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88ad6dd3a97f045/Zwitserland/Experts workshop/"/>
    </mc:Choice>
  </mc:AlternateContent>
  <xr:revisionPtr revIDLastSave="0" documentId="8_{75B38214-B98F-4F50-94CC-0A912708F649}" xr6:coauthVersionLast="47" xr6:coauthVersionMax="47" xr10:uidLastSave="{00000000-0000-0000-0000-000000000000}"/>
  <bookViews>
    <workbookView xWindow="-120" yWindow="-120" windowWidth="29040" windowHeight="15720" tabRatio="863" xr2:uid="{9AFBCE71-F224-7241-ADAC-CDA3BFAD4104}"/>
  </bookViews>
  <sheets>
    <sheet name="Explanation" sheetId="40" r:id="rId1"/>
    <sheet name="0 Summary (BFE)" sheetId="39" r:id="rId2"/>
    <sheet name="1.1_Previous expenses" sheetId="24" r:id="rId3"/>
    <sheet name="1.2_Non eligible" sheetId="25" r:id="rId4"/>
    <sheet name="1.3_General non Techn" sheetId="26" r:id="rId5"/>
    <sheet name="2.1_FutGenExp" sheetId="29" r:id="rId6"/>
    <sheet name="2.2_Platform" sheetId="30" r:id="rId7"/>
    <sheet name="2.3_Drilling" sheetId="31" r:id="rId8"/>
    <sheet name="2.4_Stimulation" sheetId="32" r:id="rId9"/>
    <sheet name="2.5_WellTesting" sheetId="33" r:id="rId10"/>
    <sheet name="2.6_Logging" sheetId="34" r:id="rId11"/>
    <sheet name="2.7_Analyses" sheetId="35" r:id="rId12"/>
    <sheet name="2.8_General Techn " sheetId="36" r:id="rId13"/>
    <sheet name="3 Invoices" sheetId="37" r:id="rId14"/>
  </sheets>
  <definedNames>
    <definedName name="__auf1" localSheetId="13">#REF!</definedName>
    <definedName name="__auf1">#REF!</definedName>
    <definedName name="__auf2" localSheetId="13">#REF!</definedName>
    <definedName name="__auf2">#REF!</definedName>
    <definedName name="_AtRisk_FitDataRange_FIT_1079C_6F9B1" localSheetId="13" hidden="1">#REF!</definedName>
    <definedName name="_AtRisk_FitDataRange_FIT_1079C_6F9B1" hidden="1">#REF!</definedName>
    <definedName name="_AtRisk_FitDataRange_FIT_11A36_4959" localSheetId="13" hidden="1">#REF!</definedName>
    <definedName name="_AtRisk_FitDataRange_FIT_11A36_4959" hidden="1">#REF!</definedName>
    <definedName name="_AtRisk_FitDataRange_FIT_1414C_DBF7E" localSheetId="13" hidden="1">#REF!</definedName>
    <definedName name="_AtRisk_FitDataRange_FIT_1414C_DBF7E" hidden="1">#REF!</definedName>
    <definedName name="_AtRisk_FitDataRange_FIT_15D34_B04A8" localSheetId="13" hidden="1">#REF!</definedName>
    <definedName name="_AtRisk_FitDataRange_FIT_15D34_B04A8" hidden="1">#REF!</definedName>
    <definedName name="_AtRisk_FitDataRange_FIT_18435_688BA" hidden="1">#REF!</definedName>
    <definedName name="_AtRisk_FitDataRange_FIT_1A1F3_D63A9" hidden="1">#REF!</definedName>
    <definedName name="_AtRisk_FitDataRange_FIT_1CD41_43E2E" hidden="1">#REF!</definedName>
    <definedName name="_AtRisk_FitDataRange_FIT_23E8C_D721A" hidden="1">#REF!</definedName>
    <definedName name="_AtRisk_FitDataRange_FIT_28D5E_DB431" hidden="1">#REF!</definedName>
    <definedName name="_AtRisk_FitDataRange_FIT_2B6A1_EDC80" hidden="1">#REF!</definedName>
    <definedName name="_AtRisk_FitDataRange_FIT_2D11F_9C984" hidden="1">#REF!</definedName>
    <definedName name="_AtRisk_FitDataRange_FIT_3507F_2CF95" hidden="1">#REF!</definedName>
    <definedName name="_AtRisk_FitDataRange_FIT_3ACC6_D2AC4" hidden="1">#REF!</definedName>
    <definedName name="_AtRisk_FitDataRange_FIT_3BF43_B0641" hidden="1">#REF!</definedName>
    <definedName name="_AtRisk_FitDataRange_FIT_3D238_13AAE" hidden="1">#REF!</definedName>
    <definedName name="_AtRisk_FitDataRange_FIT_40A37_2B619" hidden="1">#REF!</definedName>
    <definedName name="_AtRisk_FitDataRange_FIT_46B0E_8CE30" hidden="1">#REF!</definedName>
    <definedName name="_AtRisk_FitDataRange_FIT_46CF4_7AC4C" hidden="1">#REF!</definedName>
    <definedName name="_AtRisk_FitDataRange_FIT_47662_E084D" hidden="1">#REF!</definedName>
    <definedName name="_AtRisk_FitDataRange_FIT_476BF_2736D" hidden="1">#REF!</definedName>
    <definedName name="_AtRisk_FitDataRange_FIT_48EB4_146E9" hidden="1">#REF!</definedName>
    <definedName name="_AtRisk_FitDataRange_FIT_49CA4_B2872" hidden="1">#REF!</definedName>
    <definedName name="_AtRisk_FitDataRange_FIT_4FD25_89FA3" hidden="1">#REF!</definedName>
    <definedName name="_AtRisk_FitDataRange_FIT_50DBE_265D9" hidden="1">#REF!</definedName>
    <definedName name="_AtRisk_FitDataRange_FIT_5541D_B38FC" hidden="1">#REF!</definedName>
    <definedName name="_AtRisk_FitDataRange_FIT_59E7F_6A213" hidden="1">#REF!</definedName>
    <definedName name="_AtRisk_FitDataRange_FIT_5B1EA_7B42B" hidden="1">#REF!</definedName>
    <definedName name="_AtRisk_FitDataRange_FIT_5C0A7_61298" hidden="1">#REF!</definedName>
    <definedName name="_AtRisk_FitDataRange_FIT_5FBBE_891AA" hidden="1">#REF!</definedName>
    <definedName name="_AtRisk_FitDataRange_FIT_60CA1_DB3F4" hidden="1">#REF!</definedName>
    <definedName name="_AtRisk_FitDataRange_FIT_6232E_6995C" hidden="1">#REF!</definedName>
    <definedName name="_AtRisk_FitDataRange_FIT_655B1_542E" hidden="1">#REF!</definedName>
    <definedName name="_AtRisk_FitDataRange_FIT_69107_154D1" hidden="1">#REF!</definedName>
    <definedName name="_AtRisk_FitDataRange_FIT_6AB06_5467C" hidden="1">#REF!</definedName>
    <definedName name="_AtRisk_FitDataRange_FIT_6BF7_CD75D" hidden="1">#REF!</definedName>
    <definedName name="_AtRisk_FitDataRange_FIT_6C950_C0DE7" hidden="1">#REF!</definedName>
    <definedName name="_AtRisk_FitDataRange_FIT_6FFF0_DAD27" hidden="1">#REF!</definedName>
    <definedName name="_AtRisk_FitDataRange_FIT_707C9_E1C52" hidden="1">#REF!</definedName>
    <definedName name="_AtRisk_FitDataRange_FIT_75E7E_10CF7" hidden="1">#REF!</definedName>
    <definedName name="_AtRisk_FitDataRange_FIT_774AA_E7E10" hidden="1">#REF!</definedName>
    <definedName name="_AtRisk_FitDataRange_FIT_77A51_B0E47" hidden="1">#REF!</definedName>
    <definedName name="_AtRisk_FitDataRange_FIT_7994C_677DD" hidden="1">#REF!</definedName>
    <definedName name="_AtRisk_FitDataRange_FIT_79F07_7AC97" hidden="1">#REF!</definedName>
    <definedName name="_AtRisk_FitDataRange_FIT_7B19C_6527" hidden="1">#REF!</definedName>
    <definedName name="_AtRisk_FitDataRange_FIT_7BBF9_82CCD" hidden="1">#REF!</definedName>
    <definedName name="_AtRisk_FitDataRange_FIT_7C9AD_EA90E" hidden="1">#REF!</definedName>
    <definedName name="_AtRisk_FitDataRange_FIT_7E063_23C22" hidden="1">#REF!</definedName>
    <definedName name="_AtRisk_FitDataRange_FIT_7E3B_D98FF" hidden="1">#REF!</definedName>
    <definedName name="_AtRisk_FitDataRange_FIT_7EA48_30F7D" hidden="1">#REF!</definedName>
    <definedName name="_AtRisk_FitDataRange_FIT_7F98A_3889B" hidden="1">#REF!</definedName>
    <definedName name="_AtRisk_FitDataRange_FIT_7FBAF_D653A" hidden="1">#REF!</definedName>
    <definedName name="_AtRisk_FitDataRange_FIT_83687_49258" hidden="1">#REF!</definedName>
    <definedName name="_AtRisk_FitDataRange_FIT_8ADA5_B794E" hidden="1">#REF!</definedName>
    <definedName name="_AtRisk_FitDataRange_FIT_8D935_266D4" hidden="1">#REF!</definedName>
    <definedName name="_AtRisk_FitDataRange_FIT_8E2AA_6949F" hidden="1">#REF!</definedName>
    <definedName name="_AtRisk_FitDataRange_FIT_8F2DD_1CAB4" hidden="1">#REF!</definedName>
    <definedName name="_AtRisk_FitDataRange_FIT_90AF9_2F4E2" hidden="1">#REF!</definedName>
    <definedName name="_AtRisk_FitDataRange_FIT_90EE7_CCF3E" hidden="1">#REF!</definedName>
    <definedName name="_AtRisk_FitDataRange_FIT_91693_D695F" hidden="1">#REF!</definedName>
    <definedName name="_AtRisk_FitDataRange_FIT_9260A_81D1D" hidden="1">#REF!</definedName>
    <definedName name="_AtRisk_FitDataRange_FIT_929AF_3AC5C" hidden="1">#REF!</definedName>
    <definedName name="_AtRisk_FitDataRange_FIT_95198_49540" hidden="1">#REF!</definedName>
    <definedName name="_AtRisk_FitDataRange_FIT_9DEF8_89B3D" hidden="1">#REF!</definedName>
    <definedName name="_AtRisk_FitDataRange_FIT_9EBA2_AB85F" hidden="1">#REF!</definedName>
    <definedName name="_AtRisk_FitDataRange_FIT_A1D5A_C6060" hidden="1">#REF!</definedName>
    <definedName name="_AtRisk_FitDataRange_FIT_A4BBF_65CF5" hidden="1">#REF!</definedName>
    <definedName name="_AtRisk_FitDataRange_FIT_AB91F_B3156" hidden="1">#REF!</definedName>
    <definedName name="_AtRisk_FitDataRange_FIT_AC5A9_55D5B" hidden="1">#REF!</definedName>
    <definedName name="_AtRisk_FitDataRange_FIT_AF807_B0962" hidden="1">#REF!</definedName>
    <definedName name="_AtRisk_FitDataRange_FIT_AFCA9_37E20" hidden="1">#REF!</definedName>
    <definedName name="_AtRisk_FitDataRange_FIT_B3E22_870A4" hidden="1">#REF!</definedName>
    <definedName name="_AtRisk_FitDataRange_FIT_B5EA0_688F" hidden="1">#REF!</definedName>
    <definedName name="_AtRisk_FitDataRange_FIT_B83B1_9D4C9" hidden="1">#REF!</definedName>
    <definedName name="_AtRisk_FitDataRange_FIT_BB6A2_8AED0" hidden="1">#REF!</definedName>
    <definedName name="_AtRisk_FitDataRange_FIT_BCAAF_C09C5" hidden="1">#REF!</definedName>
    <definedName name="_AtRisk_FitDataRange_FIT_BEAFE_798DB" hidden="1">#REF!</definedName>
    <definedName name="_AtRisk_FitDataRange_FIT_C041F_A6CA6" hidden="1">#REF!</definedName>
    <definedName name="_AtRisk_FitDataRange_FIT_C0825_15959" hidden="1">#REF!</definedName>
    <definedName name="_AtRisk_FitDataRange_FIT_C23FC_1BB5" hidden="1">#REF!</definedName>
    <definedName name="_AtRisk_FitDataRange_FIT_C36BC_C7BD4" hidden="1">#REF!</definedName>
    <definedName name="_AtRisk_FitDataRange_FIT_C37E5_9B388" hidden="1">#REF!</definedName>
    <definedName name="_AtRisk_FitDataRange_FIT_C8A83_75E65" hidden="1">#REF!</definedName>
    <definedName name="_AtRisk_FitDataRange_FIT_CAE45_549" hidden="1">#REF!</definedName>
    <definedName name="_AtRisk_FitDataRange_FIT_CCA2A_59A5F" hidden="1">#REF!</definedName>
    <definedName name="_AtRisk_FitDataRange_FIT_D131E_724F5" hidden="1">#REF!</definedName>
    <definedName name="_AtRisk_FitDataRange_FIT_D30E2_F5F9" hidden="1">#REF!</definedName>
    <definedName name="_AtRisk_FitDataRange_FIT_D372_757B6" hidden="1">#REF!</definedName>
    <definedName name="_AtRisk_FitDataRange_FIT_D8F36_7F5B3" hidden="1">#REF!</definedName>
    <definedName name="_AtRisk_FitDataRange_FIT_D9397_C03C2" hidden="1">#REF!</definedName>
    <definedName name="_AtRisk_FitDataRange_FIT_DBF8D_8711" hidden="1">#REF!</definedName>
    <definedName name="_AtRisk_FitDataRange_FIT_DCE4C_849AE" hidden="1">#REF!</definedName>
    <definedName name="_AtRisk_FitDataRange_FIT_DD231_D3632" hidden="1">#REF!</definedName>
    <definedName name="_AtRisk_FitDataRange_FIT_DECF9_27213" hidden="1">#REF!</definedName>
    <definedName name="_AtRisk_FitDataRange_FIT_DED11_CE4D9" hidden="1">#REF!</definedName>
    <definedName name="_AtRisk_FitDataRange_FIT_E0060_27C4" hidden="1">#REF!</definedName>
    <definedName name="_AtRisk_FitDataRange_FIT_E0903_D232A" hidden="1">#REF!</definedName>
    <definedName name="_AtRisk_FitDataRange_FIT_E0AED_EE081" hidden="1">#REF!</definedName>
    <definedName name="_AtRisk_FitDataRange_FIT_E1C5C_553EC" hidden="1">#REF!</definedName>
    <definedName name="_AtRisk_FitDataRange_FIT_E68D_18414" hidden="1">#REF!</definedName>
    <definedName name="_AtRisk_FitDataRange_FIT_E6C29_499EB" hidden="1">#REF!</definedName>
    <definedName name="_AtRisk_FitDataRange_FIT_E765D_43C9C" hidden="1">#REF!</definedName>
    <definedName name="_AtRisk_FitDataRange_FIT_E9EA8_AE17B" hidden="1">#REF!</definedName>
    <definedName name="_AtRisk_FitDataRange_FIT_EE050_A1E6B" hidden="1">#REF!</definedName>
    <definedName name="_AtRisk_FitDataRange_FIT_EF145_DC383" hidden="1">#REF!</definedName>
    <definedName name="_AtRisk_FitDataRange_FIT_F1F20_272B9" hidden="1">#REF!</definedName>
    <definedName name="_AtRisk_FitDataRange_FIT_F3705_E1C47" hidden="1">#REF!</definedName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6</definedName>
    <definedName name="_AtRisk_SimSetting_MultipleCPUMode" hidden="1">2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520</definedName>
    <definedName name="_AtRisk_SimSetting_ReportOptionReportsFileType" hidden="1">1</definedName>
    <definedName name="_AtRisk_SimSetting_ReportOptionReportStyle" hidden="1">1</definedName>
    <definedName name="_AtRisk_SimSetting_ReportOptionSelectiveQR" hidden="1">FALSE</definedName>
    <definedName name="_AtRisk_SimSetting_ReportsList" hidden="1">520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1</definedName>
    <definedName name="_AtRisk_SimSetting_StdRecalcWithoutRiskStatic" hidden="1">3</definedName>
    <definedName name="_AtRisk_SimSetting_StdRecalcWithoutRiskStaticPercentile" hidden="1">0.02</definedName>
    <definedName name="_auf1">#REF!</definedName>
    <definedName name="_auf2">#REF!</definedName>
    <definedName name="_xlnm.Print_Titles" localSheetId="1">'0 Summary (BFE)'!$1:$3</definedName>
    <definedName name="AUFSPIEGELUNG">#REF!</definedName>
    <definedName name="BEGINN">#REF!</definedName>
    <definedName name="DFTKorr">#REF!</definedName>
    <definedName name="DFTKorrelation">#REF!</definedName>
    <definedName name="DFTMalmBohrstreckeMalm">#REF!</definedName>
    <definedName name="NeueMatrix1">#REF!</definedName>
    <definedName name="NeueMatrix2">#REF!</definedName>
    <definedName name="NeueMatrix3">#REF!</definedName>
    <definedName name="NeueMatrix4">#REF!</definedName>
    <definedName name="Pal_Workbook_GUID" hidden="1">"QNYST2B5B82BKWMTTUBIRD9K"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IsInput" hidden="1">FALSE</definedName>
    <definedName name="RiskIsOptimization" hidden="1">FALSE</definedName>
    <definedName name="RiskIsOutput" hidden="1">FALSE</definedName>
    <definedName name="RiskIsStatistics" hidden="1">FALSE</definedName>
    <definedName name="RiskMinimizeOnStart" hidden="1">FALSE</definedName>
    <definedName name="RiskMonitorConvergence" hidden="1">FALSE</definedName>
    <definedName name="RiskMultipleCPUSupportEnabled" hidden="1">FALSE</definedName>
    <definedName name="RiskNumIterations" hidden="1">100000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electedCell" hidden="1">"$E$57"</definedName>
    <definedName name="RiskSelectedNameCell1" hidden="1">"$D$16"</definedName>
    <definedName name="RiskSelectedNameCell2" hidden="1">"$D$17"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OPKorr">#REF!</definedName>
    <definedName name="ROPKorrelation">#REF!</definedName>
    <definedName name="totalg1">#REF!</definedName>
    <definedName name="totalg11">#REF!</definedName>
    <definedName name="totalg12">#REF!</definedName>
    <definedName name="totalg13">#REF!</definedName>
    <definedName name="totalg14">#REF!</definedName>
    <definedName name="totalg17">#REF!</definedName>
    <definedName name="totalg2">#REF!</definedName>
    <definedName name="totalg3">#REF!</definedName>
    <definedName name="totalg4">#REF!</definedName>
    <definedName name="totalg5">#REF!</definedName>
    <definedName name="totalg6">#REF!</definedName>
    <definedName name="totalg7">#REF!</definedName>
    <definedName name="totalg8">#REF!</definedName>
    <definedName name="totalg9">#REF!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26" i="35" l="1"/>
  <c r="AA26" i="35"/>
  <c r="G8" i="32"/>
  <c r="AI22" i="32"/>
  <c r="AG34" i="32" s="1"/>
  <c r="AF22" i="32"/>
  <c r="AD34" i="32" s="1"/>
  <c r="W25" i="30" l="1"/>
  <c r="U37" i="30" s="1"/>
  <c r="W26" i="30"/>
  <c r="U38" i="30" s="1"/>
  <c r="AI23" i="29"/>
  <c r="AG35" i="29" s="1"/>
  <c r="AI22" i="29"/>
  <c r="AG34" i="29" s="1"/>
  <c r="AI21" i="29"/>
  <c r="AG33" i="29" s="1"/>
  <c r="AF23" i="29"/>
  <c r="AD35" i="29" s="1"/>
  <c r="AF22" i="29"/>
  <c r="AD34" i="29" s="1"/>
  <c r="AF21" i="29"/>
  <c r="AD33" i="29" s="1"/>
  <c r="AC23" i="29"/>
  <c r="AA35" i="29" s="1"/>
  <c r="AC22" i="29"/>
  <c r="AA34" i="29" s="1"/>
  <c r="AC21" i="29"/>
  <c r="AA33" i="29" s="1"/>
  <c r="Z23" i="29"/>
  <c r="X35" i="29" s="1"/>
  <c r="Z22" i="29"/>
  <c r="X34" i="29" s="1"/>
  <c r="Z21" i="29"/>
  <c r="X33" i="29" s="1"/>
  <c r="W23" i="29"/>
  <c r="U35" i="29" s="1"/>
  <c r="W22" i="29"/>
  <c r="U34" i="29" s="1"/>
  <c r="W21" i="29"/>
  <c r="U33" i="29" s="1"/>
  <c r="AF24" i="26"/>
  <c r="AD36" i="26" s="1"/>
  <c r="AC24" i="26"/>
  <c r="AA36" i="26" s="1"/>
  <c r="I23" i="24"/>
  <c r="I22" i="24"/>
  <c r="I21" i="24"/>
  <c r="AI7" i="29"/>
  <c r="AI6" i="29"/>
  <c r="AI5" i="29"/>
  <c r="AF7" i="29"/>
  <c r="AF6" i="29"/>
  <c r="AF5" i="29"/>
  <c r="AC7" i="29"/>
  <c r="AC6" i="29"/>
  <c r="AC5" i="29"/>
  <c r="Z7" i="29"/>
  <c r="Z6" i="29"/>
  <c r="Z5" i="29"/>
  <c r="E6" i="26"/>
  <c r="S8" i="26" l="1"/>
  <c r="S7" i="26"/>
  <c r="S23" i="26" s="1"/>
  <c r="Q35" i="26" s="1"/>
  <c r="P8" i="26"/>
  <c r="P7" i="26"/>
  <c r="M8" i="26"/>
  <c r="M7" i="26"/>
  <c r="J8" i="26"/>
  <c r="J7" i="26"/>
  <c r="G8" i="26"/>
  <c r="G7" i="26"/>
  <c r="G6" i="31"/>
  <c r="J6" i="31"/>
  <c r="M6" i="31"/>
  <c r="P6" i="31"/>
  <c r="S6" i="31"/>
  <c r="G7" i="31"/>
  <c r="G43" i="31" s="1"/>
  <c r="E55" i="31" s="1"/>
  <c r="J7" i="31"/>
  <c r="M7" i="31"/>
  <c r="P7" i="31"/>
  <c r="S7" i="31"/>
  <c r="G8" i="31"/>
  <c r="J8" i="31"/>
  <c r="M8" i="31"/>
  <c r="P8" i="31"/>
  <c r="S8" i="31"/>
  <c r="G9" i="31"/>
  <c r="J9" i="31"/>
  <c r="M9" i="31"/>
  <c r="P9" i="31"/>
  <c r="S9" i="31"/>
  <c r="G10" i="31"/>
  <c r="J10" i="31"/>
  <c r="M10" i="31"/>
  <c r="P10" i="31"/>
  <c r="S10" i="31"/>
  <c r="G11" i="31"/>
  <c r="J11" i="31"/>
  <c r="M11" i="31"/>
  <c r="P11" i="31"/>
  <c r="S11" i="31"/>
  <c r="G12" i="31"/>
  <c r="J12" i="31"/>
  <c r="M12" i="31"/>
  <c r="P12" i="31"/>
  <c r="S12" i="31"/>
  <c r="G13" i="31"/>
  <c r="J13" i="31"/>
  <c r="M13" i="31"/>
  <c r="P13" i="31"/>
  <c r="S13" i="31"/>
  <c r="G14" i="31"/>
  <c r="J14" i="31"/>
  <c r="M14" i="31"/>
  <c r="P14" i="31"/>
  <c r="S14" i="31"/>
  <c r="G15" i="31"/>
  <c r="J15" i="31"/>
  <c r="M15" i="31"/>
  <c r="P15" i="31"/>
  <c r="S15" i="31"/>
  <c r="G16" i="31"/>
  <c r="J16" i="31"/>
  <c r="M16" i="31"/>
  <c r="P16" i="31"/>
  <c r="S16" i="31"/>
  <c r="G17" i="31"/>
  <c r="J17" i="31"/>
  <c r="M17" i="31"/>
  <c r="P17" i="31"/>
  <c r="S17" i="31"/>
  <c r="G18" i="31"/>
  <c r="J18" i="31"/>
  <c r="M18" i="31"/>
  <c r="P18" i="31"/>
  <c r="S18" i="31"/>
  <c r="G19" i="31"/>
  <c r="J19" i="31"/>
  <c r="M19" i="31"/>
  <c r="P19" i="31"/>
  <c r="S19" i="31"/>
  <c r="G20" i="31"/>
  <c r="J20" i="31"/>
  <c r="M20" i="31"/>
  <c r="P20" i="31"/>
  <c r="S20" i="31"/>
  <c r="G21" i="31"/>
  <c r="J21" i="31"/>
  <c r="M21" i="31"/>
  <c r="P21" i="31"/>
  <c r="S21" i="31"/>
  <c r="G22" i="31"/>
  <c r="J22" i="31"/>
  <c r="M22" i="31"/>
  <c r="P22" i="31"/>
  <c r="S22" i="31"/>
  <c r="G23" i="31"/>
  <c r="J23" i="31"/>
  <c r="M23" i="31"/>
  <c r="P23" i="31"/>
  <c r="S23" i="31"/>
  <c r="G24" i="31"/>
  <c r="J24" i="31"/>
  <c r="M24" i="31"/>
  <c r="P24" i="31"/>
  <c r="S24" i="31"/>
  <c r="G25" i="31"/>
  <c r="J25" i="31"/>
  <c r="M25" i="31"/>
  <c r="P25" i="31"/>
  <c r="S25" i="31"/>
  <c r="C85" i="37"/>
  <c r="B85" i="37"/>
  <c r="C84" i="37"/>
  <c r="B84" i="37"/>
  <c r="C83" i="37"/>
  <c r="B83" i="37"/>
  <c r="C82" i="37"/>
  <c r="B82" i="37"/>
  <c r="C81" i="37"/>
  <c r="B81" i="37"/>
  <c r="C80" i="37"/>
  <c r="B80" i="37"/>
  <c r="C79" i="37"/>
  <c r="B79" i="37"/>
  <c r="C78" i="37"/>
  <c r="B78" i="37"/>
  <c r="C77" i="37"/>
  <c r="A77" i="37"/>
  <c r="A78" i="37" s="1"/>
  <c r="A79" i="37" s="1"/>
  <c r="A80" i="37" s="1"/>
  <c r="A81" i="37" s="1"/>
  <c r="A82" i="37" s="1"/>
  <c r="A83" i="37" s="1"/>
  <c r="A84" i="37" s="1"/>
  <c r="A85" i="37" s="1"/>
  <c r="A69" i="37"/>
  <c r="A70" i="37" s="1"/>
  <c r="A71" i="37" s="1"/>
  <c r="A72" i="37" s="1"/>
  <c r="A73" i="37" s="1"/>
  <c r="A74" i="37" s="1"/>
  <c r="A75" i="37" s="1"/>
  <c r="C69" i="37"/>
  <c r="B70" i="37"/>
  <c r="C70" i="37"/>
  <c r="B71" i="37"/>
  <c r="C71" i="37"/>
  <c r="B72" i="37"/>
  <c r="C72" i="37"/>
  <c r="B73" i="37"/>
  <c r="C73" i="37"/>
  <c r="B74" i="37"/>
  <c r="C74" i="37"/>
  <c r="B75" i="37"/>
  <c r="C75" i="37"/>
  <c r="C67" i="37"/>
  <c r="B67" i="37"/>
  <c r="C66" i="37"/>
  <c r="B66" i="37"/>
  <c r="C65" i="37"/>
  <c r="B65" i="37"/>
  <c r="C64" i="37"/>
  <c r="B64" i="37"/>
  <c r="C63" i="37"/>
  <c r="B63" i="37"/>
  <c r="C62" i="37"/>
  <c r="A62" i="37"/>
  <c r="A63" i="37" s="1"/>
  <c r="A64" i="37" s="1"/>
  <c r="A65" i="37" s="1"/>
  <c r="A66" i="37" s="1"/>
  <c r="A67" i="37" s="1"/>
  <c r="C60" i="37"/>
  <c r="B60" i="37"/>
  <c r="C59" i="37"/>
  <c r="B59" i="37"/>
  <c r="C58" i="37"/>
  <c r="B58" i="37"/>
  <c r="C57" i="37"/>
  <c r="B57" i="37"/>
  <c r="C56" i="37"/>
  <c r="B56" i="37"/>
  <c r="C55" i="37"/>
  <c r="B55" i="37"/>
  <c r="C54" i="37"/>
  <c r="B54" i="37"/>
  <c r="C53" i="37"/>
  <c r="A53" i="37"/>
  <c r="A54" i="37" s="1"/>
  <c r="A55" i="37" s="1"/>
  <c r="A56" i="37" s="1"/>
  <c r="A57" i="37" s="1"/>
  <c r="A58" i="37" s="1"/>
  <c r="A59" i="37" s="1"/>
  <c r="A60" i="37" s="1"/>
  <c r="C51" i="37"/>
  <c r="B51" i="37"/>
  <c r="C50" i="37"/>
  <c r="B50" i="37"/>
  <c r="C49" i="37"/>
  <c r="B49" i="37"/>
  <c r="C48" i="37"/>
  <c r="B48" i="37"/>
  <c r="C47" i="37"/>
  <c r="A47" i="37"/>
  <c r="A48" i="37" s="1"/>
  <c r="A49" i="37" s="1"/>
  <c r="A50" i="37" s="1"/>
  <c r="A51" i="37" s="1"/>
  <c r="C45" i="37"/>
  <c r="B45" i="37"/>
  <c r="C44" i="37"/>
  <c r="B44" i="37"/>
  <c r="C43" i="37"/>
  <c r="B43" i="37"/>
  <c r="C42" i="37"/>
  <c r="B42" i="37"/>
  <c r="C41" i="37"/>
  <c r="B41" i="37"/>
  <c r="C40" i="37"/>
  <c r="B40" i="37"/>
  <c r="C39" i="37"/>
  <c r="B39" i="37"/>
  <c r="C38" i="37"/>
  <c r="B38" i="37"/>
  <c r="C37" i="37"/>
  <c r="B37" i="37"/>
  <c r="C36" i="37"/>
  <c r="B36" i="37"/>
  <c r="C35" i="37"/>
  <c r="B35" i="37"/>
  <c r="C34" i="37"/>
  <c r="B34" i="37"/>
  <c r="C33" i="37"/>
  <c r="B33" i="37"/>
  <c r="C32" i="37"/>
  <c r="B32" i="37"/>
  <c r="C31" i="37"/>
  <c r="B31" i="37"/>
  <c r="C30" i="37"/>
  <c r="B30" i="37"/>
  <c r="C29" i="37"/>
  <c r="B29" i="37"/>
  <c r="C28" i="37"/>
  <c r="B28" i="37"/>
  <c r="C27" i="37"/>
  <c r="B27" i="37"/>
  <c r="C26" i="37"/>
  <c r="B26" i="37"/>
  <c r="C25" i="37"/>
  <c r="B25" i="37"/>
  <c r="C24" i="37"/>
  <c r="A24" i="37"/>
  <c r="A25" i="37" s="1"/>
  <c r="A26" i="37" s="1"/>
  <c r="A27" i="37" s="1"/>
  <c r="A28" i="37" s="1"/>
  <c r="A29" i="37" s="1"/>
  <c r="A30" i="37" s="1"/>
  <c r="A31" i="37" s="1"/>
  <c r="A32" i="37" s="1"/>
  <c r="A33" i="37" s="1"/>
  <c r="A34" i="37" s="1"/>
  <c r="A35" i="37" s="1"/>
  <c r="A36" i="37" s="1"/>
  <c r="A37" i="37" s="1"/>
  <c r="A38" i="37" s="1"/>
  <c r="A39" i="37" s="1"/>
  <c r="A40" i="37" s="1"/>
  <c r="A41" i="37" s="1"/>
  <c r="A42" i="37" s="1"/>
  <c r="A43" i="37" s="1"/>
  <c r="A44" i="37" s="1"/>
  <c r="A45" i="37" s="1"/>
  <c r="C22" i="37"/>
  <c r="B22" i="37"/>
  <c r="C21" i="37"/>
  <c r="B21" i="37"/>
  <c r="C20" i="37"/>
  <c r="B20" i="37"/>
  <c r="C19" i="37"/>
  <c r="B19" i="37"/>
  <c r="C18" i="37"/>
  <c r="B18" i="37"/>
  <c r="C17" i="37"/>
  <c r="B17" i="37"/>
  <c r="C16" i="37"/>
  <c r="A16" i="37"/>
  <c r="A17" i="37" s="1"/>
  <c r="A18" i="37" s="1"/>
  <c r="A19" i="37" s="1"/>
  <c r="A20" i="37" s="1"/>
  <c r="A21" i="37" s="1"/>
  <c r="A22" i="37" s="1"/>
  <c r="B11" i="37"/>
  <c r="B12" i="37"/>
  <c r="B13" i="37"/>
  <c r="B14" i="37"/>
  <c r="B10" i="37"/>
  <c r="C14" i="37"/>
  <c r="C13" i="37"/>
  <c r="C12" i="37"/>
  <c r="C11" i="37"/>
  <c r="C10" i="37"/>
  <c r="C9" i="37"/>
  <c r="A9" i="37"/>
  <c r="A10" i="37" s="1"/>
  <c r="A11" i="37" s="1"/>
  <c r="A12" i="37" s="1"/>
  <c r="A13" i="37" s="1"/>
  <c r="A14" i="37" s="1"/>
  <c r="C8" i="37"/>
  <c r="A8" i="37"/>
  <c r="B4" i="37"/>
  <c r="C4" i="37"/>
  <c r="B5" i="37"/>
  <c r="C5" i="37"/>
  <c r="B6" i="37"/>
  <c r="C6" i="37"/>
  <c r="C3" i="37"/>
  <c r="B3" i="37"/>
  <c r="C2" i="37"/>
  <c r="A2" i="37"/>
  <c r="A3" i="37" s="1"/>
  <c r="A4" i="37" s="1"/>
  <c r="A5" i="37" s="1"/>
  <c r="A6" i="37" s="1"/>
  <c r="S43" i="31" l="1"/>
  <c r="Q55" i="31" s="1"/>
  <c r="P43" i="31"/>
  <c r="N55" i="31" s="1"/>
  <c r="M43" i="31"/>
  <c r="K55" i="31" s="1"/>
  <c r="J43" i="31"/>
  <c r="H55" i="31" s="1"/>
  <c r="P6" i="26"/>
  <c r="P23" i="26"/>
  <c r="N35" i="26" s="1"/>
  <c r="J6" i="26"/>
  <c r="J23" i="26"/>
  <c r="H35" i="26" s="1"/>
  <c r="M6" i="26"/>
  <c r="M23" i="26"/>
  <c r="K35" i="26" s="1"/>
  <c r="G23" i="26"/>
  <c r="E35" i="26" s="1"/>
  <c r="S6" i="26"/>
  <c r="G6" i="26"/>
  <c r="D1" i="24"/>
  <c r="E18" i="25"/>
  <c r="AI58" i="36"/>
  <c r="AI57" i="36"/>
  <c r="AI56" i="36"/>
  <c r="AI55" i="36"/>
  <c r="AI54" i="36"/>
  <c r="AI53" i="36"/>
  <c r="AI52" i="36"/>
  <c r="AI51" i="36"/>
  <c r="AI50" i="36"/>
  <c r="AI49" i="36"/>
  <c r="AG48" i="36"/>
  <c r="AI45" i="36"/>
  <c r="AI44" i="36"/>
  <c r="AI43" i="36"/>
  <c r="AI42" i="36"/>
  <c r="AI41" i="36"/>
  <c r="AG40" i="36"/>
  <c r="AI38" i="36"/>
  <c r="AI37" i="36"/>
  <c r="AI36" i="36"/>
  <c r="AI35" i="36"/>
  <c r="AI34" i="36"/>
  <c r="AG33" i="36"/>
  <c r="AI31" i="36"/>
  <c r="AI30" i="36"/>
  <c r="AI29" i="36"/>
  <c r="AI28" i="36"/>
  <c r="AI27" i="36"/>
  <c r="AG26" i="36"/>
  <c r="AI24" i="36"/>
  <c r="AI23" i="36"/>
  <c r="AI22" i="36"/>
  <c r="AI21" i="36"/>
  <c r="AI19" i="36" s="1"/>
  <c r="AI20" i="36"/>
  <c r="AG19" i="36"/>
  <c r="AI17" i="36"/>
  <c r="AI16" i="36"/>
  <c r="AI15" i="36"/>
  <c r="AI14" i="36"/>
  <c r="AI13" i="36"/>
  <c r="AG12" i="36"/>
  <c r="AI10" i="36"/>
  <c r="AI9" i="36"/>
  <c r="AI8" i="36"/>
  <c r="AI7" i="36"/>
  <c r="AI6" i="36"/>
  <c r="AI5" i="36"/>
  <c r="AG5" i="36"/>
  <c r="AF58" i="36"/>
  <c r="AF57" i="36"/>
  <c r="AF56" i="36"/>
  <c r="AF55" i="36"/>
  <c r="AF54" i="36"/>
  <c r="AF53" i="36"/>
  <c r="AF52" i="36"/>
  <c r="AF51" i="36"/>
  <c r="AF50" i="36"/>
  <c r="AF49" i="36"/>
  <c r="AD48" i="36"/>
  <c r="AF45" i="36"/>
  <c r="AF44" i="36"/>
  <c r="AF43" i="36"/>
  <c r="AF42" i="36"/>
  <c r="AF41" i="36"/>
  <c r="AD40" i="36"/>
  <c r="AF38" i="36"/>
  <c r="AF37" i="36"/>
  <c r="AF36" i="36"/>
  <c r="AF35" i="36"/>
  <c r="AF34" i="36"/>
  <c r="AD33" i="36"/>
  <c r="AF31" i="36"/>
  <c r="AF30" i="36"/>
  <c r="AF29" i="36"/>
  <c r="AF28" i="36"/>
  <c r="AF27" i="36"/>
  <c r="AD26" i="36"/>
  <c r="AF24" i="36"/>
  <c r="AF23" i="36"/>
  <c r="AF22" i="36"/>
  <c r="AF21" i="36"/>
  <c r="AF20" i="36"/>
  <c r="AD19" i="36"/>
  <c r="AF17" i="36"/>
  <c r="AF16" i="36"/>
  <c r="AF15" i="36"/>
  <c r="AF14" i="36"/>
  <c r="AF13" i="36"/>
  <c r="AF61" i="36" s="1"/>
  <c r="AD73" i="36" s="1"/>
  <c r="AD12" i="36"/>
  <c r="AF10" i="36"/>
  <c r="AF9" i="36"/>
  <c r="AF8" i="36"/>
  <c r="AF7" i="36"/>
  <c r="AF6" i="36"/>
  <c r="AD5" i="36"/>
  <c r="AC58" i="36"/>
  <c r="AC57" i="36"/>
  <c r="AC56" i="36"/>
  <c r="AC55" i="36"/>
  <c r="AC54" i="36"/>
  <c r="AC53" i="36"/>
  <c r="AC52" i="36"/>
  <c r="AC51" i="36"/>
  <c r="AC50" i="36"/>
  <c r="AC49" i="36"/>
  <c r="AA48" i="36"/>
  <c r="AC45" i="36"/>
  <c r="AC44" i="36"/>
  <c r="AC43" i="36"/>
  <c r="AC42" i="36"/>
  <c r="AC41" i="36"/>
  <c r="AC40" i="36" s="1"/>
  <c r="AA40" i="36"/>
  <c r="AC38" i="36"/>
  <c r="AC37" i="36"/>
  <c r="AC36" i="36"/>
  <c r="AC35" i="36"/>
  <c r="AC34" i="36"/>
  <c r="AA33" i="36"/>
  <c r="AC31" i="36"/>
  <c r="AC30" i="36"/>
  <c r="AC29" i="36"/>
  <c r="AC28" i="36"/>
  <c r="AC27" i="36"/>
  <c r="AA26" i="36"/>
  <c r="AC24" i="36"/>
  <c r="AC23" i="36"/>
  <c r="AC22" i="36"/>
  <c r="AC21" i="36"/>
  <c r="AC20" i="36"/>
  <c r="AC19" i="36" s="1"/>
  <c r="AA19" i="36"/>
  <c r="AC17" i="36"/>
  <c r="AC16" i="36"/>
  <c r="AC15" i="36"/>
  <c r="AC14" i="36"/>
  <c r="AC13" i="36"/>
  <c r="AA12" i="36"/>
  <c r="AC10" i="36"/>
  <c r="AC9" i="36"/>
  <c r="AC8" i="36"/>
  <c r="AC7" i="36"/>
  <c r="AC6" i="36"/>
  <c r="AA5" i="36"/>
  <c r="Z58" i="36"/>
  <c r="Z57" i="36"/>
  <c r="Z56" i="36"/>
  <c r="Z55" i="36"/>
  <c r="Z54" i="36"/>
  <c r="Z53" i="36"/>
  <c r="Z52" i="36"/>
  <c r="Z51" i="36"/>
  <c r="Z50" i="36"/>
  <c r="Z49" i="36"/>
  <c r="X48" i="36"/>
  <c r="Z45" i="36"/>
  <c r="Z44" i="36"/>
  <c r="Z43" i="36"/>
  <c r="Z42" i="36"/>
  <c r="Z41" i="36"/>
  <c r="X40" i="36"/>
  <c r="Z38" i="36"/>
  <c r="Z37" i="36"/>
  <c r="Z36" i="36"/>
  <c r="Z35" i="36"/>
  <c r="Z34" i="36"/>
  <c r="X33" i="36"/>
  <c r="Z31" i="36"/>
  <c r="Z30" i="36"/>
  <c r="Z29" i="36"/>
  <c r="Z28" i="36"/>
  <c r="Z27" i="36"/>
  <c r="X26" i="36"/>
  <c r="Z24" i="36"/>
  <c r="Z23" i="36"/>
  <c r="Z22" i="36"/>
  <c r="Z21" i="36"/>
  <c r="Z20" i="36"/>
  <c r="X19" i="36"/>
  <c r="Z17" i="36"/>
  <c r="Z16" i="36"/>
  <c r="Z15" i="36"/>
  <c r="Z14" i="36"/>
  <c r="Z13" i="36"/>
  <c r="X12" i="36"/>
  <c r="Z10" i="36"/>
  <c r="Z9" i="36"/>
  <c r="Z8" i="36"/>
  <c r="Z7" i="36"/>
  <c r="Z6" i="36"/>
  <c r="X5" i="36"/>
  <c r="W54" i="36"/>
  <c r="W55" i="36"/>
  <c r="W56" i="36"/>
  <c r="W57" i="36"/>
  <c r="W58" i="36"/>
  <c r="W53" i="36"/>
  <c r="W52" i="36"/>
  <c r="W51" i="36"/>
  <c r="W50" i="36"/>
  <c r="W49" i="36"/>
  <c r="W45" i="36"/>
  <c r="W44" i="36"/>
  <c r="W43" i="36"/>
  <c r="W42" i="36"/>
  <c r="W41" i="36"/>
  <c r="W38" i="36"/>
  <c r="W37" i="36"/>
  <c r="W36" i="36"/>
  <c r="W35" i="36"/>
  <c r="W34" i="36"/>
  <c r="W31" i="36"/>
  <c r="W30" i="36"/>
  <c r="W29" i="36"/>
  <c r="W28" i="36"/>
  <c r="W27" i="36"/>
  <c r="W24" i="36"/>
  <c r="W23" i="36"/>
  <c r="W22" i="36"/>
  <c r="W21" i="36"/>
  <c r="W20" i="36"/>
  <c r="W17" i="36"/>
  <c r="W16" i="36"/>
  <c r="W15" i="36"/>
  <c r="W14" i="36"/>
  <c r="W13" i="36"/>
  <c r="W8" i="36"/>
  <c r="W9" i="36"/>
  <c r="W10" i="36"/>
  <c r="S58" i="36"/>
  <c r="S57" i="36"/>
  <c r="S56" i="36"/>
  <c r="S55" i="36"/>
  <c r="S54" i="36"/>
  <c r="S53" i="36"/>
  <c r="S52" i="36"/>
  <c r="S51" i="36"/>
  <c r="S50" i="36"/>
  <c r="S49" i="36"/>
  <c r="Q48" i="36"/>
  <c r="S45" i="36"/>
  <c r="S44" i="36"/>
  <c r="S43" i="36"/>
  <c r="S42" i="36"/>
  <c r="S41" i="36"/>
  <c r="Q40" i="36"/>
  <c r="S38" i="36"/>
  <c r="S37" i="36"/>
  <c r="S36" i="36"/>
  <c r="S35" i="36"/>
  <c r="S34" i="36"/>
  <c r="Q33" i="36"/>
  <c r="S31" i="36"/>
  <c r="S30" i="36"/>
  <c r="S29" i="36"/>
  <c r="S28" i="36"/>
  <c r="S27" i="36"/>
  <c r="Q26" i="36"/>
  <c r="S24" i="36"/>
  <c r="S23" i="36"/>
  <c r="S22" i="36"/>
  <c r="S21" i="36"/>
  <c r="S20" i="36"/>
  <c r="Q19" i="36"/>
  <c r="S17" i="36"/>
  <c r="S16" i="36"/>
  <c r="S15" i="36"/>
  <c r="S14" i="36"/>
  <c r="S13" i="36"/>
  <c r="Q12" i="36"/>
  <c r="S10" i="36"/>
  <c r="S9" i="36"/>
  <c r="S8" i="36"/>
  <c r="S7" i="36"/>
  <c r="S6" i="36"/>
  <c r="S63" i="36" s="1"/>
  <c r="Q75" i="36" s="1"/>
  <c r="Q5" i="36"/>
  <c r="P58" i="36"/>
  <c r="P57" i="36"/>
  <c r="P56" i="36"/>
  <c r="P55" i="36"/>
  <c r="P54" i="36"/>
  <c r="P53" i="36"/>
  <c r="P52" i="36"/>
  <c r="P51" i="36"/>
  <c r="P50" i="36"/>
  <c r="P49" i="36"/>
  <c r="N48" i="36"/>
  <c r="P45" i="36"/>
  <c r="P44" i="36"/>
  <c r="P43" i="36"/>
  <c r="P42" i="36"/>
  <c r="P41" i="36"/>
  <c r="N40" i="36"/>
  <c r="P38" i="36"/>
  <c r="P37" i="36"/>
  <c r="P36" i="36"/>
  <c r="P35" i="36"/>
  <c r="P34" i="36"/>
  <c r="N33" i="36"/>
  <c r="P31" i="36"/>
  <c r="P30" i="36"/>
  <c r="P29" i="36"/>
  <c r="P28" i="36"/>
  <c r="P27" i="36"/>
  <c r="N26" i="36"/>
  <c r="P24" i="36"/>
  <c r="P23" i="36"/>
  <c r="P22" i="36"/>
  <c r="P21" i="36"/>
  <c r="P20" i="36"/>
  <c r="N19" i="36"/>
  <c r="P17" i="36"/>
  <c r="P16" i="36"/>
  <c r="P15" i="36"/>
  <c r="P14" i="36"/>
  <c r="P13" i="36"/>
  <c r="N12" i="36"/>
  <c r="P10" i="36"/>
  <c r="P9" i="36"/>
  <c r="P8" i="36"/>
  <c r="P7" i="36"/>
  <c r="P6" i="36"/>
  <c r="N5" i="36"/>
  <c r="N65" i="36" s="1"/>
  <c r="M58" i="36"/>
  <c r="M57" i="36"/>
  <c r="M56" i="36"/>
  <c r="M55" i="36"/>
  <c r="M54" i="36"/>
  <c r="M53" i="36"/>
  <c r="M52" i="36"/>
  <c r="M51" i="36"/>
  <c r="M50" i="36"/>
  <c r="M49" i="36"/>
  <c r="K48" i="36"/>
  <c r="M45" i="36"/>
  <c r="M44" i="36"/>
  <c r="M43" i="36"/>
  <c r="M42" i="36"/>
  <c r="M41" i="36"/>
  <c r="M40" i="36" s="1"/>
  <c r="K40" i="36"/>
  <c r="M38" i="36"/>
  <c r="M37" i="36"/>
  <c r="M36" i="36"/>
  <c r="M35" i="36"/>
  <c r="M34" i="36"/>
  <c r="M33" i="36" s="1"/>
  <c r="K33" i="36"/>
  <c r="M31" i="36"/>
  <c r="M30" i="36"/>
  <c r="M29" i="36"/>
  <c r="M28" i="36"/>
  <c r="M27" i="36"/>
  <c r="K26" i="36"/>
  <c r="M24" i="36"/>
  <c r="M23" i="36"/>
  <c r="M22" i="36"/>
  <c r="M21" i="36"/>
  <c r="M20" i="36"/>
  <c r="K19" i="36"/>
  <c r="M17" i="36"/>
  <c r="M16" i="36"/>
  <c r="M15" i="36"/>
  <c r="M14" i="36"/>
  <c r="M13" i="36"/>
  <c r="K12" i="36"/>
  <c r="M10" i="36"/>
  <c r="M9" i="36"/>
  <c r="M8" i="36"/>
  <c r="M7" i="36"/>
  <c r="M6" i="36"/>
  <c r="M5" i="36"/>
  <c r="K5" i="36"/>
  <c r="J58" i="36"/>
  <c r="J57" i="36"/>
  <c r="J56" i="36"/>
  <c r="J55" i="36"/>
  <c r="J54" i="36"/>
  <c r="J53" i="36"/>
  <c r="J52" i="36"/>
  <c r="J51" i="36"/>
  <c r="J50" i="36"/>
  <c r="J49" i="36"/>
  <c r="H48" i="36"/>
  <c r="J45" i="36"/>
  <c r="J44" i="36"/>
  <c r="J43" i="36"/>
  <c r="J42" i="36"/>
  <c r="J41" i="36"/>
  <c r="J40" i="36" s="1"/>
  <c r="H40" i="36"/>
  <c r="J38" i="36"/>
  <c r="J37" i="36"/>
  <c r="J36" i="36"/>
  <c r="J35" i="36"/>
  <c r="J34" i="36"/>
  <c r="H33" i="36"/>
  <c r="J31" i="36"/>
  <c r="J30" i="36"/>
  <c r="J29" i="36"/>
  <c r="J28" i="36"/>
  <c r="J27" i="36"/>
  <c r="H26" i="36"/>
  <c r="J24" i="36"/>
  <c r="J23" i="36"/>
  <c r="J22" i="36"/>
  <c r="J21" i="36"/>
  <c r="J20" i="36"/>
  <c r="H19" i="36"/>
  <c r="J17" i="36"/>
  <c r="J16" i="36"/>
  <c r="J15" i="36"/>
  <c r="J14" i="36"/>
  <c r="J13" i="36"/>
  <c r="J61" i="36" s="1"/>
  <c r="H73" i="36" s="1"/>
  <c r="H12" i="36"/>
  <c r="J10" i="36"/>
  <c r="J9" i="36"/>
  <c r="J8" i="36"/>
  <c r="J7" i="36"/>
  <c r="J6" i="36"/>
  <c r="H5" i="36"/>
  <c r="G53" i="36"/>
  <c r="G52" i="36"/>
  <c r="G51" i="36"/>
  <c r="G50" i="36"/>
  <c r="G49" i="36"/>
  <c r="G45" i="36"/>
  <c r="G44" i="36"/>
  <c r="G43" i="36"/>
  <c r="G42" i="36"/>
  <c r="G41" i="36"/>
  <c r="G38" i="36"/>
  <c r="G37" i="36"/>
  <c r="G36" i="36"/>
  <c r="G35" i="36"/>
  <c r="G34" i="36"/>
  <c r="G31" i="36"/>
  <c r="G30" i="36"/>
  <c r="G29" i="36"/>
  <c r="G28" i="36"/>
  <c r="G27" i="36"/>
  <c r="G24" i="36"/>
  <c r="G23" i="36"/>
  <c r="G22" i="36"/>
  <c r="G21" i="36"/>
  <c r="G20" i="36"/>
  <c r="G17" i="36"/>
  <c r="G16" i="36"/>
  <c r="G15" i="36"/>
  <c r="G14" i="36"/>
  <c r="G13" i="36"/>
  <c r="G61" i="36" s="1"/>
  <c r="E73" i="36" s="1"/>
  <c r="G7" i="36"/>
  <c r="G8" i="36"/>
  <c r="G9" i="36"/>
  <c r="G10" i="36"/>
  <c r="G54" i="36"/>
  <c r="G55" i="36"/>
  <c r="G56" i="36"/>
  <c r="G57" i="36"/>
  <c r="AG9" i="35"/>
  <c r="AG26" i="35" s="1"/>
  <c r="AD9" i="35"/>
  <c r="AA9" i="35"/>
  <c r="X9" i="35"/>
  <c r="X26" i="35" s="1"/>
  <c r="Q9" i="35"/>
  <c r="N9" i="35"/>
  <c r="K9" i="35"/>
  <c r="H9" i="35"/>
  <c r="AI17" i="35"/>
  <c r="AF17" i="35"/>
  <c r="AC17" i="35"/>
  <c r="Z17" i="35"/>
  <c r="W17" i="35"/>
  <c r="S17" i="35"/>
  <c r="P17" i="35"/>
  <c r="M17" i="35"/>
  <c r="J17" i="35"/>
  <c r="G17" i="35"/>
  <c r="AI16" i="35"/>
  <c r="AF16" i="35"/>
  <c r="AC16" i="35"/>
  <c r="Z16" i="35"/>
  <c r="W16" i="35"/>
  <c r="S16" i="35"/>
  <c r="P16" i="35"/>
  <c r="M16" i="35"/>
  <c r="J16" i="35"/>
  <c r="G16" i="35"/>
  <c r="AI15" i="35"/>
  <c r="AF15" i="35"/>
  <c r="AC15" i="35"/>
  <c r="Z15" i="35"/>
  <c r="W15" i="35"/>
  <c r="S15" i="35"/>
  <c r="P15" i="35"/>
  <c r="M15" i="35"/>
  <c r="J15" i="35"/>
  <c r="G15" i="35"/>
  <c r="AI14" i="35"/>
  <c r="AF14" i="35"/>
  <c r="AC14" i="35"/>
  <c r="Z14" i="35"/>
  <c r="W14" i="35"/>
  <c r="S14" i="35"/>
  <c r="P14" i="35"/>
  <c r="M14" i="35"/>
  <c r="J14" i="35"/>
  <c r="G14" i="35"/>
  <c r="AI13" i="35"/>
  <c r="AF13" i="35"/>
  <c r="AC13" i="35"/>
  <c r="Z13" i="35"/>
  <c r="W13" i="35"/>
  <c r="S13" i="35"/>
  <c r="P13" i="35"/>
  <c r="M13" i="35"/>
  <c r="J13" i="35"/>
  <c r="G13" i="35"/>
  <c r="AI12" i="35"/>
  <c r="AF12" i="35"/>
  <c r="AC12" i="35"/>
  <c r="Z12" i="35"/>
  <c r="W12" i="35"/>
  <c r="S12" i="35"/>
  <c r="P12" i="35"/>
  <c r="M12" i="35"/>
  <c r="J12" i="35"/>
  <c r="G12" i="35"/>
  <c r="AI11" i="35"/>
  <c r="AF11" i="35"/>
  <c r="AC11" i="35"/>
  <c r="Z11" i="35"/>
  <c r="W11" i="35"/>
  <c r="S11" i="35"/>
  <c r="P11" i="35"/>
  <c r="M11" i="35"/>
  <c r="J11" i="35"/>
  <c r="G11" i="35"/>
  <c r="AG8" i="34"/>
  <c r="AD8" i="34"/>
  <c r="AA8" i="34"/>
  <c r="X8" i="34"/>
  <c r="Q8" i="34"/>
  <c r="N8" i="34"/>
  <c r="K8" i="34"/>
  <c r="H8" i="34"/>
  <c r="AI16" i="34"/>
  <c r="AF16" i="34"/>
  <c r="AC16" i="34"/>
  <c r="Z16" i="34"/>
  <c r="W16" i="34"/>
  <c r="S16" i="34"/>
  <c r="P16" i="34"/>
  <c r="M16" i="34"/>
  <c r="J16" i="34"/>
  <c r="G16" i="34"/>
  <c r="AI15" i="34"/>
  <c r="AF15" i="34"/>
  <c r="AC15" i="34"/>
  <c r="Z15" i="34"/>
  <c r="W15" i="34"/>
  <c r="S15" i="34"/>
  <c r="P15" i="34"/>
  <c r="M15" i="34"/>
  <c r="J15" i="34"/>
  <c r="G15" i="34"/>
  <c r="AI14" i="34"/>
  <c r="AF14" i="34"/>
  <c r="AC14" i="34"/>
  <c r="Z14" i="34"/>
  <c r="W14" i="34"/>
  <c r="S14" i="34"/>
  <c r="P14" i="34"/>
  <c r="M14" i="34"/>
  <c r="J14" i="34"/>
  <c r="G14" i="34"/>
  <c r="AI13" i="34"/>
  <c r="AF13" i="34"/>
  <c r="AC13" i="34"/>
  <c r="Z13" i="34"/>
  <c r="W13" i="34"/>
  <c r="S13" i="34"/>
  <c r="P13" i="34"/>
  <c r="M13" i="34"/>
  <c r="J13" i="34"/>
  <c r="G13" i="34"/>
  <c r="AI12" i="34"/>
  <c r="AF12" i="34"/>
  <c r="AC12" i="34"/>
  <c r="Z12" i="34"/>
  <c r="W12" i="34"/>
  <c r="S12" i="34"/>
  <c r="P12" i="34"/>
  <c r="M12" i="34"/>
  <c r="J12" i="34"/>
  <c r="G12" i="34"/>
  <c r="AI11" i="34"/>
  <c r="AF11" i="34"/>
  <c r="AC11" i="34"/>
  <c r="Z11" i="34"/>
  <c r="W11" i="34"/>
  <c r="S11" i="34"/>
  <c r="P11" i="34"/>
  <c r="M11" i="34"/>
  <c r="J11" i="34"/>
  <c r="G11" i="34"/>
  <c r="AI10" i="34"/>
  <c r="AF10" i="34"/>
  <c r="AC10" i="34"/>
  <c r="Z10" i="34"/>
  <c r="W10" i="34"/>
  <c r="S10" i="34"/>
  <c r="P10" i="34"/>
  <c r="M10" i="34"/>
  <c r="J10" i="34"/>
  <c r="G10" i="34"/>
  <c r="AG11" i="33"/>
  <c r="AD11" i="33"/>
  <c r="AA11" i="33"/>
  <c r="X11" i="33"/>
  <c r="Q11" i="33"/>
  <c r="N11" i="33"/>
  <c r="K11" i="33"/>
  <c r="H11" i="33"/>
  <c r="AI19" i="33"/>
  <c r="AF19" i="33"/>
  <c r="AC19" i="33"/>
  <c r="Z19" i="33"/>
  <c r="W19" i="33"/>
  <c r="S19" i="33"/>
  <c r="P19" i="33"/>
  <c r="M19" i="33"/>
  <c r="J19" i="33"/>
  <c r="G19" i="33"/>
  <c r="AI18" i="33"/>
  <c r="AF18" i="33"/>
  <c r="AC18" i="33"/>
  <c r="Z18" i="33"/>
  <c r="W18" i="33"/>
  <c r="S18" i="33"/>
  <c r="P18" i="33"/>
  <c r="M18" i="33"/>
  <c r="J18" i="33"/>
  <c r="G18" i="33"/>
  <c r="AI17" i="33"/>
  <c r="AF17" i="33"/>
  <c r="AC17" i="33"/>
  <c r="Z17" i="33"/>
  <c r="W17" i="33"/>
  <c r="S17" i="33"/>
  <c r="P17" i="33"/>
  <c r="M17" i="33"/>
  <c r="J17" i="33"/>
  <c r="G17" i="33"/>
  <c r="AI16" i="33"/>
  <c r="AF16" i="33"/>
  <c r="AC16" i="33"/>
  <c r="Z16" i="33"/>
  <c r="W16" i="33"/>
  <c r="S16" i="33"/>
  <c r="P16" i="33"/>
  <c r="M16" i="33"/>
  <c r="J16" i="33"/>
  <c r="G16" i="33"/>
  <c r="AI15" i="33"/>
  <c r="AF15" i="33"/>
  <c r="AC15" i="33"/>
  <c r="Z15" i="33"/>
  <c r="W15" i="33"/>
  <c r="S15" i="33"/>
  <c r="P15" i="33"/>
  <c r="M15" i="33"/>
  <c r="J15" i="33"/>
  <c r="G15" i="33"/>
  <c r="AI14" i="33"/>
  <c r="AF14" i="33"/>
  <c r="AC14" i="33"/>
  <c r="Z14" i="33"/>
  <c r="W14" i="33"/>
  <c r="S14" i="33"/>
  <c r="P14" i="33"/>
  <c r="M14" i="33"/>
  <c r="J14" i="33"/>
  <c r="G14" i="33"/>
  <c r="AI13" i="33"/>
  <c r="AF13" i="33"/>
  <c r="AC13" i="33"/>
  <c r="Z13" i="33"/>
  <c r="W13" i="33"/>
  <c r="S13" i="33"/>
  <c r="P13" i="33"/>
  <c r="M13" i="33"/>
  <c r="J13" i="33"/>
  <c r="G13" i="33"/>
  <c r="Q7" i="32"/>
  <c r="N7" i="32"/>
  <c r="K7" i="32"/>
  <c r="H7" i="32"/>
  <c r="G11" i="32"/>
  <c r="J11" i="32"/>
  <c r="M11" i="32"/>
  <c r="P11" i="32"/>
  <c r="S11" i="32"/>
  <c r="W11" i="32"/>
  <c r="Z11" i="32"/>
  <c r="AC11" i="32"/>
  <c r="AF11" i="32"/>
  <c r="AI11" i="32"/>
  <c r="G12" i="32"/>
  <c r="J12" i="32"/>
  <c r="M12" i="32"/>
  <c r="P12" i="32"/>
  <c r="S12" i="32"/>
  <c r="W12" i="32"/>
  <c r="Z12" i="32"/>
  <c r="AC12" i="32"/>
  <c r="AF12" i="32"/>
  <c r="AI12" i="32"/>
  <c r="G13" i="32"/>
  <c r="J13" i="32"/>
  <c r="M13" i="32"/>
  <c r="P13" i="32"/>
  <c r="S13" i="32"/>
  <c r="W13" i="32"/>
  <c r="Z13" i="32"/>
  <c r="AC13" i="32"/>
  <c r="AF13" i="32"/>
  <c r="AI13" i="32"/>
  <c r="G14" i="32"/>
  <c r="J14" i="32"/>
  <c r="M14" i="32"/>
  <c r="P14" i="32"/>
  <c r="S14" i="32"/>
  <c r="W14" i="32"/>
  <c r="Z14" i="32"/>
  <c r="AC14" i="32"/>
  <c r="AF14" i="32"/>
  <c r="AI14" i="32"/>
  <c r="G15" i="32"/>
  <c r="J15" i="32"/>
  <c r="M15" i="32"/>
  <c r="P15" i="32"/>
  <c r="S15" i="32"/>
  <c r="W15" i="32"/>
  <c r="Z15" i="32"/>
  <c r="AC15" i="32"/>
  <c r="AF15" i="32"/>
  <c r="AI15" i="32"/>
  <c r="G16" i="32"/>
  <c r="J16" i="32"/>
  <c r="M16" i="32"/>
  <c r="P16" i="32"/>
  <c r="S16" i="32"/>
  <c r="W16" i="32"/>
  <c r="Z16" i="32"/>
  <c r="AC16" i="32"/>
  <c r="AF16" i="32"/>
  <c r="AI16" i="32"/>
  <c r="G17" i="32"/>
  <c r="J17" i="32"/>
  <c r="M17" i="32"/>
  <c r="P17" i="32"/>
  <c r="S17" i="32"/>
  <c r="W17" i="32"/>
  <c r="Z17" i="32"/>
  <c r="AC17" i="32"/>
  <c r="AF17" i="32"/>
  <c r="AI17" i="32"/>
  <c r="G9" i="32"/>
  <c r="J9" i="32"/>
  <c r="M9" i="32"/>
  <c r="P9" i="32"/>
  <c r="S9" i="32"/>
  <c r="W9" i="32"/>
  <c r="Z9" i="32"/>
  <c r="AC9" i="32"/>
  <c r="AF9" i="32"/>
  <c r="AI9" i="32"/>
  <c r="G10" i="32"/>
  <c r="J10" i="32"/>
  <c r="M10" i="32"/>
  <c r="P10" i="32"/>
  <c r="S10" i="32"/>
  <c r="W10" i="32"/>
  <c r="Z10" i="32"/>
  <c r="AC10" i="32"/>
  <c r="AF10" i="32"/>
  <c r="AI10" i="32"/>
  <c r="AI38" i="31"/>
  <c r="AI37" i="31"/>
  <c r="AI36" i="31"/>
  <c r="AI35" i="31"/>
  <c r="AI34" i="31"/>
  <c r="AI33" i="31"/>
  <c r="AI32" i="31"/>
  <c r="AI31" i="31"/>
  <c r="AI30" i="31"/>
  <c r="AI29" i="31"/>
  <c r="AG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F38" i="31"/>
  <c r="AF37" i="31"/>
  <c r="AF36" i="31"/>
  <c r="AF35" i="31"/>
  <c r="AF34" i="31"/>
  <c r="AF33" i="31"/>
  <c r="AF32" i="31"/>
  <c r="AF31" i="31"/>
  <c r="AF30" i="31"/>
  <c r="AF29" i="31"/>
  <c r="AD28" i="31"/>
  <c r="AF27" i="31"/>
  <c r="AF26" i="31"/>
  <c r="AF25" i="31"/>
  <c r="AF24" i="31"/>
  <c r="AF23" i="31"/>
  <c r="AF22" i="31"/>
  <c r="AF21" i="31"/>
  <c r="AF20" i="31"/>
  <c r="AF19" i="31"/>
  <c r="AF18" i="31"/>
  <c r="AF17" i="31"/>
  <c r="AF16" i="31"/>
  <c r="AF15" i="31"/>
  <c r="AF14" i="31"/>
  <c r="AF13" i="31"/>
  <c r="AF12" i="31"/>
  <c r="AF11" i="31"/>
  <c r="AF10" i="31"/>
  <c r="AF9" i="31"/>
  <c r="AF8" i="31"/>
  <c r="AF7" i="31"/>
  <c r="AF6" i="31"/>
  <c r="AF5" i="31"/>
  <c r="AC38" i="31"/>
  <c r="AC37" i="31"/>
  <c r="AC36" i="31"/>
  <c r="AC35" i="31"/>
  <c r="AC34" i="31"/>
  <c r="AC33" i="31"/>
  <c r="AC32" i="31"/>
  <c r="AC31" i="31"/>
  <c r="AC30" i="31"/>
  <c r="AC29" i="31"/>
  <c r="AA28" i="31"/>
  <c r="AC27" i="31"/>
  <c r="AC26" i="31"/>
  <c r="AC25" i="31"/>
  <c r="AC24" i="31"/>
  <c r="AC23" i="31"/>
  <c r="AC22" i="31"/>
  <c r="AC21" i="31"/>
  <c r="AC20" i="31"/>
  <c r="AC19" i="31"/>
  <c r="AC18" i="31"/>
  <c r="AC17" i="31"/>
  <c r="AC16" i="31"/>
  <c r="AC15" i="31"/>
  <c r="AC14" i="31"/>
  <c r="AC13" i="31"/>
  <c r="AC12" i="31"/>
  <c r="AC11" i="31"/>
  <c r="AC10" i="31"/>
  <c r="AC9" i="31"/>
  <c r="AC8" i="31"/>
  <c r="AC7" i="31"/>
  <c r="AC6" i="31"/>
  <c r="AC5" i="31"/>
  <c r="Z38" i="31"/>
  <c r="Z37" i="31"/>
  <c r="Z36" i="31"/>
  <c r="Z35" i="31"/>
  <c r="Z34" i="31"/>
  <c r="Z33" i="31"/>
  <c r="Z32" i="31"/>
  <c r="Z31" i="31"/>
  <c r="Z30" i="31"/>
  <c r="Z29" i="31"/>
  <c r="X28" i="31"/>
  <c r="Z27" i="31"/>
  <c r="Z26" i="31"/>
  <c r="Z25" i="31"/>
  <c r="Z24" i="31"/>
  <c r="Z23" i="31"/>
  <c r="Z22" i="31"/>
  <c r="Z21" i="31"/>
  <c r="Z20" i="31"/>
  <c r="Z19" i="31"/>
  <c r="Z18" i="31"/>
  <c r="Z17" i="31"/>
  <c r="Z16" i="31"/>
  <c r="Z15" i="31"/>
  <c r="Z14" i="31"/>
  <c r="Z13" i="31"/>
  <c r="Z12" i="31"/>
  <c r="Z11" i="31"/>
  <c r="Z10" i="31"/>
  <c r="Z9" i="31"/>
  <c r="Z8" i="31"/>
  <c r="Z7" i="31"/>
  <c r="Z6" i="31"/>
  <c r="Z5" i="31"/>
  <c r="Q28" i="31"/>
  <c r="Q45" i="31" s="1"/>
  <c r="N28" i="31"/>
  <c r="N45" i="31" s="1"/>
  <c r="K28" i="31"/>
  <c r="K45" i="31" s="1"/>
  <c r="H28" i="31"/>
  <c r="H45" i="31" s="1"/>
  <c r="G32" i="31"/>
  <c r="J32" i="31"/>
  <c r="M32" i="31"/>
  <c r="P32" i="31"/>
  <c r="S32" i="31"/>
  <c r="W32" i="31"/>
  <c r="G33" i="31"/>
  <c r="J33" i="31"/>
  <c r="M33" i="31"/>
  <c r="P33" i="31"/>
  <c r="S33" i="31"/>
  <c r="W33" i="31"/>
  <c r="G34" i="31"/>
  <c r="J34" i="31"/>
  <c r="M34" i="31"/>
  <c r="P34" i="31"/>
  <c r="S34" i="31"/>
  <c r="W34" i="31"/>
  <c r="AI22" i="30"/>
  <c r="AI21" i="30"/>
  <c r="AI20" i="30"/>
  <c r="AI19" i="30"/>
  <c r="AI18" i="30"/>
  <c r="AI12" i="30" s="1"/>
  <c r="AI17" i="30"/>
  <c r="AI16" i="30"/>
  <c r="AI15" i="30"/>
  <c r="AI14" i="30"/>
  <c r="AI13" i="30"/>
  <c r="AG12" i="30"/>
  <c r="AI11" i="30"/>
  <c r="AI10" i="30"/>
  <c r="AI9" i="30"/>
  <c r="AI8" i="30"/>
  <c r="AI7" i="30"/>
  <c r="AI27" i="30" s="1"/>
  <c r="AG39" i="30" s="1"/>
  <c r="AI6" i="30"/>
  <c r="AI26" i="30" s="1"/>
  <c r="AG38" i="30" s="1"/>
  <c r="AI5" i="30"/>
  <c r="AI25" i="30" s="1"/>
  <c r="AG37" i="30" s="1"/>
  <c r="AF22" i="30"/>
  <c r="AF21" i="30"/>
  <c r="AF20" i="30"/>
  <c r="AF19" i="30"/>
  <c r="AF18" i="30"/>
  <c r="AF17" i="30"/>
  <c r="AF16" i="30"/>
  <c r="AF15" i="30"/>
  <c r="AF14" i="30"/>
  <c r="AF13" i="30"/>
  <c r="AD12" i="30"/>
  <c r="AF11" i="30"/>
  <c r="AF10" i="30"/>
  <c r="AF9" i="30"/>
  <c r="AF8" i="30"/>
  <c r="AF7" i="30"/>
  <c r="AF27" i="30" s="1"/>
  <c r="AD39" i="30" s="1"/>
  <c r="AF6" i="30"/>
  <c r="AF26" i="30" s="1"/>
  <c r="AD38" i="30" s="1"/>
  <c r="AF5" i="30"/>
  <c r="AF25" i="30" s="1"/>
  <c r="AD37" i="30" s="1"/>
  <c r="AC22" i="30"/>
  <c r="AC21" i="30"/>
  <c r="AC20" i="30"/>
  <c r="AC19" i="30"/>
  <c r="AC18" i="30"/>
  <c r="AC17" i="30"/>
  <c r="AC16" i="30"/>
  <c r="AC15" i="30"/>
  <c r="AC14" i="30"/>
  <c r="AC13" i="30"/>
  <c r="AA12" i="30"/>
  <c r="AC11" i="30"/>
  <c r="AC10" i="30"/>
  <c r="AC9" i="30"/>
  <c r="AC8" i="30"/>
  <c r="AC7" i="30"/>
  <c r="AC6" i="30"/>
  <c r="AC26" i="30" s="1"/>
  <c r="AA38" i="30" s="1"/>
  <c r="AC5" i="30"/>
  <c r="AC25" i="30" s="1"/>
  <c r="AA37" i="30" s="1"/>
  <c r="Z22" i="30"/>
  <c r="Z21" i="30"/>
  <c r="Z20" i="30"/>
  <c r="Z19" i="30"/>
  <c r="Z18" i="30"/>
  <c r="Z17" i="30"/>
  <c r="Z12" i="30" s="1"/>
  <c r="Z16" i="30"/>
  <c r="Z15" i="30"/>
  <c r="Z14" i="30"/>
  <c r="Z13" i="30"/>
  <c r="X12" i="30"/>
  <c r="Z11" i="30"/>
  <c r="Z10" i="30"/>
  <c r="Z9" i="30"/>
  <c r="Z8" i="30"/>
  <c r="Z7" i="30"/>
  <c r="Z27" i="30" s="1"/>
  <c r="X39" i="30" s="1"/>
  <c r="Z6" i="30"/>
  <c r="Z26" i="30" s="1"/>
  <c r="X38" i="30" s="1"/>
  <c r="Z5" i="30"/>
  <c r="Z25" i="30" s="1"/>
  <c r="X37" i="30" s="1"/>
  <c r="W16" i="30"/>
  <c r="W17" i="30"/>
  <c r="W18" i="30"/>
  <c r="W19" i="30"/>
  <c r="W20" i="30"/>
  <c r="W21" i="30"/>
  <c r="W22" i="30"/>
  <c r="S22" i="30"/>
  <c r="S21" i="30"/>
  <c r="S20" i="30"/>
  <c r="S19" i="30"/>
  <c r="S18" i="30"/>
  <c r="S17" i="30"/>
  <c r="S16" i="30"/>
  <c r="S15" i="30"/>
  <c r="S14" i="30"/>
  <c r="S13" i="30"/>
  <c r="P22" i="30"/>
  <c r="P21" i="30"/>
  <c r="P20" i="30"/>
  <c r="P19" i="30"/>
  <c r="P18" i="30"/>
  <c r="P17" i="30"/>
  <c r="P16" i="30"/>
  <c r="P15" i="30"/>
  <c r="P14" i="30"/>
  <c r="P13" i="30"/>
  <c r="M22" i="30"/>
  <c r="M21" i="30"/>
  <c r="M20" i="30"/>
  <c r="M19" i="30"/>
  <c r="M18" i="30"/>
  <c r="M17" i="30"/>
  <c r="M16" i="30"/>
  <c r="M15" i="30"/>
  <c r="M14" i="30"/>
  <c r="M13" i="30"/>
  <c r="J22" i="30"/>
  <c r="J21" i="30"/>
  <c r="J20" i="30"/>
  <c r="J19" i="30"/>
  <c r="J18" i="30"/>
  <c r="J17" i="30"/>
  <c r="J16" i="30"/>
  <c r="J15" i="30"/>
  <c r="J14" i="30"/>
  <c r="J13" i="30"/>
  <c r="G14" i="30"/>
  <c r="G15" i="30"/>
  <c r="G16" i="30"/>
  <c r="G17" i="30"/>
  <c r="G18" i="30"/>
  <c r="G19" i="30"/>
  <c r="G20" i="30"/>
  <c r="G21" i="30"/>
  <c r="G22" i="30"/>
  <c r="Q9" i="26"/>
  <c r="N9" i="26"/>
  <c r="K9" i="26"/>
  <c r="H9" i="26"/>
  <c r="S18" i="29"/>
  <c r="S17" i="29"/>
  <c r="S16" i="29"/>
  <c r="S15" i="29"/>
  <c r="S14" i="29"/>
  <c r="S13" i="29"/>
  <c r="S12" i="29"/>
  <c r="S11" i="29"/>
  <c r="S10" i="29"/>
  <c r="S9" i="29"/>
  <c r="G12" i="29"/>
  <c r="J12" i="29"/>
  <c r="M12" i="29"/>
  <c r="P12" i="29"/>
  <c r="G13" i="29"/>
  <c r="J13" i="29"/>
  <c r="M13" i="29"/>
  <c r="P13" i="29"/>
  <c r="G14" i="29"/>
  <c r="J14" i="29"/>
  <c r="M14" i="29"/>
  <c r="P14" i="29"/>
  <c r="G15" i="29"/>
  <c r="J15" i="29"/>
  <c r="M15" i="29"/>
  <c r="P15" i="29"/>
  <c r="G16" i="29"/>
  <c r="J16" i="29"/>
  <c r="M16" i="29"/>
  <c r="P16" i="29"/>
  <c r="G17" i="29"/>
  <c r="J17" i="29"/>
  <c r="M17" i="29"/>
  <c r="P17" i="29"/>
  <c r="G18" i="29"/>
  <c r="J18" i="29"/>
  <c r="M18" i="29"/>
  <c r="P18" i="29"/>
  <c r="AI19" i="26"/>
  <c r="AI18" i="26"/>
  <c r="AI17" i="26"/>
  <c r="AI16" i="26"/>
  <c r="AI15" i="26"/>
  <c r="AI14" i="26"/>
  <c r="AI13" i="26"/>
  <c r="AI12" i="26"/>
  <c r="AI11" i="26"/>
  <c r="AI10" i="26"/>
  <c r="AI24" i="26" s="1"/>
  <c r="AG36" i="26" s="1"/>
  <c r="AG9" i="26"/>
  <c r="AI8" i="26"/>
  <c r="AI7" i="26"/>
  <c r="AG6" i="26"/>
  <c r="AI5" i="26"/>
  <c r="AI22" i="26" s="1"/>
  <c r="AG34" i="26" s="1"/>
  <c r="AF19" i="26"/>
  <c r="AF18" i="26"/>
  <c r="AF17" i="26"/>
  <c r="AF16" i="26"/>
  <c r="AF15" i="26"/>
  <c r="AF14" i="26"/>
  <c r="AF13" i="26"/>
  <c r="AF12" i="26"/>
  <c r="AF11" i="26"/>
  <c r="AF10" i="26"/>
  <c r="AD9" i="26"/>
  <c r="AF8" i="26"/>
  <c r="AF7" i="26"/>
  <c r="AD6" i="26"/>
  <c r="AF5" i="26"/>
  <c r="AF22" i="26" s="1"/>
  <c r="AD34" i="26" s="1"/>
  <c r="AC19" i="26"/>
  <c r="AC18" i="26"/>
  <c r="AC17" i="26"/>
  <c r="AC16" i="26"/>
  <c r="AC15" i="26"/>
  <c r="AC14" i="26"/>
  <c r="AC13" i="26"/>
  <c r="AC12" i="26"/>
  <c r="AC11" i="26"/>
  <c r="AC10" i="26"/>
  <c r="AA9" i="26"/>
  <c r="AC8" i="26"/>
  <c r="AC7" i="26"/>
  <c r="AC23" i="26" s="1"/>
  <c r="AA35" i="26" s="1"/>
  <c r="AA6" i="26"/>
  <c r="AC5" i="26"/>
  <c r="AC22" i="26" s="1"/>
  <c r="AA34" i="26" s="1"/>
  <c r="Z19" i="26"/>
  <c r="Z18" i="26"/>
  <c r="Z17" i="26"/>
  <c r="Z16" i="26"/>
  <c r="Z15" i="26"/>
  <c r="Z14" i="26"/>
  <c r="Z13" i="26"/>
  <c r="Z12" i="26"/>
  <c r="Z11" i="26"/>
  <c r="Z10" i="26"/>
  <c r="Z24" i="26" s="1"/>
  <c r="X36" i="26" s="1"/>
  <c r="X9" i="26"/>
  <c r="Z8" i="26"/>
  <c r="Z7" i="26"/>
  <c r="Z23" i="26" s="1"/>
  <c r="X35" i="26" s="1"/>
  <c r="X6" i="26"/>
  <c r="Z5" i="26"/>
  <c r="Z22" i="26" s="1"/>
  <c r="X34" i="26" s="1"/>
  <c r="AD26" i="26"/>
  <c r="W14" i="26"/>
  <c r="W15" i="26"/>
  <c r="W16" i="26"/>
  <c r="W17" i="26"/>
  <c r="W18" i="26"/>
  <c r="W19" i="26"/>
  <c r="U9" i="26"/>
  <c r="S19" i="26"/>
  <c r="S18" i="26"/>
  <c r="S17" i="26"/>
  <c r="S16" i="26"/>
  <c r="S15" i="26"/>
  <c r="S14" i="26"/>
  <c r="S13" i="26"/>
  <c r="S12" i="26"/>
  <c r="S11" i="26"/>
  <c r="S10" i="26"/>
  <c r="P19" i="26"/>
  <c r="P18" i="26"/>
  <c r="P17" i="26"/>
  <c r="P16" i="26"/>
  <c r="P15" i="26"/>
  <c r="P14" i="26"/>
  <c r="P13" i="26"/>
  <c r="P12" i="26"/>
  <c r="P11" i="26"/>
  <c r="P10" i="26"/>
  <c r="P24" i="26" s="1"/>
  <c r="N36" i="26" s="1"/>
  <c r="M19" i="26"/>
  <c r="M18" i="26"/>
  <c r="M17" i="26"/>
  <c r="M16" i="26"/>
  <c r="M15" i="26"/>
  <c r="M14" i="26"/>
  <c r="M13" i="26"/>
  <c r="M12" i="26"/>
  <c r="M11" i="26"/>
  <c r="M10" i="26"/>
  <c r="M24" i="26" s="1"/>
  <c r="K36" i="26" s="1"/>
  <c r="J19" i="26"/>
  <c r="J18" i="26"/>
  <c r="J17" i="26"/>
  <c r="J16" i="26"/>
  <c r="J15" i="26"/>
  <c r="J14" i="26"/>
  <c r="J13" i="26"/>
  <c r="J12" i="26"/>
  <c r="J11" i="26"/>
  <c r="J10" i="26"/>
  <c r="G14" i="26"/>
  <c r="G15" i="26"/>
  <c r="G16" i="26"/>
  <c r="G17" i="26"/>
  <c r="E9" i="26"/>
  <c r="AI6" i="26" l="1"/>
  <c r="AI23" i="26"/>
  <c r="AG35" i="26" s="1"/>
  <c r="AF6" i="26"/>
  <c r="AF23" i="26"/>
  <c r="AD35" i="26" s="1"/>
  <c r="W61" i="36"/>
  <c r="U73" i="36" s="1"/>
  <c r="AC61" i="36"/>
  <c r="AA73" i="36" s="1"/>
  <c r="Z61" i="36"/>
  <c r="X73" i="36"/>
  <c r="X75" i="36"/>
  <c r="AF62" i="36"/>
  <c r="AD74" i="36" s="1"/>
  <c r="AI40" i="36"/>
  <c r="AC62" i="36"/>
  <c r="AA74" i="36" s="1"/>
  <c r="AI12" i="36"/>
  <c r="AI61" i="36"/>
  <c r="AG73" i="36" s="1"/>
  <c r="W62" i="36"/>
  <c r="U74" i="36" s="1"/>
  <c r="AF63" i="36"/>
  <c r="AD75" i="36" s="1"/>
  <c r="AI63" i="36"/>
  <c r="AG75" i="36" s="1"/>
  <c r="AC63" i="36"/>
  <c r="AA75" i="36" s="1"/>
  <c r="AI62" i="36"/>
  <c r="AG74" i="36" s="1"/>
  <c r="Z63" i="36"/>
  <c r="Z62" i="36"/>
  <c r="X74" i="36" s="1"/>
  <c r="Z12" i="36"/>
  <c r="AF5" i="36"/>
  <c r="AF33" i="36"/>
  <c r="M63" i="36"/>
  <c r="K75" i="36" s="1"/>
  <c r="P26" i="36"/>
  <c r="S48" i="36"/>
  <c r="Z5" i="36"/>
  <c r="Z33" i="36"/>
  <c r="AI48" i="36"/>
  <c r="AC48" i="36"/>
  <c r="X65" i="36"/>
  <c r="AF26" i="36"/>
  <c r="M48" i="36"/>
  <c r="P5" i="36"/>
  <c r="P63" i="36"/>
  <c r="N75" i="36" s="1"/>
  <c r="P33" i="36"/>
  <c r="S62" i="36"/>
  <c r="Q74" i="36" s="1"/>
  <c r="M62" i="36"/>
  <c r="K74" i="36" s="1"/>
  <c r="P62" i="36"/>
  <c r="N74" i="36" s="1"/>
  <c r="J63" i="36"/>
  <c r="H75" i="36" s="1"/>
  <c r="J12" i="36"/>
  <c r="G62" i="36"/>
  <c r="E74" i="36" s="1"/>
  <c r="S19" i="36"/>
  <c r="M12" i="36"/>
  <c r="M61" i="36"/>
  <c r="K73" i="36" s="1"/>
  <c r="J62" i="36"/>
  <c r="H74" i="36" s="1"/>
  <c r="S61" i="36"/>
  <c r="Q73" i="36" s="1"/>
  <c r="P61" i="36"/>
  <c r="N73" i="36" s="1"/>
  <c r="P19" i="36"/>
  <c r="P48" i="36"/>
  <c r="AD65" i="36"/>
  <c r="AG65" i="36"/>
  <c r="P40" i="36"/>
  <c r="AF40" i="36"/>
  <c r="J33" i="36"/>
  <c r="S40" i="36"/>
  <c r="Z40" i="36"/>
  <c r="AC33" i="36"/>
  <c r="J26" i="36"/>
  <c r="S33" i="36"/>
  <c r="AC26" i="36"/>
  <c r="J19" i="36"/>
  <c r="S26" i="36"/>
  <c r="Z26" i="36"/>
  <c r="AI26" i="36"/>
  <c r="P12" i="36"/>
  <c r="AF12" i="36"/>
  <c r="J5" i="36"/>
  <c r="S12" i="36"/>
  <c r="S5" i="36"/>
  <c r="J48" i="36"/>
  <c r="M26" i="36"/>
  <c r="Z19" i="36"/>
  <c r="Z48" i="36"/>
  <c r="AF19" i="36"/>
  <c r="AI33" i="36"/>
  <c r="AI60" i="36" s="1"/>
  <c r="AI65" i="36" s="1"/>
  <c r="H65" i="36"/>
  <c r="K65" i="36"/>
  <c r="M19" i="36"/>
  <c r="Q65" i="36"/>
  <c r="AC12" i="36"/>
  <c r="AF48" i="36"/>
  <c r="AC42" i="31"/>
  <c r="AA54" i="31"/>
  <c r="AI41" i="31"/>
  <c r="AG53" i="31"/>
  <c r="Z41" i="31"/>
  <c r="X53" i="31"/>
  <c r="AI43" i="31"/>
  <c r="AG55" i="31" s="1"/>
  <c r="Z42" i="31"/>
  <c r="X54" i="31" s="1"/>
  <c r="Z43" i="31"/>
  <c r="X55" i="31"/>
  <c r="AC41" i="31"/>
  <c r="AA53" i="31"/>
  <c r="AA55" i="31"/>
  <c r="AF41" i="31"/>
  <c r="AD53" i="31" s="1"/>
  <c r="AF42" i="31"/>
  <c r="AD54" i="31" s="1"/>
  <c r="AI42" i="31"/>
  <c r="AG54" i="31" s="1"/>
  <c r="AC43" i="31"/>
  <c r="AF43" i="31"/>
  <c r="AD55" i="31" s="1"/>
  <c r="AI28" i="31"/>
  <c r="AF28" i="31"/>
  <c r="AC28" i="31"/>
  <c r="Z28" i="31"/>
  <c r="AC27" i="30"/>
  <c r="AA39" i="30" s="1"/>
  <c r="AF12" i="30"/>
  <c r="AC12" i="30"/>
  <c r="AC24" i="30" s="1"/>
  <c r="J24" i="26"/>
  <c r="H36" i="26" s="1"/>
  <c r="S24" i="26"/>
  <c r="Q36" i="26" s="1"/>
  <c r="AF9" i="26"/>
  <c r="AF21" i="26" s="1"/>
  <c r="AC6" i="26"/>
  <c r="AC21" i="26" s="1"/>
  <c r="J9" i="26"/>
  <c r="AG26" i="26"/>
  <c r="Z6" i="26"/>
  <c r="X26" i="26"/>
  <c r="AA26" i="26"/>
  <c r="AI24" i="30"/>
  <c r="AF24" i="30"/>
  <c r="Z24" i="30"/>
  <c r="AC40" i="31"/>
  <c r="AI40" i="31"/>
  <c r="AF40" i="31"/>
  <c r="AC5" i="36"/>
  <c r="AA65" i="36"/>
  <c r="S9" i="26"/>
  <c r="D1" i="36"/>
  <c r="D1" i="39"/>
  <c r="K1" i="39" s="1"/>
  <c r="D1" i="35"/>
  <c r="D1" i="33"/>
  <c r="D1" i="34"/>
  <c r="D1" i="31"/>
  <c r="D1" i="32"/>
  <c r="D1" i="29"/>
  <c r="D1" i="30"/>
  <c r="D1" i="25"/>
  <c r="D1" i="26"/>
  <c r="Z40" i="31"/>
  <c r="AC9" i="26"/>
  <c r="Z9" i="26"/>
  <c r="AI9" i="26"/>
  <c r="P9" i="26"/>
  <c r="M9" i="26"/>
  <c r="AC97" i="39"/>
  <c r="AA97" i="39"/>
  <c r="Y97" i="39"/>
  <c r="W97" i="39"/>
  <c r="U97" i="39"/>
  <c r="P97" i="39"/>
  <c r="R97" i="39"/>
  <c r="R6" i="39"/>
  <c r="Z21" i="26" l="1"/>
  <c r="AI21" i="26"/>
  <c r="P60" i="36"/>
  <c r="Z60" i="36"/>
  <c r="Z65" i="36" s="1"/>
  <c r="M60" i="36"/>
  <c r="AC60" i="36"/>
  <c r="AC65" i="36" s="1"/>
  <c r="AF60" i="36"/>
  <c r="AF65" i="36" s="1"/>
  <c r="S60" i="36"/>
  <c r="J60" i="36"/>
  <c r="M1" i="39"/>
  <c r="E1" i="39"/>
  <c r="G1" i="39"/>
  <c r="I1" i="39"/>
  <c r="AF6" i="34" l="1"/>
  <c r="AF5" i="34"/>
  <c r="G5" i="32"/>
  <c r="J5" i="32"/>
  <c r="M5" i="32"/>
  <c r="P5" i="32"/>
  <c r="S5" i="32"/>
  <c r="W5" i="32"/>
  <c r="Z5" i="32"/>
  <c r="AC5" i="32"/>
  <c r="AF5" i="32"/>
  <c r="AI5" i="32"/>
  <c r="AD45" i="31"/>
  <c r="AB45" i="39"/>
  <c r="AB43" i="39"/>
  <c r="AB42" i="39"/>
  <c r="AB41" i="39"/>
  <c r="AB40" i="39"/>
  <c r="AB39" i="39"/>
  <c r="AB38" i="39"/>
  <c r="AB37" i="39"/>
  <c r="AB36" i="39"/>
  <c r="AB34" i="39"/>
  <c r="AB33" i="39"/>
  <c r="AB32" i="39"/>
  <c r="AB31" i="39"/>
  <c r="AB30" i="39"/>
  <c r="AB29" i="39"/>
  <c r="AB28" i="39"/>
  <c r="U28" i="31"/>
  <c r="W29" i="31"/>
  <c r="W30" i="31"/>
  <c r="W31" i="31"/>
  <c r="W35" i="31"/>
  <c r="W36" i="31"/>
  <c r="W37" i="31"/>
  <c r="W38" i="31"/>
  <c r="AC22" i="39"/>
  <c r="AC21" i="39"/>
  <c r="AC20" i="39"/>
  <c r="AA22" i="39"/>
  <c r="AA21" i="39"/>
  <c r="AA20" i="39"/>
  <c r="Y22" i="39"/>
  <c r="Y21" i="39"/>
  <c r="Y20" i="39"/>
  <c r="W22" i="39"/>
  <c r="W21" i="39"/>
  <c r="W20" i="39"/>
  <c r="AC14" i="39"/>
  <c r="AC13" i="39"/>
  <c r="AC12" i="39"/>
  <c r="AA14" i="39"/>
  <c r="AA13" i="39"/>
  <c r="AA12" i="39"/>
  <c r="Y14" i="39"/>
  <c r="Y13" i="39"/>
  <c r="Y12" i="39"/>
  <c r="W13" i="39"/>
  <c r="W14" i="39"/>
  <c r="W8" i="26"/>
  <c r="W7" i="26"/>
  <c r="W11" i="26"/>
  <c r="W23" i="26" l="1"/>
  <c r="U35" i="26" s="1"/>
  <c r="AF22" i="34"/>
  <c r="AD34" i="34" s="1"/>
  <c r="AF21" i="34"/>
  <c r="AD33" i="34" s="1"/>
  <c r="AB66" i="39"/>
  <c r="AB65" i="39"/>
  <c r="AB50" i="39"/>
  <c r="U45" i="31"/>
  <c r="AB35" i="39"/>
  <c r="W5" i="26"/>
  <c r="W22" i="26" s="1"/>
  <c r="U34" i="26" s="1"/>
  <c r="AB46" i="39"/>
  <c r="AB27" i="39"/>
  <c r="W28" i="31"/>
  <c r="AB44" i="39"/>
  <c r="W6" i="26"/>
  <c r="AA86" i="39"/>
  <c r="AA85" i="39"/>
  <c r="AA84" i="39"/>
  <c r="AA83" i="39"/>
  <c r="AA82" i="39"/>
  <c r="AA81" i="39"/>
  <c r="AA80" i="39"/>
  <c r="AC75" i="39"/>
  <c r="AA75" i="39"/>
  <c r="Y75" i="39"/>
  <c r="W75" i="39"/>
  <c r="U75" i="39"/>
  <c r="M75" i="39"/>
  <c r="K75" i="39"/>
  <c r="I75" i="39"/>
  <c r="G75" i="39"/>
  <c r="E75" i="39"/>
  <c r="AC74" i="39"/>
  <c r="AA74" i="39"/>
  <c r="Y74" i="39"/>
  <c r="W74" i="39"/>
  <c r="U74" i="39"/>
  <c r="M74" i="39"/>
  <c r="K74" i="39"/>
  <c r="I74" i="39"/>
  <c r="G74" i="39"/>
  <c r="E74" i="39"/>
  <c r="AC73" i="39"/>
  <c r="AA73" i="39"/>
  <c r="Y73" i="39"/>
  <c r="W73" i="39"/>
  <c r="U73" i="39"/>
  <c r="M73" i="39"/>
  <c r="K73" i="39"/>
  <c r="I73" i="39"/>
  <c r="G73" i="39"/>
  <c r="E73" i="39"/>
  <c r="AC72" i="39"/>
  <c r="AA72" i="39"/>
  <c r="Y72" i="39"/>
  <c r="W72" i="39"/>
  <c r="U72" i="39"/>
  <c r="M72" i="39"/>
  <c r="K72" i="39"/>
  <c r="I72" i="39"/>
  <c r="G72" i="39"/>
  <c r="E72" i="39"/>
  <c r="AC67" i="39"/>
  <c r="AA67" i="39"/>
  <c r="Y67" i="39"/>
  <c r="W67" i="39"/>
  <c r="U67" i="39"/>
  <c r="M67" i="39"/>
  <c r="K67" i="39"/>
  <c r="I67" i="39"/>
  <c r="G67" i="39"/>
  <c r="E67" i="39"/>
  <c r="AC66" i="39"/>
  <c r="AA66" i="39"/>
  <c r="Y66" i="39"/>
  <c r="W66" i="39"/>
  <c r="U66" i="39"/>
  <c r="M66" i="39"/>
  <c r="K66" i="39"/>
  <c r="I66" i="39"/>
  <c r="G66" i="39"/>
  <c r="E66" i="39"/>
  <c r="AC65" i="39"/>
  <c r="AA65" i="39"/>
  <c r="Y65" i="39"/>
  <c r="W65" i="39"/>
  <c r="U65" i="39"/>
  <c r="M65" i="39"/>
  <c r="K65" i="39"/>
  <c r="I65" i="39"/>
  <c r="G65" i="39"/>
  <c r="E65" i="39"/>
  <c r="AC60" i="39"/>
  <c r="AA60" i="39"/>
  <c r="Y60" i="39"/>
  <c r="W60" i="39"/>
  <c r="U60" i="39"/>
  <c r="M60" i="39"/>
  <c r="K60" i="39"/>
  <c r="I60" i="39"/>
  <c r="G60" i="39"/>
  <c r="E60" i="39"/>
  <c r="AC59" i="39"/>
  <c r="AA59" i="39"/>
  <c r="Y59" i="39"/>
  <c r="W59" i="39"/>
  <c r="U59" i="39"/>
  <c r="M59" i="39"/>
  <c r="K59" i="39"/>
  <c r="I59" i="39"/>
  <c r="G59" i="39"/>
  <c r="E59" i="39"/>
  <c r="AC58" i="39"/>
  <c r="AA58" i="39"/>
  <c r="Y58" i="39"/>
  <c r="W58" i="39"/>
  <c r="U58" i="39"/>
  <c r="M58" i="39"/>
  <c r="K58" i="39"/>
  <c r="I58" i="39"/>
  <c r="G58" i="39"/>
  <c r="E58" i="39"/>
  <c r="AC57" i="39"/>
  <c r="AA57" i="39"/>
  <c r="Y57" i="39"/>
  <c r="W57" i="39"/>
  <c r="U57" i="39"/>
  <c r="M57" i="39"/>
  <c r="K57" i="39"/>
  <c r="I57" i="39"/>
  <c r="G57" i="39"/>
  <c r="E57" i="39"/>
  <c r="AC56" i="39"/>
  <c r="AA56" i="39"/>
  <c r="Y56" i="39"/>
  <c r="W56" i="39"/>
  <c r="U56" i="39"/>
  <c r="M56" i="39"/>
  <c r="K56" i="39"/>
  <c r="I56" i="39"/>
  <c r="G56" i="39"/>
  <c r="E56" i="39"/>
  <c r="AC51" i="39"/>
  <c r="AA51" i="39"/>
  <c r="Y51" i="39"/>
  <c r="W51" i="39"/>
  <c r="U51" i="39"/>
  <c r="M51" i="39"/>
  <c r="K51" i="39"/>
  <c r="I51" i="39"/>
  <c r="G51" i="39"/>
  <c r="E51" i="39"/>
  <c r="AD50" i="39"/>
  <c r="AC50" i="39"/>
  <c r="AA50" i="39"/>
  <c r="Z50" i="39"/>
  <c r="Y50" i="39"/>
  <c r="X50" i="39"/>
  <c r="W50" i="39"/>
  <c r="V50" i="39"/>
  <c r="U50" i="39"/>
  <c r="N50" i="39"/>
  <c r="M50" i="39"/>
  <c r="L50" i="39"/>
  <c r="K50" i="39"/>
  <c r="J50" i="39"/>
  <c r="I50" i="39"/>
  <c r="H50" i="39"/>
  <c r="G50" i="39"/>
  <c r="F50" i="39"/>
  <c r="E50" i="39"/>
  <c r="AC46" i="39"/>
  <c r="AA46" i="39"/>
  <c r="Y46" i="39"/>
  <c r="W46" i="39"/>
  <c r="U46" i="39"/>
  <c r="AC45" i="39"/>
  <c r="AA45" i="39"/>
  <c r="Y45" i="39"/>
  <c r="W45" i="39"/>
  <c r="U45" i="39"/>
  <c r="M45" i="39"/>
  <c r="K45" i="39"/>
  <c r="I45" i="39"/>
  <c r="G45" i="39"/>
  <c r="E45" i="39"/>
  <c r="AC44" i="39"/>
  <c r="AA44" i="39"/>
  <c r="Y44" i="39"/>
  <c r="W44" i="39"/>
  <c r="U44" i="39"/>
  <c r="M44" i="39"/>
  <c r="K44" i="39"/>
  <c r="I44" i="39"/>
  <c r="G44" i="39"/>
  <c r="E44" i="39"/>
  <c r="AC43" i="39"/>
  <c r="AA43" i="39"/>
  <c r="Y43" i="39"/>
  <c r="W43" i="39"/>
  <c r="U43" i="39"/>
  <c r="M43" i="39"/>
  <c r="K43" i="39"/>
  <c r="I43" i="39"/>
  <c r="G43" i="39"/>
  <c r="E43" i="39"/>
  <c r="AC42" i="39"/>
  <c r="AA42" i="39"/>
  <c r="Y42" i="39"/>
  <c r="W42" i="39"/>
  <c r="U42" i="39"/>
  <c r="M42" i="39"/>
  <c r="K42" i="39"/>
  <c r="I42" i="39"/>
  <c r="G42" i="39"/>
  <c r="E42" i="39"/>
  <c r="AC41" i="39"/>
  <c r="AA41" i="39"/>
  <c r="Y41" i="39"/>
  <c r="W41" i="39"/>
  <c r="U41" i="39"/>
  <c r="M41" i="39"/>
  <c r="K41" i="39"/>
  <c r="I41" i="39"/>
  <c r="G41" i="39"/>
  <c r="E41" i="39"/>
  <c r="AC40" i="39"/>
  <c r="AA40" i="39"/>
  <c r="Y40" i="39"/>
  <c r="W40" i="39"/>
  <c r="U40" i="39"/>
  <c r="M40" i="39"/>
  <c r="K40" i="39"/>
  <c r="I40" i="39"/>
  <c r="G40" i="39"/>
  <c r="E40" i="39"/>
  <c r="AC39" i="39"/>
  <c r="AA39" i="39"/>
  <c r="Y39" i="39"/>
  <c r="W39" i="39"/>
  <c r="U39" i="39"/>
  <c r="M39" i="39"/>
  <c r="K39" i="39"/>
  <c r="I39" i="39"/>
  <c r="G39" i="39"/>
  <c r="E39" i="39"/>
  <c r="AC38" i="39"/>
  <c r="AA38" i="39"/>
  <c r="Y38" i="39"/>
  <c r="W38" i="39"/>
  <c r="U38" i="39"/>
  <c r="M38" i="39"/>
  <c r="K38" i="39"/>
  <c r="I38" i="39"/>
  <c r="G38" i="39"/>
  <c r="E38" i="39"/>
  <c r="AC37" i="39"/>
  <c r="AA37" i="39"/>
  <c r="Y37" i="39"/>
  <c r="W37" i="39"/>
  <c r="U37" i="39"/>
  <c r="M37" i="39"/>
  <c r="K37" i="39"/>
  <c r="I37" i="39"/>
  <c r="G37" i="39"/>
  <c r="E37" i="39"/>
  <c r="AC36" i="39"/>
  <c r="AA36" i="39"/>
  <c r="Y36" i="39"/>
  <c r="W36" i="39"/>
  <c r="U36" i="39"/>
  <c r="M36" i="39"/>
  <c r="K36" i="39"/>
  <c r="I36" i="39"/>
  <c r="G36" i="39"/>
  <c r="E36" i="39"/>
  <c r="AC35" i="39"/>
  <c r="AA35" i="39"/>
  <c r="Y35" i="39"/>
  <c r="W35" i="39"/>
  <c r="U35" i="39"/>
  <c r="M35" i="39"/>
  <c r="K35" i="39"/>
  <c r="I35" i="39"/>
  <c r="G35" i="39"/>
  <c r="E35" i="39"/>
  <c r="AC34" i="39"/>
  <c r="AA34" i="39"/>
  <c r="Y34" i="39"/>
  <c r="W34" i="39"/>
  <c r="U34" i="39"/>
  <c r="M34" i="39"/>
  <c r="K34" i="39"/>
  <c r="I34" i="39"/>
  <c r="G34" i="39"/>
  <c r="E34" i="39"/>
  <c r="AC33" i="39"/>
  <c r="AA33" i="39"/>
  <c r="Y33" i="39"/>
  <c r="W33" i="39"/>
  <c r="U33" i="39"/>
  <c r="M33" i="39"/>
  <c r="K33" i="39"/>
  <c r="I33" i="39"/>
  <c r="G33" i="39"/>
  <c r="E33" i="39"/>
  <c r="AC32" i="39"/>
  <c r="AA32" i="39"/>
  <c r="Y32" i="39"/>
  <c r="W32" i="39"/>
  <c r="U32" i="39"/>
  <c r="M32" i="39"/>
  <c r="K32" i="39"/>
  <c r="I32" i="39"/>
  <c r="G32" i="39"/>
  <c r="E32" i="39"/>
  <c r="AC31" i="39"/>
  <c r="AA31" i="39"/>
  <c r="Y31" i="39"/>
  <c r="W31" i="39"/>
  <c r="U31" i="39"/>
  <c r="M31" i="39"/>
  <c r="K31" i="39"/>
  <c r="I31" i="39"/>
  <c r="G31" i="39"/>
  <c r="E31" i="39"/>
  <c r="AC30" i="39"/>
  <c r="AA30" i="39"/>
  <c r="Y30" i="39"/>
  <c r="W30" i="39"/>
  <c r="U30" i="39"/>
  <c r="M30" i="39"/>
  <c r="K30" i="39"/>
  <c r="I30" i="39"/>
  <c r="G30" i="39"/>
  <c r="E30" i="39"/>
  <c r="AC29" i="39"/>
  <c r="AA29" i="39"/>
  <c r="Y29" i="39"/>
  <c r="W29" i="39"/>
  <c r="U29" i="39"/>
  <c r="M29" i="39"/>
  <c r="K29" i="39"/>
  <c r="I29" i="39"/>
  <c r="G29" i="39"/>
  <c r="E29" i="39"/>
  <c r="AC28" i="39"/>
  <c r="AA28" i="39"/>
  <c r="Y28" i="39"/>
  <c r="W28" i="39"/>
  <c r="U28" i="39"/>
  <c r="M28" i="39"/>
  <c r="K28" i="39"/>
  <c r="I28" i="39"/>
  <c r="G28" i="39"/>
  <c r="E28" i="39"/>
  <c r="AC27" i="39"/>
  <c r="AA27" i="39"/>
  <c r="Y27" i="39"/>
  <c r="W27" i="39"/>
  <c r="U27" i="39"/>
  <c r="M27" i="39"/>
  <c r="K27" i="39"/>
  <c r="I27" i="39"/>
  <c r="G27" i="39"/>
  <c r="E27" i="39"/>
  <c r="U22" i="39"/>
  <c r="M22" i="39"/>
  <c r="K22" i="39"/>
  <c r="I22" i="39"/>
  <c r="G22" i="39"/>
  <c r="E22" i="39"/>
  <c r="U21" i="39"/>
  <c r="M21" i="39"/>
  <c r="K21" i="39"/>
  <c r="I21" i="39"/>
  <c r="G21" i="39"/>
  <c r="E21" i="39"/>
  <c r="U20" i="39"/>
  <c r="M20" i="39"/>
  <c r="K20" i="39"/>
  <c r="I20" i="39"/>
  <c r="G20" i="39"/>
  <c r="E20" i="39"/>
  <c r="AC19" i="39"/>
  <c r="AA19" i="39"/>
  <c r="Y19" i="39"/>
  <c r="W19" i="39"/>
  <c r="U19" i="39"/>
  <c r="M19" i="39"/>
  <c r="K19" i="39"/>
  <c r="I19" i="39"/>
  <c r="G19" i="39"/>
  <c r="E19" i="39"/>
  <c r="U14" i="39"/>
  <c r="M14" i="39"/>
  <c r="K14" i="39"/>
  <c r="I14" i="39"/>
  <c r="G14" i="39"/>
  <c r="E14" i="39"/>
  <c r="U13" i="39"/>
  <c r="M13" i="39"/>
  <c r="K13" i="39"/>
  <c r="I13" i="39"/>
  <c r="G13" i="39"/>
  <c r="E13" i="39"/>
  <c r="W12" i="39"/>
  <c r="U12" i="39"/>
  <c r="M12" i="39"/>
  <c r="K12" i="39"/>
  <c r="I12" i="39"/>
  <c r="G12" i="39"/>
  <c r="E12" i="39"/>
  <c r="O73" i="39" l="1"/>
  <c r="D71" i="37" s="1"/>
  <c r="O65" i="39"/>
  <c r="D63" i="37" s="1"/>
  <c r="O57" i="39"/>
  <c r="D55" i="37" s="1"/>
  <c r="O50" i="39"/>
  <c r="O44" i="39"/>
  <c r="O59" i="39"/>
  <c r="O75" i="39"/>
  <c r="D73" i="37" s="1"/>
  <c r="O51" i="39"/>
  <c r="O67" i="39"/>
  <c r="D65" i="37" s="1"/>
  <c r="O21" i="39"/>
  <c r="O13" i="39"/>
  <c r="D11" i="37" s="1"/>
  <c r="O19" i="39"/>
  <c r="D17" i="37" s="1"/>
  <c r="O12" i="39"/>
  <c r="D10" i="37" s="1"/>
  <c r="O45" i="39"/>
  <c r="D43" i="37" s="1"/>
  <c r="P50" i="39"/>
  <c r="O56" i="39"/>
  <c r="D54" i="37" s="1"/>
  <c r="O58" i="39"/>
  <c r="D56" i="37" s="1"/>
  <c r="O60" i="39"/>
  <c r="D58" i="37" s="1"/>
  <c r="O66" i="39"/>
  <c r="O72" i="39"/>
  <c r="D70" i="37" s="1"/>
  <c r="O74" i="39"/>
  <c r="D72" i="37" s="1"/>
  <c r="O14" i="39"/>
  <c r="D12" i="37" s="1"/>
  <c r="O20" i="39"/>
  <c r="D18" i="37" s="1"/>
  <c r="O22" i="39"/>
  <c r="D20" i="37" s="1"/>
  <c r="O28" i="39"/>
  <c r="D26" i="37" s="1"/>
  <c r="O30" i="39"/>
  <c r="D28" i="37" s="1"/>
  <c r="O32" i="39"/>
  <c r="D30" i="37" s="1"/>
  <c r="O34" i="39"/>
  <c r="D32" i="37" s="1"/>
  <c r="O36" i="39"/>
  <c r="O38" i="39"/>
  <c r="O40" i="39"/>
  <c r="D38" i="37" s="1"/>
  <c r="O42" i="39"/>
  <c r="D40" i="37" s="1"/>
  <c r="O27" i="39"/>
  <c r="D25" i="37" s="1"/>
  <c r="O29" i="39"/>
  <c r="D27" i="37" s="1"/>
  <c r="O31" i="39"/>
  <c r="D29" i="37" s="1"/>
  <c r="O33" i="39"/>
  <c r="D31" i="37" s="1"/>
  <c r="O35" i="39"/>
  <c r="D33" i="37" s="1"/>
  <c r="O37" i="39"/>
  <c r="D35" i="37" s="1"/>
  <c r="O39" i="39"/>
  <c r="D37" i="37" s="1"/>
  <c r="O41" i="39"/>
  <c r="D39" i="37" s="1"/>
  <c r="O43" i="39"/>
  <c r="D41" i="37" s="1"/>
  <c r="D57" i="37"/>
  <c r="D49" i="37"/>
  <c r="D48" i="37"/>
  <c r="D34" i="37"/>
  <c r="D36" i="37"/>
  <c r="D42" i="37"/>
  <c r="D19" i="37"/>
  <c r="D64" i="37"/>
  <c r="R50" i="39"/>
  <c r="Z26" i="26"/>
  <c r="AF45" i="31"/>
  <c r="AD47" i="31" s="1"/>
  <c r="AI26" i="26"/>
  <c r="AF26" i="26"/>
  <c r="AC26" i="26"/>
  <c r="Q50" i="39" l="1"/>
  <c r="E48" i="37"/>
  <c r="AB47" i="39"/>
  <c r="AE55" i="31"/>
  <c r="AE54" i="31"/>
  <c r="AE53" i="31"/>
  <c r="AB8" i="39"/>
  <c r="X8" i="39"/>
  <c r="AD8" i="39"/>
  <c r="Z8" i="39"/>
  <c r="E48" i="36"/>
  <c r="E86" i="39" s="1"/>
  <c r="E40" i="36"/>
  <c r="E85" i="39" s="1"/>
  <c r="E33" i="36"/>
  <c r="E26" i="36"/>
  <c r="E83" i="39" s="1"/>
  <c r="E19" i="36"/>
  <c r="E82" i="39" s="1"/>
  <c r="E12" i="36"/>
  <c r="E81" i="39" s="1"/>
  <c r="E5" i="36"/>
  <c r="G5" i="26"/>
  <c r="G22" i="26" l="1"/>
  <c r="E34" i="26" s="1"/>
  <c r="E65" i="36"/>
  <c r="E84" i="39"/>
  <c r="E26" i="26"/>
  <c r="E7" i="39" s="1"/>
  <c r="X7" i="39"/>
  <c r="E80" i="39"/>
  <c r="AB7" i="39"/>
  <c r="Z7" i="39"/>
  <c r="AD7" i="39"/>
  <c r="S38" i="31"/>
  <c r="S37" i="31"/>
  <c r="S36" i="31"/>
  <c r="E79" i="39" l="1"/>
  <c r="M30" i="31"/>
  <c r="E8" i="29"/>
  <c r="E15" i="39" s="1"/>
  <c r="Q6" i="26"/>
  <c r="H6" i="26"/>
  <c r="N6" i="26"/>
  <c r="K6" i="26"/>
  <c r="AC85" i="39" l="1"/>
  <c r="AC83" i="39"/>
  <c r="AC80" i="39"/>
  <c r="Y85" i="39"/>
  <c r="Y82" i="39"/>
  <c r="W86" i="39"/>
  <c r="W82" i="39"/>
  <c r="W80" i="39"/>
  <c r="U40" i="36"/>
  <c r="U85" i="39" s="1"/>
  <c r="U33" i="36"/>
  <c r="U26" i="36"/>
  <c r="U83" i="39" s="1"/>
  <c r="U19" i="36"/>
  <c r="U82" i="39" s="1"/>
  <c r="U12" i="36"/>
  <c r="U81" i="39" s="1"/>
  <c r="AI8" i="35"/>
  <c r="AD75" i="39" s="1"/>
  <c r="W5" i="33"/>
  <c r="W24" i="33" s="1"/>
  <c r="U36" i="33" s="1"/>
  <c r="U6" i="26"/>
  <c r="U26" i="26" s="1"/>
  <c r="Q26" i="26"/>
  <c r="M7" i="39" s="1"/>
  <c r="N26" i="26"/>
  <c r="K7" i="39" s="1"/>
  <c r="K26" i="26"/>
  <c r="I7" i="39" s="1"/>
  <c r="H26" i="26"/>
  <c r="G7" i="39" s="1"/>
  <c r="S5" i="26"/>
  <c r="S22" i="26" s="1"/>
  <c r="Q34" i="26" s="1"/>
  <c r="P5" i="26"/>
  <c r="P22" i="26" s="1"/>
  <c r="N34" i="26" s="1"/>
  <c r="M5" i="26"/>
  <c r="M22" i="26" s="1"/>
  <c r="K34" i="26" s="1"/>
  <c r="J5" i="26"/>
  <c r="J22" i="26" s="1"/>
  <c r="H34" i="26" s="1"/>
  <c r="J21" i="26" l="1"/>
  <c r="J26" i="26" s="1"/>
  <c r="M21" i="26"/>
  <c r="M26" i="26" s="1"/>
  <c r="P21" i="26"/>
  <c r="P26" i="26" s="1"/>
  <c r="S21" i="26"/>
  <c r="S26" i="26" s="1"/>
  <c r="O7" i="39"/>
  <c r="U84" i="39"/>
  <c r="AD83" i="39"/>
  <c r="M4" i="39"/>
  <c r="AG28" i="26"/>
  <c r="K4" i="39"/>
  <c r="AD28" i="26"/>
  <c r="I4" i="39"/>
  <c r="AA28" i="26"/>
  <c r="X28" i="26"/>
  <c r="AB82" i="39"/>
  <c r="AB86" i="39"/>
  <c r="AC82" i="39"/>
  <c r="AC86" i="39"/>
  <c r="Z81" i="39"/>
  <c r="AC81" i="39"/>
  <c r="AC84" i="39"/>
  <c r="V56" i="39"/>
  <c r="AB84" i="39"/>
  <c r="Y86" i="39"/>
  <c r="Y84" i="39"/>
  <c r="Z83" i="39"/>
  <c r="Y83" i="39"/>
  <c r="Y81" i="39"/>
  <c r="Y80" i="39"/>
  <c r="W85" i="39"/>
  <c r="W84" i="39"/>
  <c r="W83" i="39"/>
  <c r="W81" i="39"/>
  <c r="W7" i="39"/>
  <c r="AC7" i="39"/>
  <c r="AA7" i="39"/>
  <c r="Y7" i="39"/>
  <c r="AB85" i="39"/>
  <c r="AB81" i="39"/>
  <c r="AB83" i="39"/>
  <c r="W33" i="36"/>
  <c r="W40" i="36"/>
  <c r="W26" i="36"/>
  <c r="W19" i="36"/>
  <c r="N8" i="39" l="1"/>
  <c r="L8" i="39"/>
  <c r="J8" i="39"/>
  <c r="H8" i="39"/>
  <c r="AH36" i="26"/>
  <c r="AH34" i="26"/>
  <c r="AH35" i="26"/>
  <c r="AE34" i="26"/>
  <c r="AE36" i="26"/>
  <c r="AE35" i="26"/>
  <c r="AB35" i="26"/>
  <c r="AB36" i="26"/>
  <c r="AB34" i="26"/>
  <c r="Y34" i="26"/>
  <c r="Y36" i="26"/>
  <c r="Y35" i="26"/>
  <c r="D5" i="37"/>
  <c r="G4" i="39"/>
  <c r="AD84" i="39"/>
  <c r="AD85" i="39"/>
  <c r="AD81" i="39"/>
  <c r="AD82" i="39"/>
  <c r="AB80" i="39"/>
  <c r="AD86" i="39"/>
  <c r="AD80" i="39"/>
  <c r="U7" i="39"/>
  <c r="Z84" i="39"/>
  <c r="Z86" i="39"/>
  <c r="Z85" i="39"/>
  <c r="Z82" i="39"/>
  <c r="Z80" i="39"/>
  <c r="X86" i="39"/>
  <c r="X85" i="39"/>
  <c r="X84" i="39"/>
  <c r="X83" i="39"/>
  <c r="X82" i="39"/>
  <c r="X81" i="39"/>
  <c r="X80" i="39"/>
  <c r="V85" i="39"/>
  <c r="V84" i="39"/>
  <c r="V83" i="39"/>
  <c r="V82" i="39"/>
  <c r="W12" i="36"/>
  <c r="R83" i="39" l="1"/>
  <c r="R85" i="39"/>
  <c r="R82" i="39"/>
  <c r="AD67" i="36"/>
  <c r="Q27" i="26"/>
  <c r="R36" i="26" s="1"/>
  <c r="N7" i="39"/>
  <c r="H27" i="26"/>
  <c r="I34" i="26" s="1"/>
  <c r="H7" i="39"/>
  <c r="N27" i="26"/>
  <c r="O34" i="26" s="1"/>
  <c r="L7" i="39"/>
  <c r="K27" i="26"/>
  <c r="L36" i="26" s="1"/>
  <c r="J7" i="39"/>
  <c r="R84" i="39"/>
  <c r="AA67" i="36"/>
  <c r="AD87" i="39"/>
  <c r="X67" i="36"/>
  <c r="Y75" i="36" s="1"/>
  <c r="AG67" i="36"/>
  <c r="AB87" i="39"/>
  <c r="Z87" i="39"/>
  <c r="X87" i="39"/>
  <c r="V81" i="39"/>
  <c r="R81" i="39" s="1"/>
  <c r="AE75" i="36" l="1"/>
  <c r="O36" i="26"/>
  <c r="R35" i="26"/>
  <c r="R34" i="26"/>
  <c r="I36" i="26"/>
  <c r="AH74" i="36"/>
  <c r="AH73" i="36"/>
  <c r="Y74" i="36"/>
  <c r="Y73" i="36"/>
  <c r="AE74" i="36"/>
  <c r="AE73" i="36"/>
  <c r="AB74" i="36"/>
  <c r="AB73" i="36"/>
  <c r="AB75" i="36"/>
  <c r="AH75" i="36"/>
  <c r="L35" i="26"/>
  <c r="L34" i="26"/>
  <c r="I35" i="26"/>
  <c r="O35" i="26"/>
  <c r="E28" i="31" l="1"/>
  <c r="G5" i="31"/>
  <c r="G41" i="31" s="1"/>
  <c r="E53" i="31" s="1"/>
  <c r="N12" i="30"/>
  <c r="K23" i="39" s="1"/>
  <c r="K12" i="30"/>
  <c r="I23" i="39" s="1"/>
  <c r="P30" i="31"/>
  <c r="P31" i="31"/>
  <c r="P35" i="31"/>
  <c r="P36" i="31"/>
  <c r="P37" i="31"/>
  <c r="P38" i="31"/>
  <c r="J10" i="30"/>
  <c r="G13" i="30"/>
  <c r="W13" i="30"/>
  <c r="W27" i="30" s="1"/>
  <c r="U39" i="30" s="1"/>
  <c r="E12" i="30"/>
  <c r="E23" i="39" s="1"/>
  <c r="H12" i="30"/>
  <c r="G23" i="39" s="1"/>
  <c r="Q12" i="30"/>
  <c r="M23" i="39" s="1"/>
  <c r="G5" i="30"/>
  <c r="G25" i="30" s="1"/>
  <c r="E37" i="30" s="1"/>
  <c r="G6" i="30"/>
  <c r="G7" i="30"/>
  <c r="G8" i="30"/>
  <c r="G9" i="30"/>
  <c r="G10" i="30"/>
  <c r="F21" i="39" s="1"/>
  <c r="G11" i="30"/>
  <c r="F22" i="39" s="1"/>
  <c r="J5" i="30"/>
  <c r="J25" i="30" s="1"/>
  <c r="H37" i="30" s="1"/>
  <c r="J6" i="30"/>
  <c r="J26" i="30" s="1"/>
  <c r="H38" i="30" s="1"/>
  <c r="J7" i="30"/>
  <c r="J8" i="30"/>
  <c r="J9" i="30"/>
  <c r="J11" i="30"/>
  <c r="H22" i="39" s="1"/>
  <c r="M5" i="30"/>
  <c r="M25" i="30" s="1"/>
  <c r="K37" i="30" s="1"/>
  <c r="M6" i="30"/>
  <c r="M26" i="30" s="1"/>
  <c r="K38" i="30" s="1"/>
  <c r="M7" i="30"/>
  <c r="M27" i="30" s="1"/>
  <c r="K39" i="30" s="1"/>
  <c r="M8" i="30"/>
  <c r="M9" i="30"/>
  <c r="M10" i="30"/>
  <c r="J21" i="39" s="1"/>
  <c r="M11" i="30"/>
  <c r="J22" i="39" s="1"/>
  <c r="P5" i="30"/>
  <c r="P25" i="30" s="1"/>
  <c r="N37" i="30" s="1"/>
  <c r="P6" i="30"/>
  <c r="P7" i="30"/>
  <c r="P8" i="30"/>
  <c r="P9" i="30"/>
  <c r="P10" i="30"/>
  <c r="L21" i="39" s="1"/>
  <c r="P11" i="30"/>
  <c r="L22" i="39" s="1"/>
  <c r="S5" i="30"/>
  <c r="S25" i="30" s="1"/>
  <c r="Q37" i="30" s="1"/>
  <c r="S6" i="30"/>
  <c r="S26" i="30" s="1"/>
  <c r="Q38" i="30" s="1"/>
  <c r="S7" i="30"/>
  <c r="S8" i="30"/>
  <c r="S9" i="30"/>
  <c r="S10" i="30"/>
  <c r="S11" i="30"/>
  <c r="M5" i="31"/>
  <c r="M27" i="31"/>
  <c r="P5" i="31"/>
  <c r="L28" i="39"/>
  <c r="L36" i="39"/>
  <c r="L40" i="39"/>
  <c r="P26" i="31"/>
  <c r="P27" i="31"/>
  <c r="P29" i="31"/>
  <c r="P42" i="31" s="1"/>
  <c r="N54" i="31" s="1"/>
  <c r="G7" i="34"/>
  <c r="P6" i="34"/>
  <c r="P22" i="34" s="1"/>
  <c r="N34" i="34" s="1"/>
  <c r="J5" i="34"/>
  <c r="J21" i="34" s="1"/>
  <c r="H33" i="34" s="1"/>
  <c r="J6" i="34"/>
  <c r="J22" i="34" s="1"/>
  <c r="H34" i="34" s="1"/>
  <c r="M6" i="34"/>
  <c r="K8" i="29"/>
  <c r="N8" i="29"/>
  <c r="G5" i="29"/>
  <c r="G21" i="29" s="1"/>
  <c r="E33" i="29" s="1"/>
  <c r="G7" i="29"/>
  <c r="M9" i="33"/>
  <c r="P5" i="33"/>
  <c r="P24" i="33" s="1"/>
  <c r="N36" i="33" s="1"/>
  <c r="P6" i="33"/>
  <c r="P7" i="33"/>
  <c r="L58" i="39" s="1"/>
  <c r="P8" i="33"/>
  <c r="P9" i="33"/>
  <c r="P10" i="33"/>
  <c r="I81" i="39"/>
  <c r="Q8" i="29"/>
  <c r="M36" i="31"/>
  <c r="M37" i="31"/>
  <c r="M38" i="31"/>
  <c r="J35" i="31"/>
  <c r="J36" i="31"/>
  <c r="J37" i="31"/>
  <c r="J38" i="31"/>
  <c r="G35" i="31"/>
  <c r="G36" i="31"/>
  <c r="G37" i="31"/>
  <c r="G38" i="31"/>
  <c r="L15" i="24"/>
  <c r="G15" i="24"/>
  <c r="L14" i="24"/>
  <c r="G14" i="24"/>
  <c r="AD31" i="39"/>
  <c r="AD33" i="39"/>
  <c r="AG45" i="31"/>
  <c r="G10" i="29"/>
  <c r="G9" i="29"/>
  <c r="G6" i="29"/>
  <c r="S5" i="31"/>
  <c r="S26" i="31"/>
  <c r="N44" i="39" s="1"/>
  <c r="S27" i="31"/>
  <c r="N45" i="39" s="1"/>
  <c r="S29" i="31"/>
  <c r="S42" i="31" s="1"/>
  <c r="Q54" i="31" s="1"/>
  <c r="S30" i="31"/>
  <c r="S31" i="31"/>
  <c r="S35" i="31"/>
  <c r="F33" i="39"/>
  <c r="F37" i="39"/>
  <c r="F43" i="39"/>
  <c r="G26" i="31"/>
  <c r="G27" i="31"/>
  <c r="G29" i="31"/>
  <c r="G42" i="31" s="1"/>
  <c r="E54" i="31" s="1"/>
  <c r="G30" i="31"/>
  <c r="G31" i="31"/>
  <c r="G5" i="33"/>
  <c r="G24" i="33" s="1"/>
  <c r="E36" i="33" s="1"/>
  <c r="G10" i="33"/>
  <c r="G9" i="33"/>
  <c r="G12" i="33"/>
  <c r="G5" i="34"/>
  <c r="G21" i="34" s="1"/>
  <c r="E33" i="34" s="1"/>
  <c r="J5" i="31"/>
  <c r="H37" i="39"/>
  <c r="J26" i="31"/>
  <c r="J27" i="31"/>
  <c r="J29" i="31"/>
  <c r="J42" i="31" s="1"/>
  <c r="H54" i="31" s="1"/>
  <c r="J30" i="31"/>
  <c r="J31" i="31"/>
  <c r="J5" i="33"/>
  <c r="J24" i="33" s="1"/>
  <c r="H36" i="33" s="1"/>
  <c r="J10" i="33"/>
  <c r="J9" i="33"/>
  <c r="J30" i="39"/>
  <c r="M26" i="31"/>
  <c r="M29" i="31"/>
  <c r="M42" i="31" s="1"/>
  <c r="K54" i="31" s="1"/>
  <c r="M31" i="31"/>
  <c r="M35" i="31"/>
  <c r="M5" i="33"/>
  <c r="M24" i="33" s="1"/>
  <c r="K36" i="33" s="1"/>
  <c r="M6" i="33"/>
  <c r="E11" i="33"/>
  <c r="E61" i="39" s="1"/>
  <c r="H8" i="29"/>
  <c r="G5" i="24"/>
  <c r="E21" i="24" s="1"/>
  <c r="G6" i="24"/>
  <c r="E22" i="24" s="1"/>
  <c r="G7" i="24"/>
  <c r="E23" i="24" s="1"/>
  <c r="G8" i="24"/>
  <c r="G9" i="24"/>
  <c r="G11" i="24"/>
  <c r="G10" i="24"/>
  <c r="G12" i="24"/>
  <c r="G13" i="24"/>
  <c r="G16" i="24"/>
  <c r="AI5" i="35"/>
  <c r="AI6" i="35"/>
  <c r="AI7" i="35"/>
  <c r="AI10" i="35"/>
  <c r="AI18" i="35"/>
  <c r="AI19" i="35"/>
  <c r="S5" i="35"/>
  <c r="S22" i="35" s="1"/>
  <c r="Q34" i="35" s="1"/>
  <c r="J6" i="35"/>
  <c r="S7" i="35"/>
  <c r="J8" i="35"/>
  <c r="S8" i="35"/>
  <c r="S10" i="35"/>
  <c r="S18" i="35"/>
  <c r="S19" i="35"/>
  <c r="AI5" i="34"/>
  <c r="AI6" i="34"/>
  <c r="AI7" i="34"/>
  <c r="AI9" i="34"/>
  <c r="AI17" i="34"/>
  <c r="AI18" i="34"/>
  <c r="AG25" i="34"/>
  <c r="S5" i="34"/>
  <c r="S21" i="34" s="1"/>
  <c r="Q33" i="34" s="1"/>
  <c r="S6" i="34"/>
  <c r="S7" i="34"/>
  <c r="S23" i="34" s="1"/>
  <c r="Q35" i="34" s="1"/>
  <c r="S9" i="34"/>
  <c r="S17" i="34"/>
  <c r="S18" i="34"/>
  <c r="M68" i="39"/>
  <c r="AI5" i="33"/>
  <c r="AI24" i="33" s="1"/>
  <c r="AG36" i="33" s="1"/>
  <c r="AI6" i="33"/>
  <c r="AI25" i="33" s="1"/>
  <c r="AG37" i="33" s="1"/>
  <c r="AI7" i="33"/>
  <c r="AI8" i="33"/>
  <c r="AI9" i="33"/>
  <c r="AI10" i="33"/>
  <c r="AI12" i="33"/>
  <c r="AI20" i="33"/>
  <c r="AI21" i="33"/>
  <c r="AG28" i="33"/>
  <c r="S5" i="33"/>
  <c r="S24" i="33" s="1"/>
  <c r="Q36" i="33" s="1"/>
  <c r="S6" i="33"/>
  <c r="S7" i="33"/>
  <c r="S8" i="33"/>
  <c r="S9" i="33"/>
  <c r="S10" i="33"/>
  <c r="S12" i="33"/>
  <c r="S20" i="33"/>
  <c r="S21" i="33"/>
  <c r="M61" i="39"/>
  <c r="AI6" i="32"/>
  <c r="AI20" i="32" s="1"/>
  <c r="AG32" i="32" s="1"/>
  <c r="AI8" i="32"/>
  <c r="AG7" i="32"/>
  <c r="AG24" i="32" s="1"/>
  <c r="S6" i="32"/>
  <c r="S8" i="32"/>
  <c r="S22" i="32" s="1"/>
  <c r="Q34" i="32" s="1"/>
  <c r="M52" i="39"/>
  <c r="AD21" i="39"/>
  <c r="AG8" i="29"/>
  <c r="AG25" i="29" s="1"/>
  <c r="AD14" i="39"/>
  <c r="AI9" i="29"/>
  <c r="AI10" i="29"/>
  <c r="AI11" i="29"/>
  <c r="AI17" i="29"/>
  <c r="AI18" i="29"/>
  <c r="S6" i="29"/>
  <c r="S22" i="29" s="1"/>
  <c r="Q34" i="29" s="1"/>
  <c r="S7" i="29"/>
  <c r="J9" i="29"/>
  <c r="J10" i="29"/>
  <c r="J5" i="29"/>
  <c r="J21" i="29" s="1"/>
  <c r="H33" i="29" s="1"/>
  <c r="S5" i="29"/>
  <c r="S21" i="29" s="1"/>
  <c r="Q33" i="29" s="1"/>
  <c r="G58" i="36"/>
  <c r="G6" i="36"/>
  <c r="G63" i="36" s="1"/>
  <c r="E75" i="36" s="1"/>
  <c r="U8" i="29"/>
  <c r="U12" i="30"/>
  <c r="U29" i="30" s="1"/>
  <c r="X45" i="31"/>
  <c r="U7" i="32"/>
  <c r="U52" i="39" s="1"/>
  <c r="U11" i="33"/>
  <c r="U61" i="39" s="1"/>
  <c r="U8" i="34"/>
  <c r="U68" i="39" s="1"/>
  <c r="U5" i="36"/>
  <c r="U48" i="36"/>
  <c r="W6" i="36"/>
  <c r="W7" i="36"/>
  <c r="W5" i="35"/>
  <c r="W6" i="35"/>
  <c r="W23" i="35" s="1"/>
  <c r="U35" i="35" s="1"/>
  <c r="W7" i="35"/>
  <c r="W8" i="35"/>
  <c r="V75" i="39" s="1"/>
  <c r="W10" i="35"/>
  <c r="W18" i="35"/>
  <c r="W19" i="35"/>
  <c r="U9" i="35"/>
  <c r="U26" i="35" s="1"/>
  <c r="W5" i="34"/>
  <c r="W6" i="34"/>
  <c r="W7" i="34"/>
  <c r="W9" i="34"/>
  <c r="W17" i="34"/>
  <c r="W18" i="34"/>
  <c r="W6" i="33"/>
  <c r="W7" i="33"/>
  <c r="W8" i="33"/>
  <c r="W9" i="33"/>
  <c r="W10" i="33"/>
  <c r="W12" i="33"/>
  <c r="W20" i="33"/>
  <c r="W21" i="33"/>
  <c r="W6" i="32"/>
  <c r="W8" i="32"/>
  <c r="W22" i="32" s="1"/>
  <c r="U34" i="32" s="1"/>
  <c r="W5" i="31"/>
  <c r="W6" i="31"/>
  <c r="W7" i="31"/>
  <c r="W8" i="31"/>
  <c r="V28" i="39" s="1"/>
  <c r="W9" i="31"/>
  <c r="W10" i="31"/>
  <c r="W11" i="31"/>
  <c r="W12" i="31"/>
  <c r="V32" i="39" s="1"/>
  <c r="W13" i="31"/>
  <c r="W14" i="31"/>
  <c r="V34" i="39" s="1"/>
  <c r="W15" i="31"/>
  <c r="W16" i="31"/>
  <c r="W17" i="31"/>
  <c r="W18" i="31"/>
  <c r="V36" i="39" s="1"/>
  <c r="W19" i="31"/>
  <c r="W20" i="31"/>
  <c r="W21" i="31"/>
  <c r="W22" i="31"/>
  <c r="W23" i="31"/>
  <c r="W24" i="31"/>
  <c r="W25" i="31"/>
  <c r="W26" i="31"/>
  <c r="W27" i="31"/>
  <c r="X33" i="39"/>
  <c r="X36" i="39"/>
  <c r="W5" i="30"/>
  <c r="W6" i="30"/>
  <c r="W7" i="30"/>
  <c r="W8" i="30"/>
  <c r="W9" i="30"/>
  <c r="W10" i="30"/>
  <c r="V21" i="39" s="1"/>
  <c r="W11" i="30"/>
  <c r="W14" i="30"/>
  <c r="W15" i="30"/>
  <c r="W5" i="29"/>
  <c r="W6" i="29"/>
  <c r="W7" i="29"/>
  <c r="W9" i="29"/>
  <c r="W10" i="29"/>
  <c r="W11" i="29"/>
  <c r="W17" i="29"/>
  <c r="W18" i="29"/>
  <c r="P9" i="29"/>
  <c r="P10" i="29"/>
  <c r="P11" i="29"/>
  <c r="P6" i="29"/>
  <c r="P5" i="29"/>
  <c r="P21" i="29" s="1"/>
  <c r="N33" i="29" s="1"/>
  <c r="W10" i="26"/>
  <c r="W24" i="26" s="1"/>
  <c r="U36" i="26" s="1"/>
  <c r="W12" i="26"/>
  <c r="W13" i="26"/>
  <c r="L5" i="24"/>
  <c r="L6" i="24"/>
  <c r="L7" i="24"/>
  <c r="L8" i="24"/>
  <c r="L9" i="24"/>
  <c r="L10" i="24"/>
  <c r="L11" i="24"/>
  <c r="L12" i="24"/>
  <c r="L13" i="24"/>
  <c r="L16" i="24"/>
  <c r="P5" i="35"/>
  <c r="P22" i="35" s="1"/>
  <c r="N34" i="35" s="1"/>
  <c r="P6" i="35"/>
  <c r="P7" i="35"/>
  <c r="P8" i="35"/>
  <c r="P10" i="35"/>
  <c r="P18" i="35"/>
  <c r="P19" i="35"/>
  <c r="M5" i="35"/>
  <c r="M22" i="35" s="1"/>
  <c r="K34" i="35" s="1"/>
  <c r="M6" i="35"/>
  <c r="M23" i="35" s="1"/>
  <c r="K35" i="35" s="1"/>
  <c r="M7" i="35"/>
  <c r="M8" i="35"/>
  <c r="M10" i="35"/>
  <c r="M18" i="35"/>
  <c r="M19" i="35"/>
  <c r="J5" i="35"/>
  <c r="J22" i="35" s="1"/>
  <c r="H34" i="35" s="1"/>
  <c r="J7" i="35"/>
  <c r="J10" i="35"/>
  <c r="J18" i="35"/>
  <c r="J19" i="35"/>
  <c r="G5" i="35"/>
  <c r="G22" i="35" s="1"/>
  <c r="E34" i="35" s="1"/>
  <c r="G6" i="35"/>
  <c r="G23" i="35" s="1"/>
  <c r="E35" i="35" s="1"/>
  <c r="G7" i="35"/>
  <c r="G8" i="35"/>
  <c r="G10" i="35"/>
  <c r="G18" i="35"/>
  <c r="G19" i="35"/>
  <c r="AF5" i="35"/>
  <c r="AF6" i="35"/>
  <c r="AF7" i="35"/>
  <c r="AF8" i="35"/>
  <c r="AB75" i="39" s="1"/>
  <c r="AF10" i="35"/>
  <c r="AF18" i="35"/>
  <c r="AF19" i="35"/>
  <c r="AC5" i="35"/>
  <c r="AC6" i="35"/>
  <c r="AC7" i="35"/>
  <c r="AC8" i="35"/>
  <c r="AC10" i="35"/>
  <c r="AC18" i="35"/>
  <c r="AC19" i="35"/>
  <c r="Z5" i="35"/>
  <c r="Z6" i="35"/>
  <c r="Z7" i="35"/>
  <c r="Z8" i="35"/>
  <c r="Z10" i="35"/>
  <c r="Z18" i="35"/>
  <c r="Z19" i="35"/>
  <c r="E9" i="35"/>
  <c r="P5" i="34"/>
  <c r="P21" i="34" s="1"/>
  <c r="N33" i="34" s="1"/>
  <c r="P7" i="34"/>
  <c r="P9" i="34"/>
  <c r="P17" i="34"/>
  <c r="P18" i="34"/>
  <c r="K68" i="39"/>
  <c r="M5" i="34"/>
  <c r="M21" i="34" s="1"/>
  <c r="K33" i="34" s="1"/>
  <c r="M7" i="34"/>
  <c r="M9" i="34"/>
  <c r="M17" i="34"/>
  <c r="M18" i="34"/>
  <c r="I68" i="39"/>
  <c r="J7" i="34"/>
  <c r="J9" i="34"/>
  <c r="J17" i="34"/>
  <c r="J18" i="34"/>
  <c r="G68" i="39"/>
  <c r="G6" i="34"/>
  <c r="G9" i="34"/>
  <c r="G17" i="34"/>
  <c r="G18" i="34"/>
  <c r="E8" i="34"/>
  <c r="E68" i="39" s="1"/>
  <c r="AF7" i="34"/>
  <c r="AF9" i="34"/>
  <c r="AF17" i="34"/>
  <c r="AF18" i="34"/>
  <c r="AD25" i="34"/>
  <c r="AC5" i="34"/>
  <c r="AC6" i="34"/>
  <c r="AC7" i="34"/>
  <c r="AC9" i="34"/>
  <c r="AC17" i="34"/>
  <c r="AC18" i="34"/>
  <c r="AA25" i="34"/>
  <c r="Z5" i="34"/>
  <c r="Z6" i="34"/>
  <c r="Z7" i="34"/>
  <c r="Z9" i="34"/>
  <c r="Z17" i="34"/>
  <c r="Z18" i="34"/>
  <c r="X25" i="34"/>
  <c r="P12" i="33"/>
  <c r="P20" i="33"/>
  <c r="P21" i="33"/>
  <c r="K61" i="39"/>
  <c r="M7" i="33"/>
  <c r="J58" i="39" s="1"/>
  <c r="M8" i="33"/>
  <c r="M10" i="33"/>
  <c r="M12" i="33"/>
  <c r="M20" i="33"/>
  <c r="M21" i="33"/>
  <c r="I61" i="39"/>
  <c r="J6" i="33"/>
  <c r="J7" i="33"/>
  <c r="J8" i="33"/>
  <c r="J12" i="33"/>
  <c r="J20" i="33"/>
  <c r="J21" i="33"/>
  <c r="G61" i="39"/>
  <c r="G6" i="33"/>
  <c r="G7" i="33"/>
  <c r="F58" i="39" s="1"/>
  <c r="G8" i="33"/>
  <c r="G20" i="33"/>
  <c r="G21" i="33"/>
  <c r="AF5" i="33"/>
  <c r="AF24" i="33" s="1"/>
  <c r="AD36" i="33" s="1"/>
  <c r="AF6" i="33"/>
  <c r="AF7" i="33"/>
  <c r="AF8" i="33"/>
  <c r="AF9" i="33"/>
  <c r="AF10" i="33"/>
  <c r="AF12" i="33"/>
  <c r="AF20" i="33"/>
  <c r="AF21" i="33"/>
  <c r="AD28" i="33"/>
  <c r="AC5" i="33"/>
  <c r="AC24" i="33" s="1"/>
  <c r="AA36" i="33" s="1"/>
  <c r="AC6" i="33"/>
  <c r="AC25" i="33" s="1"/>
  <c r="AA37" i="33" s="1"/>
  <c r="AC7" i="33"/>
  <c r="AC8" i="33"/>
  <c r="AC9" i="33"/>
  <c r="AC10" i="33"/>
  <c r="AC12" i="33"/>
  <c r="AC20" i="33"/>
  <c r="AC21" i="33"/>
  <c r="AA28" i="33"/>
  <c r="Z5" i="33"/>
  <c r="Z24" i="33" s="1"/>
  <c r="X36" i="33" s="1"/>
  <c r="Z6" i="33"/>
  <c r="Z7" i="33"/>
  <c r="Z8" i="33"/>
  <c r="Z9" i="33"/>
  <c r="Z10" i="33"/>
  <c r="Z12" i="33"/>
  <c r="Z20" i="33"/>
  <c r="Z21" i="33"/>
  <c r="X28" i="33"/>
  <c r="P6" i="32"/>
  <c r="P8" i="32"/>
  <c r="P22" i="32" s="1"/>
  <c r="N34" i="32" s="1"/>
  <c r="K52" i="39"/>
  <c r="M6" i="32"/>
  <c r="M8" i="32"/>
  <c r="M22" i="32" s="1"/>
  <c r="K34" i="32" s="1"/>
  <c r="I52" i="39"/>
  <c r="J6" i="32"/>
  <c r="J8" i="32"/>
  <c r="J22" i="32" s="1"/>
  <c r="H34" i="32" s="1"/>
  <c r="G52" i="39"/>
  <c r="G6" i="32"/>
  <c r="G22" i="32"/>
  <c r="E34" i="32" s="1"/>
  <c r="E7" i="32"/>
  <c r="E52" i="39" s="1"/>
  <c r="AF6" i="32"/>
  <c r="AF8" i="32"/>
  <c r="AD7" i="32"/>
  <c r="AD24" i="32" s="1"/>
  <c r="AC6" i="32"/>
  <c r="AC8" i="32"/>
  <c r="AA7" i="32"/>
  <c r="Z6" i="32"/>
  <c r="Z8" i="32"/>
  <c r="X7" i="32"/>
  <c r="Z31" i="39"/>
  <c r="Z32" i="39"/>
  <c r="Z36" i="39"/>
  <c r="AA45" i="31"/>
  <c r="AB21" i="39"/>
  <c r="P7" i="29"/>
  <c r="P23" i="29" s="1"/>
  <c r="N35" i="29" s="1"/>
  <c r="M6" i="29"/>
  <c r="M11" i="29"/>
  <c r="M7" i="29"/>
  <c r="M23" i="29" s="1"/>
  <c r="K35" i="29" s="1"/>
  <c r="M9" i="29"/>
  <c r="M10" i="29"/>
  <c r="M5" i="29"/>
  <c r="M21" i="29" s="1"/>
  <c r="K33" i="29" s="1"/>
  <c r="J7" i="29"/>
  <c r="G11" i="29"/>
  <c r="AB14" i="39"/>
  <c r="AF9" i="29"/>
  <c r="AF10" i="29"/>
  <c r="AF11" i="29"/>
  <c r="AF17" i="29"/>
  <c r="AF18" i="29"/>
  <c r="AD8" i="29"/>
  <c r="AA15" i="39" s="1"/>
  <c r="Z14" i="39"/>
  <c r="AC9" i="29"/>
  <c r="AC10" i="29"/>
  <c r="AC11" i="29"/>
  <c r="AC17" i="29"/>
  <c r="AC18" i="29"/>
  <c r="AA8" i="29"/>
  <c r="Y15" i="39" s="1"/>
  <c r="X14" i="39"/>
  <c r="Z9" i="29"/>
  <c r="Z10" i="29"/>
  <c r="Z11" i="29"/>
  <c r="Z17" i="29"/>
  <c r="Z18" i="29"/>
  <c r="X8" i="29"/>
  <c r="G10" i="26"/>
  <c r="G11" i="26"/>
  <c r="G12" i="26"/>
  <c r="G13" i="26"/>
  <c r="G18" i="26"/>
  <c r="G19" i="26"/>
  <c r="G18" i="25"/>
  <c r="I18" i="24"/>
  <c r="W63" i="36" l="1"/>
  <c r="U75" i="36" s="1"/>
  <c r="P24" i="35"/>
  <c r="N36" i="35" s="1"/>
  <c r="AF23" i="35"/>
  <c r="AD35" i="35" s="1"/>
  <c r="AI24" i="35"/>
  <c r="AG36" i="35" s="1"/>
  <c r="AI22" i="35"/>
  <c r="AG34" i="35" s="1"/>
  <c r="AI23" i="35"/>
  <c r="AG35" i="35" s="1"/>
  <c r="Z22" i="35"/>
  <c r="X34" i="35" s="1"/>
  <c r="AC22" i="35"/>
  <c r="AA34" i="35" s="1"/>
  <c r="AF22" i="35"/>
  <c r="AD34" i="35" s="1"/>
  <c r="W24" i="35"/>
  <c r="U36" i="35" s="1"/>
  <c r="Z24" i="35"/>
  <c r="X36" i="35" s="1"/>
  <c r="AC24" i="35"/>
  <c r="AA36" i="35" s="1"/>
  <c r="AB74" i="39"/>
  <c r="AF24" i="35"/>
  <c r="AD36" i="35" s="1"/>
  <c r="Z23" i="35"/>
  <c r="X35" i="35" s="1"/>
  <c r="AC23" i="35"/>
  <c r="AA35" i="35" s="1"/>
  <c r="W22" i="35"/>
  <c r="U34" i="35" s="1"/>
  <c r="AB73" i="39"/>
  <c r="J24" i="35"/>
  <c r="H36" i="35" s="1"/>
  <c r="M24" i="35"/>
  <c r="K36" i="35" s="1"/>
  <c r="L73" i="39"/>
  <c r="P23" i="35"/>
  <c r="N35" i="35" s="1"/>
  <c r="G24" i="35"/>
  <c r="E36" i="35" s="1"/>
  <c r="H73" i="39"/>
  <c r="J23" i="35"/>
  <c r="H35" i="35" s="1"/>
  <c r="S24" i="35"/>
  <c r="Q36" i="35" s="1"/>
  <c r="W22" i="34"/>
  <c r="U34" i="34"/>
  <c r="AC23" i="34"/>
  <c r="AA35" i="34"/>
  <c r="AF23" i="34"/>
  <c r="AD35" i="34"/>
  <c r="AI22" i="34"/>
  <c r="AG34" i="34" s="1"/>
  <c r="Z23" i="34"/>
  <c r="X35" i="34" s="1"/>
  <c r="AC22" i="34"/>
  <c r="AA34" i="34" s="1"/>
  <c r="AI21" i="34"/>
  <c r="AG33" i="34" s="1"/>
  <c r="Z22" i="34"/>
  <c r="X34" i="34" s="1"/>
  <c r="AC21" i="34"/>
  <c r="AA33" i="34" s="1"/>
  <c r="Z21" i="34"/>
  <c r="X33" i="34" s="1"/>
  <c r="V67" i="39"/>
  <c r="W23" i="34"/>
  <c r="U35" i="34" s="1"/>
  <c r="AI23" i="34"/>
  <c r="AG35" i="34" s="1"/>
  <c r="W21" i="34"/>
  <c r="U33" i="34" s="1"/>
  <c r="P23" i="34"/>
  <c r="N35" i="34" s="1"/>
  <c r="J23" i="34"/>
  <c r="H35" i="34" s="1"/>
  <c r="G23" i="34"/>
  <c r="E35" i="34" s="1"/>
  <c r="J67" i="39"/>
  <c r="M23" i="34"/>
  <c r="K35" i="34" s="1"/>
  <c r="J66" i="39"/>
  <c r="M22" i="34"/>
  <c r="K34" i="34" s="1"/>
  <c r="N66" i="39"/>
  <c r="S22" i="34"/>
  <c r="Q34" i="34" s="1"/>
  <c r="F66" i="39"/>
  <c r="G22" i="34"/>
  <c r="E34" i="34" s="1"/>
  <c r="G25" i="33"/>
  <c r="E37" i="33" s="1"/>
  <c r="S25" i="33"/>
  <c r="Q37" i="33" s="1"/>
  <c r="AB57" i="39"/>
  <c r="AF25" i="33"/>
  <c r="AD37" i="33" s="1"/>
  <c r="Z25" i="33"/>
  <c r="X37" i="33" s="1"/>
  <c r="AC26" i="33"/>
  <c r="AA38" i="33" s="1"/>
  <c r="W25" i="33"/>
  <c r="U37" i="33" s="1"/>
  <c r="AI26" i="33"/>
  <c r="AG38" i="33" s="1"/>
  <c r="AB59" i="39"/>
  <c r="AF26" i="33"/>
  <c r="AD38" i="33" s="1"/>
  <c r="Z26" i="33"/>
  <c r="X38" i="33" s="1"/>
  <c r="V59" i="39"/>
  <c r="W26" i="33"/>
  <c r="U38" i="33" s="1"/>
  <c r="P25" i="33"/>
  <c r="N37" i="33" s="1"/>
  <c r="J57" i="39"/>
  <c r="M25" i="33"/>
  <c r="K37" i="33" s="1"/>
  <c r="S26" i="33"/>
  <c r="Q38" i="33" s="1"/>
  <c r="M26" i="33"/>
  <c r="K38" i="33" s="1"/>
  <c r="J26" i="33"/>
  <c r="H38" i="33" s="1"/>
  <c r="F59" i="39"/>
  <c r="G26" i="33"/>
  <c r="E38" i="33" s="1"/>
  <c r="H57" i="39"/>
  <c r="J25" i="33"/>
  <c r="H37" i="33" s="1"/>
  <c r="L59" i="39"/>
  <c r="P26" i="33"/>
  <c r="N38" i="33" s="1"/>
  <c r="G21" i="32"/>
  <c r="E33" i="32" s="1"/>
  <c r="G20" i="32"/>
  <c r="E32" i="32" s="1"/>
  <c r="P21" i="32"/>
  <c r="N33" i="32" s="1"/>
  <c r="P20" i="32"/>
  <c r="N32" i="32" s="1"/>
  <c r="J21" i="32"/>
  <c r="H33" i="32" s="1"/>
  <c r="J20" i="32"/>
  <c r="H32" i="32" s="1"/>
  <c r="M21" i="32"/>
  <c r="K33" i="32" s="1"/>
  <c r="M20" i="32"/>
  <c r="K32" i="32" s="1"/>
  <c r="S21" i="32"/>
  <c r="Q33" i="32" s="1"/>
  <c r="S20" i="32"/>
  <c r="Q32" i="32" s="1"/>
  <c r="Z20" i="32"/>
  <c r="X32" i="32" s="1"/>
  <c r="AC20" i="32"/>
  <c r="AA32" i="32" s="1"/>
  <c r="W20" i="32"/>
  <c r="U32" i="32" s="1"/>
  <c r="AF20" i="32"/>
  <c r="AD32" i="32" s="1"/>
  <c r="Z21" i="32"/>
  <c r="X33" i="32" s="1"/>
  <c r="AC22" i="32"/>
  <c r="AA34" i="32" s="1"/>
  <c r="AI21" i="32"/>
  <c r="AG33" i="32" s="1"/>
  <c r="Z22" i="32"/>
  <c r="X34" i="32" s="1"/>
  <c r="AC21" i="32"/>
  <c r="AA33" i="32"/>
  <c r="AF21" i="32"/>
  <c r="AD33" i="32" s="1"/>
  <c r="W21" i="32"/>
  <c r="U33" i="32" s="1"/>
  <c r="W43" i="31"/>
  <c r="U55" i="31" s="1"/>
  <c r="W42" i="31"/>
  <c r="U54" i="31" s="1"/>
  <c r="W41" i="31"/>
  <c r="U53" i="31"/>
  <c r="P41" i="31"/>
  <c r="N53" i="31" s="1"/>
  <c r="J41" i="31"/>
  <c r="H53" i="31" s="1"/>
  <c r="S41" i="31"/>
  <c r="Q53" i="31" s="1"/>
  <c r="M41" i="31"/>
  <c r="K53" i="31" s="1"/>
  <c r="E46" i="39"/>
  <c r="E45" i="31"/>
  <c r="J28" i="31"/>
  <c r="P26" i="30"/>
  <c r="N38" i="30" s="1"/>
  <c r="P27" i="30"/>
  <c r="N39" i="30" s="1"/>
  <c r="J27" i="30"/>
  <c r="H39" i="30" s="1"/>
  <c r="S27" i="30"/>
  <c r="Q39" i="30" s="1"/>
  <c r="G26" i="30"/>
  <c r="E38" i="30" s="1"/>
  <c r="G27" i="30"/>
  <c r="E39" i="30" s="1"/>
  <c r="G23" i="29"/>
  <c r="E35" i="29" s="1"/>
  <c r="J13" i="39"/>
  <c r="M22" i="29"/>
  <c r="K34" i="29" s="1"/>
  <c r="L13" i="39"/>
  <c r="P22" i="29"/>
  <c r="N34" i="29" s="1"/>
  <c r="N14" i="39"/>
  <c r="S23" i="29"/>
  <c r="Q35" i="29" s="1"/>
  <c r="H14" i="39"/>
  <c r="J23" i="29"/>
  <c r="H35" i="29" s="1"/>
  <c r="F13" i="39"/>
  <c r="G22" i="29"/>
  <c r="E34" i="29" s="1"/>
  <c r="G24" i="26"/>
  <c r="E36" i="26" s="1"/>
  <c r="W9" i="26"/>
  <c r="W21" i="26" s="1"/>
  <c r="W26" i="26" s="1"/>
  <c r="E4" i="37"/>
  <c r="AB58" i="39"/>
  <c r="V58" i="39"/>
  <c r="V66" i="39"/>
  <c r="U65" i="36"/>
  <c r="O52" i="39"/>
  <c r="D50" i="37" s="1"/>
  <c r="O68" i="39"/>
  <c r="D66" i="37" s="1"/>
  <c r="O23" i="39"/>
  <c r="D21" i="37" s="1"/>
  <c r="O61" i="39"/>
  <c r="D59" i="37" s="1"/>
  <c r="E6" i="39"/>
  <c r="O6" i="39" s="1"/>
  <c r="Z8" i="34"/>
  <c r="Z20" i="34" s="1"/>
  <c r="Z25" i="34" s="1"/>
  <c r="X27" i="34" s="1"/>
  <c r="AB56" i="39"/>
  <c r="AI11" i="33"/>
  <c r="AD61" i="39" s="1"/>
  <c r="L60" i="39"/>
  <c r="G9" i="26"/>
  <c r="U5" i="39"/>
  <c r="G18" i="24"/>
  <c r="F5" i="39" s="1"/>
  <c r="E18" i="24"/>
  <c r="E5" i="39" s="1"/>
  <c r="J21" i="24"/>
  <c r="J22" i="24"/>
  <c r="J23" i="24"/>
  <c r="G84" i="39"/>
  <c r="G80" i="39"/>
  <c r="G79" i="39"/>
  <c r="M80" i="39"/>
  <c r="M79" i="39"/>
  <c r="K83" i="39"/>
  <c r="I86" i="39"/>
  <c r="I80" i="39"/>
  <c r="I79" i="39"/>
  <c r="I82" i="39"/>
  <c r="M81" i="39"/>
  <c r="M85" i="39"/>
  <c r="K82" i="39"/>
  <c r="K84" i="39"/>
  <c r="G82" i="39"/>
  <c r="M86" i="39"/>
  <c r="G81" i="39"/>
  <c r="I84" i="39"/>
  <c r="U80" i="39"/>
  <c r="G83" i="39"/>
  <c r="K80" i="39"/>
  <c r="K79" i="39"/>
  <c r="G85" i="39"/>
  <c r="M84" i="39"/>
  <c r="M83" i="39"/>
  <c r="K81" i="39"/>
  <c r="G86" i="39"/>
  <c r="K86" i="39"/>
  <c r="I83" i="39"/>
  <c r="I85" i="39"/>
  <c r="M82" i="39"/>
  <c r="K85" i="39"/>
  <c r="J74" i="39"/>
  <c r="H75" i="39"/>
  <c r="AC76" i="39"/>
  <c r="E76" i="39"/>
  <c r="E26" i="35"/>
  <c r="F73" i="39"/>
  <c r="M9" i="35"/>
  <c r="J73" i="39"/>
  <c r="L72" i="39"/>
  <c r="U76" i="39"/>
  <c r="N74" i="39"/>
  <c r="AD72" i="39"/>
  <c r="K76" i="39"/>
  <c r="N26" i="35"/>
  <c r="F72" i="39"/>
  <c r="H74" i="39"/>
  <c r="J72" i="39"/>
  <c r="L75" i="39"/>
  <c r="F74" i="39"/>
  <c r="AD73" i="39"/>
  <c r="I76" i="39"/>
  <c r="K26" i="35"/>
  <c r="I71" i="39" s="1"/>
  <c r="Y76" i="39"/>
  <c r="AB72" i="39"/>
  <c r="P9" i="35"/>
  <c r="V72" i="39"/>
  <c r="G76" i="39"/>
  <c r="H26" i="35"/>
  <c r="W76" i="39"/>
  <c r="AA76" i="39"/>
  <c r="F75" i="39"/>
  <c r="H72" i="39"/>
  <c r="J75" i="39"/>
  <c r="L74" i="39"/>
  <c r="M76" i="39"/>
  <c r="Q26" i="35"/>
  <c r="N75" i="39"/>
  <c r="N72" i="39"/>
  <c r="AD74" i="39"/>
  <c r="AI8" i="34"/>
  <c r="AD68" i="39" s="1"/>
  <c r="G8" i="34"/>
  <c r="G20" i="34" s="1"/>
  <c r="J8" i="34"/>
  <c r="H68" i="39" s="1"/>
  <c r="S8" i="34"/>
  <c r="N68" i="39" s="1"/>
  <c r="W8" i="34"/>
  <c r="V68" i="39" s="1"/>
  <c r="L67" i="39"/>
  <c r="N65" i="39"/>
  <c r="AD66" i="39"/>
  <c r="L66" i="39"/>
  <c r="H25" i="34"/>
  <c r="W68" i="39"/>
  <c r="AB67" i="39"/>
  <c r="H67" i="39"/>
  <c r="M8" i="34"/>
  <c r="M20" i="34" s="1"/>
  <c r="L65" i="39"/>
  <c r="AD65" i="39"/>
  <c r="F67" i="39"/>
  <c r="N25" i="34"/>
  <c r="Y68" i="39"/>
  <c r="N67" i="39"/>
  <c r="AC68" i="39"/>
  <c r="F65" i="39"/>
  <c r="Q25" i="34"/>
  <c r="H66" i="39"/>
  <c r="K25" i="34"/>
  <c r="E25" i="34"/>
  <c r="AC8" i="34"/>
  <c r="Z68" i="39" s="1"/>
  <c r="AA68" i="39"/>
  <c r="AF8" i="34"/>
  <c r="AB68" i="39" s="1"/>
  <c r="J65" i="39"/>
  <c r="P8" i="34"/>
  <c r="P20" i="34" s="1"/>
  <c r="V65" i="39"/>
  <c r="U25" i="34"/>
  <c r="AD67" i="39"/>
  <c r="H65" i="39"/>
  <c r="G11" i="33"/>
  <c r="F61" i="39" s="1"/>
  <c r="S11" i="33"/>
  <c r="N61" i="39" s="1"/>
  <c r="Z7" i="32"/>
  <c r="Z19" i="32" s="1"/>
  <c r="P7" i="32"/>
  <c r="P19" i="32" s="1"/>
  <c r="G7" i="32"/>
  <c r="G19" i="32" s="1"/>
  <c r="AI7" i="32"/>
  <c r="AI19" i="32" s="1"/>
  <c r="S7" i="32"/>
  <c r="S19" i="32" s="1"/>
  <c r="Q24" i="32"/>
  <c r="M49" i="39" s="1"/>
  <c r="N24" i="32"/>
  <c r="K49" i="39" s="1"/>
  <c r="M7" i="32"/>
  <c r="J52" i="39" s="1"/>
  <c r="AC7" i="32"/>
  <c r="AF7" i="32"/>
  <c r="AB52" i="39" s="1"/>
  <c r="AB51" i="39"/>
  <c r="W7" i="32"/>
  <c r="V52" i="39" s="1"/>
  <c r="AB60" i="39"/>
  <c r="U28" i="33"/>
  <c r="AD46" i="39"/>
  <c r="AB12" i="39"/>
  <c r="AD13" i="39"/>
  <c r="AB13" i="39"/>
  <c r="Z13" i="39"/>
  <c r="AB20" i="39"/>
  <c r="J12" i="30"/>
  <c r="AD22" i="39"/>
  <c r="S12" i="30"/>
  <c r="N23" i="39" s="1"/>
  <c r="AB23" i="39"/>
  <c r="AB19" i="39"/>
  <c r="V22" i="39"/>
  <c r="X22" i="39"/>
  <c r="Z22" i="39"/>
  <c r="AB22" i="39"/>
  <c r="N35" i="39"/>
  <c r="E28" i="33"/>
  <c r="E55" i="39" s="1"/>
  <c r="H60" i="39"/>
  <c r="Q28" i="33"/>
  <c r="M55" i="39" s="1"/>
  <c r="J60" i="39"/>
  <c r="W61" i="39"/>
  <c r="AA61" i="39"/>
  <c r="AF11" i="33"/>
  <c r="H58" i="39"/>
  <c r="M11" i="33"/>
  <c r="P11" i="33"/>
  <c r="N60" i="39"/>
  <c r="N56" i="39"/>
  <c r="AD60" i="39"/>
  <c r="AD56" i="39"/>
  <c r="F56" i="39"/>
  <c r="J59" i="39"/>
  <c r="H56" i="39"/>
  <c r="Z11" i="33"/>
  <c r="X61" i="39" s="1"/>
  <c r="V57" i="39"/>
  <c r="N59" i="39"/>
  <c r="AD59" i="39"/>
  <c r="J56" i="39"/>
  <c r="L57" i="39"/>
  <c r="N28" i="33"/>
  <c r="H59" i="39"/>
  <c r="N57" i="39"/>
  <c r="AD57" i="39"/>
  <c r="Y61" i="39"/>
  <c r="AC11" i="33"/>
  <c r="F57" i="39"/>
  <c r="J11" i="33"/>
  <c r="J23" i="33" s="1"/>
  <c r="N58" i="39"/>
  <c r="AC61" i="39"/>
  <c r="AI23" i="33"/>
  <c r="AD62" i="39" s="1"/>
  <c r="AD58" i="39"/>
  <c r="H28" i="33"/>
  <c r="F60" i="39"/>
  <c r="L56" i="39"/>
  <c r="K28" i="33"/>
  <c r="Z52" i="39"/>
  <c r="X51" i="39"/>
  <c r="K24" i="32"/>
  <c r="I49" i="39" s="1"/>
  <c r="Z51" i="39"/>
  <c r="J51" i="39"/>
  <c r="V51" i="39"/>
  <c r="AA52" i="39"/>
  <c r="F51" i="39"/>
  <c r="L51" i="39"/>
  <c r="H24" i="32"/>
  <c r="W52" i="39"/>
  <c r="Y52" i="39"/>
  <c r="N51" i="39"/>
  <c r="X24" i="32"/>
  <c r="AA24" i="32"/>
  <c r="H51" i="39"/>
  <c r="U24" i="32"/>
  <c r="AC52" i="39"/>
  <c r="AD51" i="39"/>
  <c r="E24" i="32"/>
  <c r="E49" i="39" s="1"/>
  <c r="I26" i="39"/>
  <c r="I46" i="39"/>
  <c r="J42" i="39"/>
  <c r="J38" i="39"/>
  <c r="J32" i="39"/>
  <c r="J28" i="39"/>
  <c r="H45" i="39"/>
  <c r="H30" i="39"/>
  <c r="F39" i="39"/>
  <c r="F30" i="39"/>
  <c r="N40" i="39"/>
  <c r="N36" i="39"/>
  <c r="H34" i="39"/>
  <c r="N30" i="39"/>
  <c r="AD44" i="39"/>
  <c r="AD40" i="39"/>
  <c r="AD36" i="39"/>
  <c r="R36" i="39" s="1"/>
  <c r="AD34" i="39"/>
  <c r="AD30" i="39"/>
  <c r="L44" i="39"/>
  <c r="L34" i="39"/>
  <c r="L30" i="39"/>
  <c r="K46" i="39"/>
  <c r="G46" i="39"/>
  <c r="J41" i="39"/>
  <c r="J37" i="39"/>
  <c r="J35" i="39"/>
  <c r="J31" i="39"/>
  <c r="H44" i="39"/>
  <c r="H36" i="39"/>
  <c r="H29" i="39"/>
  <c r="F42" i="39"/>
  <c r="F38" i="39"/>
  <c r="F34" i="39"/>
  <c r="F29" i="39"/>
  <c r="N42" i="39"/>
  <c r="N39" i="39"/>
  <c r="N33" i="39"/>
  <c r="N29" i="39"/>
  <c r="AD43" i="39"/>
  <c r="AD39" i="39"/>
  <c r="AD29" i="39"/>
  <c r="AD27" i="39"/>
  <c r="L43" i="39"/>
  <c r="L39" i="39"/>
  <c r="L33" i="39"/>
  <c r="L29" i="39"/>
  <c r="L27" i="39"/>
  <c r="F35" i="39"/>
  <c r="W40" i="31"/>
  <c r="W45" i="31" s="1"/>
  <c r="M46" i="39"/>
  <c r="J44" i="39"/>
  <c r="J40" i="39"/>
  <c r="J36" i="39"/>
  <c r="J34" i="39"/>
  <c r="H40" i="39"/>
  <c r="H32" i="39"/>
  <c r="F45" i="39"/>
  <c r="F41" i="39"/>
  <c r="N41" i="39"/>
  <c r="H38" i="39"/>
  <c r="N32" i="39"/>
  <c r="N28" i="39"/>
  <c r="AD42" i="39"/>
  <c r="AD38" i="39"/>
  <c r="AD32" i="39"/>
  <c r="AD28" i="39"/>
  <c r="L42" i="39"/>
  <c r="L38" i="39"/>
  <c r="L32" i="39"/>
  <c r="J45" i="39"/>
  <c r="F32" i="39"/>
  <c r="J43" i="39"/>
  <c r="J39" i="39"/>
  <c r="J33" i="39"/>
  <c r="J29" i="39"/>
  <c r="H39" i="39"/>
  <c r="H31" i="39"/>
  <c r="H27" i="39"/>
  <c r="F44" i="39"/>
  <c r="F40" i="39"/>
  <c r="F36" i="39"/>
  <c r="F31" i="39"/>
  <c r="H41" i="39"/>
  <c r="N37" i="39"/>
  <c r="N31" i="39"/>
  <c r="AD45" i="39"/>
  <c r="AD41" i="39"/>
  <c r="AD37" i="39"/>
  <c r="AD35" i="39"/>
  <c r="L45" i="39"/>
  <c r="L41" i="39"/>
  <c r="L37" i="39"/>
  <c r="L35" i="39"/>
  <c r="L31" i="39"/>
  <c r="J27" i="39"/>
  <c r="F28" i="39"/>
  <c r="F27" i="39"/>
  <c r="P12" i="30"/>
  <c r="L23" i="39" s="1"/>
  <c r="M12" i="30"/>
  <c r="J23" i="39" s="1"/>
  <c r="X23" i="39"/>
  <c r="H20" i="39"/>
  <c r="G12" i="30"/>
  <c r="K29" i="30"/>
  <c r="W23" i="39"/>
  <c r="X29" i="30"/>
  <c r="X21" i="39"/>
  <c r="X20" i="39"/>
  <c r="Z21" i="39"/>
  <c r="Z20" i="39"/>
  <c r="AD20" i="39"/>
  <c r="N22" i="39"/>
  <c r="P22" i="39" s="1"/>
  <c r="N20" i="39"/>
  <c r="L20" i="39"/>
  <c r="J20" i="39"/>
  <c r="H19" i="39"/>
  <c r="H21" i="39"/>
  <c r="N29" i="30"/>
  <c r="F19" i="39"/>
  <c r="Z23" i="39"/>
  <c r="U23" i="39"/>
  <c r="AC23" i="39"/>
  <c r="AG29" i="30"/>
  <c r="AD23" i="39"/>
  <c r="N19" i="39"/>
  <c r="L19" i="39"/>
  <c r="J19" i="39"/>
  <c r="E29" i="30"/>
  <c r="Q29" i="30"/>
  <c r="Y23" i="39"/>
  <c r="AA29" i="30"/>
  <c r="AA23" i="39"/>
  <c r="AD29" i="30"/>
  <c r="W12" i="30"/>
  <c r="V23" i="39" s="1"/>
  <c r="V19" i="39"/>
  <c r="N21" i="39"/>
  <c r="F20" i="39"/>
  <c r="H29" i="30"/>
  <c r="Z12" i="39"/>
  <c r="L12" i="39"/>
  <c r="H12" i="39"/>
  <c r="N13" i="39"/>
  <c r="G15" i="39"/>
  <c r="Q25" i="29"/>
  <c r="M11" i="39" s="1"/>
  <c r="M15" i="39"/>
  <c r="F12" i="39"/>
  <c r="X25" i="29"/>
  <c r="W15" i="39"/>
  <c r="N12" i="39"/>
  <c r="J14" i="39"/>
  <c r="AC15" i="39"/>
  <c r="N25" i="29"/>
  <c r="K15" i="39"/>
  <c r="X12" i="39"/>
  <c r="J12" i="39"/>
  <c r="L14" i="39"/>
  <c r="V12" i="39"/>
  <c r="AD12" i="39"/>
  <c r="I15" i="39"/>
  <c r="F14" i="39"/>
  <c r="U86" i="39"/>
  <c r="Z74" i="39"/>
  <c r="Z73" i="39"/>
  <c r="Z72" i="39"/>
  <c r="Z75" i="39"/>
  <c r="Z9" i="35"/>
  <c r="Z21" i="35" s="1"/>
  <c r="X73" i="39"/>
  <c r="X75" i="39"/>
  <c r="X74" i="39"/>
  <c r="X72" i="39"/>
  <c r="V74" i="39"/>
  <c r="V73" i="39"/>
  <c r="Z67" i="39"/>
  <c r="Z66" i="39"/>
  <c r="Z65" i="39"/>
  <c r="X67" i="39"/>
  <c r="X65" i="39"/>
  <c r="X66" i="39"/>
  <c r="Z58" i="39"/>
  <c r="Z57" i="39"/>
  <c r="Z59" i="39"/>
  <c r="Z60" i="39"/>
  <c r="Z56" i="39"/>
  <c r="X59" i="39"/>
  <c r="X58" i="39"/>
  <c r="X57" i="39"/>
  <c r="X60" i="39"/>
  <c r="X56" i="39"/>
  <c r="W11" i="33"/>
  <c r="V60" i="39"/>
  <c r="AC45" i="31"/>
  <c r="AA47" i="31" s="1"/>
  <c r="Z42" i="39"/>
  <c r="Z28" i="39"/>
  <c r="Z35" i="39"/>
  <c r="Z44" i="39"/>
  <c r="Z40" i="39"/>
  <c r="Z34" i="39"/>
  <c r="Z30" i="39"/>
  <c r="Z38" i="39"/>
  <c r="Z45" i="39"/>
  <c r="Z41" i="39"/>
  <c r="Z37" i="39"/>
  <c r="Z43" i="39"/>
  <c r="Z39" i="39"/>
  <c r="Z33" i="39"/>
  <c r="Z29" i="39"/>
  <c r="Z27" i="39"/>
  <c r="X40" i="39"/>
  <c r="X34" i="39"/>
  <c r="X30" i="39"/>
  <c r="X29" i="39"/>
  <c r="X42" i="39"/>
  <c r="X38" i="39"/>
  <c r="X32" i="39"/>
  <c r="X28" i="39"/>
  <c r="X44" i="39"/>
  <c r="X43" i="39"/>
  <c r="X39" i="39"/>
  <c r="X27" i="39"/>
  <c r="X45" i="39"/>
  <c r="X41" i="39"/>
  <c r="X37" i="39"/>
  <c r="X35" i="39"/>
  <c r="X31" i="39"/>
  <c r="V27" i="39"/>
  <c r="V43" i="39"/>
  <c r="V33" i="39"/>
  <c r="V38" i="39"/>
  <c r="V45" i="39"/>
  <c r="V41" i="39"/>
  <c r="V37" i="39"/>
  <c r="V35" i="39"/>
  <c r="V31" i="39"/>
  <c r="V39" i="39"/>
  <c r="V29" i="39"/>
  <c r="V42" i="39"/>
  <c r="V44" i="39"/>
  <c r="V40" i="39"/>
  <c r="V30" i="39"/>
  <c r="AD19" i="39"/>
  <c r="Z19" i="39"/>
  <c r="X19" i="39"/>
  <c r="V20" i="39"/>
  <c r="X13" i="39"/>
  <c r="U15" i="39"/>
  <c r="V14" i="39"/>
  <c r="V13" i="39"/>
  <c r="L18" i="24"/>
  <c r="S9" i="35"/>
  <c r="J7" i="32"/>
  <c r="H52" i="39" s="1"/>
  <c r="Z8" i="29"/>
  <c r="Z20" i="29" s="1"/>
  <c r="AC8" i="29"/>
  <c r="Z15" i="39" s="1"/>
  <c r="J11" i="29"/>
  <c r="J8" i="29" s="1"/>
  <c r="H15" i="39" s="1"/>
  <c r="J6" i="29"/>
  <c r="J22" i="29" s="1"/>
  <c r="H34" i="29" s="1"/>
  <c r="W8" i="29"/>
  <c r="P8" i="29"/>
  <c r="AF8" i="29"/>
  <c r="AB15" i="39" s="1"/>
  <c r="U25" i="29"/>
  <c r="AA25" i="29"/>
  <c r="AD25" i="29"/>
  <c r="AI8" i="29"/>
  <c r="AD15" i="39" s="1"/>
  <c r="M8" i="29"/>
  <c r="H25" i="29"/>
  <c r="K25" i="29"/>
  <c r="G8" i="29"/>
  <c r="S28" i="31"/>
  <c r="P28" i="31"/>
  <c r="AF9" i="35"/>
  <c r="AB76" i="39" s="1"/>
  <c r="W9" i="35"/>
  <c r="AC9" i="35"/>
  <c r="J9" i="35"/>
  <c r="AI9" i="35"/>
  <c r="G9" i="35"/>
  <c r="N83" i="39"/>
  <c r="L81" i="39"/>
  <c r="G40" i="36"/>
  <c r="S6" i="35"/>
  <c r="S23" i="35" s="1"/>
  <c r="Q35" i="35" s="1"/>
  <c r="G48" i="36"/>
  <c r="J81" i="39"/>
  <c r="W48" i="36"/>
  <c r="V86" i="39" s="1"/>
  <c r="W5" i="36"/>
  <c r="G26" i="36"/>
  <c r="H81" i="39"/>
  <c r="G12" i="36"/>
  <c r="J83" i="39"/>
  <c r="G19" i="36"/>
  <c r="F82" i="39" s="1"/>
  <c r="G33" i="36"/>
  <c r="N82" i="39"/>
  <c r="N85" i="39"/>
  <c r="G5" i="36"/>
  <c r="M28" i="31"/>
  <c r="G28" i="31"/>
  <c r="E25" i="29"/>
  <c r="W60" i="36" l="1"/>
  <c r="W65" i="36" s="1"/>
  <c r="O83" i="39"/>
  <c r="D81" i="37" s="1"/>
  <c r="O79" i="39"/>
  <c r="D77" i="37" s="1"/>
  <c r="W98" i="39"/>
  <c r="AC98" i="39"/>
  <c r="X68" i="39"/>
  <c r="F68" i="39"/>
  <c r="P66" i="39"/>
  <c r="AC20" i="34"/>
  <c r="Z69" i="39" s="1"/>
  <c r="W20" i="34"/>
  <c r="AI20" i="34"/>
  <c r="AI25" i="34" s="1"/>
  <c r="AG27" i="34" s="1"/>
  <c r="P59" i="39"/>
  <c r="P58" i="39"/>
  <c r="Y32" i="32"/>
  <c r="AH33" i="32"/>
  <c r="Y98" i="39"/>
  <c r="Y33" i="32"/>
  <c r="Y99" i="39"/>
  <c r="AC99" i="39"/>
  <c r="W99" i="39"/>
  <c r="X52" i="39"/>
  <c r="O46" i="39"/>
  <c r="Y89" i="39"/>
  <c r="AA89" i="39"/>
  <c r="W89" i="39"/>
  <c r="AC89" i="39"/>
  <c r="P14" i="39"/>
  <c r="U89" i="39"/>
  <c r="R33" i="39"/>
  <c r="K98" i="39"/>
  <c r="P36" i="39"/>
  <c r="P65" i="39"/>
  <c r="P21" i="39"/>
  <c r="P44" i="39"/>
  <c r="E98" i="39"/>
  <c r="I98" i="39"/>
  <c r="G21" i="26"/>
  <c r="O85" i="39"/>
  <c r="D83" i="37" s="1"/>
  <c r="O82" i="39"/>
  <c r="D80" i="37" s="1"/>
  <c r="P12" i="39"/>
  <c r="P19" i="39"/>
  <c r="P41" i="39"/>
  <c r="P29" i="39"/>
  <c r="P39" i="39"/>
  <c r="P57" i="39"/>
  <c r="P56" i="39"/>
  <c r="O80" i="39"/>
  <c r="D78" i="37" s="1"/>
  <c r="P67" i="39"/>
  <c r="P72" i="39"/>
  <c r="O15" i="39"/>
  <c r="D13" i="37" s="1"/>
  <c r="O86" i="39"/>
  <c r="P20" i="39"/>
  <c r="P45" i="39"/>
  <c r="P37" i="39"/>
  <c r="P51" i="39"/>
  <c r="P60" i="39"/>
  <c r="P75" i="39"/>
  <c r="P74" i="39"/>
  <c r="O76" i="39"/>
  <c r="D74" i="37" s="1"/>
  <c r="O81" i="39"/>
  <c r="D79" i="37" s="1"/>
  <c r="O84" i="39"/>
  <c r="D82" i="37" s="1"/>
  <c r="P40" i="39"/>
  <c r="P31" i="39"/>
  <c r="P32" i="39"/>
  <c r="P30" i="39"/>
  <c r="P5" i="39"/>
  <c r="O5" i="39"/>
  <c r="E4" i="39"/>
  <c r="O4" i="39" s="1"/>
  <c r="D4" i="37"/>
  <c r="Q22" i="39"/>
  <c r="E20" i="37"/>
  <c r="R32" i="39"/>
  <c r="S65" i="36"/>
  <c r="M65" i="36"/>
  <c r="P65" i="36"/>
  <c r="G60" i="36"/>
  <c r="G65" i="36" s="1"/>
  <c r="E67" i="36" s="1"/>
  <c r="M98" i="39"/>
  <c r="AF21" i="35"/>
  <c r="M21" i="35"/>
  <c r="M26" i="35" s="1"/>
  <c r="K28" i="35" s="1"/>
  <c r="J20" i="34"/>
  <c r="H69" i="39" s="1"/>
  <c r="Y34" i="34"/>
  <c r="Y33" i="34"/>
  <c r="AH33" i="34"/>
  <c r="AH34" i="34"/>
  <c r="Y35" i="34"/>
  <c r="R66" i="39"/>
  <c r="R68" i="39"/>
  <c r="G23" i="33"/>
  <c r="F62" i="39" s="1"/>
  <c r="S23" i="33"/>
  <c r="S28" i="33" s="1"/>
  <c r="Q30" i="33" s="1"/>
  <c r="R37" i="33" s="1"/>
  <c r="G28" i="33"/>
  <c r="E30" i="33" s="1"/>
  <c r="F37" i="33" s="1"/>
  <c r="M23" i="33"/>
  <c r="J62" i="39" s="1"/>
  <c r="AF23" i="33"/>
  <c r="AB62" i="39" s="1"/>
  <c r="AD52" i="39"/>
  <c r="N52" i="39"/>
  <c r="AC19" i="32"/>
  <c r="F53" i="39"/>
  <c r="G24" i="32"/>
  <c r="E25" i="32" s="1"/>
  <c r="F32" i="32" s="1"/>
  <c r="F52" i="39"/>
  <c r="X53" i="39"/>
  <c r="L52" i="39"/>
  <c r="W19" i="32"/>
  <c r="V53" i="39" s="1"/>
  <c r="R51" i="39"/>
  <c r="AF19" i="32"/>
  <c r="AF24" i="32" s="1"/>
  <c r="AD26" i="32" s="1"/>
  <c r="AE34" i="32" s="1"/>
  <c r="R29" i="39"/>
  <c r="R37" i="39"/>
  <c r="R34" i="39"/>
  <c r="R43" i="39"/>
  <c r="AB54" i="31"/>
  <c r="AB53" i="31"/>
  <c r="R40" i="39"/>
  <c r="D44" i="37"/>
  <c r="R39" i="39"/>
  <c r="R30" i="39"/>
  <c r="R38" i="39"/>
  <c r="AB55" i="31"/>
  <c r="R12" i="39"/>
  <c r="I19" i="24"/>
  <c r="R14" i="39"/>
  <c r="R56" i="39"/>
  <c r="R44" i="39"/>
  <c r="R41" i="39"/>
  <c r="R73" i="39"/>
  <c r="D84" i="37"/>
  <c r="R42" i="39"/>
  <c r="R31" i="39"/>
  <c r="R45" i="39"/>
  <c r="R27" i="39"/>
  <c r="R60" i="39"/>
  <c r="R74" i="39"/>
  <c r="R23" i="39"/>
  <c r="R57" i="39"/>
  <c r="R67" i="39"/>
  <c r="R59" i="39"/>
  <c r="R75" i="39"/>
  <c r="R28" i="39"/>
  <c r="R13" i="39"/>
  <c r="R20" i="39"/>
  <c r="R35" i="39"/>
  <c r="R86" i="39"/>
  <c r="R19" i="39"/>
  <c r="R22" i="39"/>
  <c r="R65" i="39"/>
  <c r="R72" i="39"/>
  <c r="R21" i="39"/>
  <c r="R58" i="39"/>
  <c r="E19" i="24"/>
  <c r="F22" i="24" s="1"/>
  <c r="L80" i="39"/>
  <c r="J86" i="39"/>
  <c r="J84" i="39"/>
  <c r="F80" i="39"/>
  <c r="L85" i="39"/>
  <c r="N86" i="39"/>
  <c r="F81" i="39"/>
  <c r="N81" i="39"/>
  <c r="F86" i="39"/>
  <c r="F85" i="39"/>
  <c r="H86" i="39"/>
  <c r="L83" i="39"/>
  <c r="N80" i="39"/>
  <c r="J85" i="39"/>
  <c r="F83" i="39"/>
  <c r="J82" i="39"/>
  <c r="N84" i="39"/>
  <c r="L82" i="39"/>
  <c r="L84" i="39"/>
  <c r="L86" i="39"/>
  <c r="F84" i="39"/>
  <c r="J80" i="39"/>
  <c r="J77" i="39"/>
  <c r="F76" i="39"/>
  <c r="N73" i="39"/>
  <c r="P73" i="39" s="1"/>
  <c r="N76" i="39"/>
  <c r="L76" i="39"/>
  <c r="E71" i="39"/>
  <c r="P21" i="35"/>
  <c r="P26" i="35" s="1"/>
  <c r="N28" i="35" s="1"/>
  <c r="AI21" i="35"/>
  <c r="AD76" i="39"/>
  <c r="K71" i="39"/>
  <c r="J76" i="39"/>
  <c r="H76" i="39"/>
  <c r="G21" i="35"/>
  <c r="Z26" i="35"/>
  <c r="X28" i="35" s="1"/>
  <c r="M71" i="39"/>
  <c r="G71" i="39"/>
  <c r="S20" i="34"/>
  <c r="N69" i="39" s="1"/>
  <c r="J69" i="39"/>
  <c r="F69" i="39"/>
  <c r="AF20" i="34"/>
  <c r="I64" i="39"/>
  <c r="K64" i="39"/>
  <c r="J68" i="39"/>
  <c r="P68" i="39" s="1"/>
  <c r="G64" i="39"/>
  <c r="L69" i="39"/>
  <c r="G25" i="34"/>
  <c r="E27" i="34" s="1"/>
  <c r="F34" i="34" s="1"/>
  <c r="L68" i="39"/>
  <c r="E64" i="39"/>
  <c r="M64" i="39"/>
  <c r="AC23" i="33"/>
  <c r="Z62" i="39" s="1"/>
  <c r="Z61" i="39"/>
  <c r="AB61" i="39"/>
  <c r="AI24" i="32"/>
  <c r="AG26" i="32" s="1"/>
  <c r="AD53" i="39"/>
  <c r="M19" i="32"/>
  <c r="Z24" i="32"/>
  <c r="X26" i="32" s="1"/>
  <c r="Y34" i="32" s="1"/>
  <c r="W23" i="33"/>
  <c r="V62" i="39" s="1"/>
  <c r="V61" i="39"/>
  <c r="U47" i="31"/>
  <c r="V54" i="31" s="1"/>
  <c r="AA99" i="39"/>
  <c r="S24" i="30"/>
  <c r="P24" i="30"/>
  <c r="G24" i="30"/>
  <c r="H23" i="39"/>
  <c r="J24" i="30"/>
  <c r="AA98" i="39"/>
  <c r="AI29" i="30"/>
  <c r="AG31" i="30" s="1"/>
  <c r="U98" i="39"/>
  <c r="H35" i="39"/>
  <c r="P35" i="39" s="1"/>
  <c r="Z23" i="33"/>
  <c r="X62" i="39" s="1"/>
  <c r="P23" i="33"/>
  <c r="L62" i="39" s="1"/>
  <c r="H62" i="39"/>
  <c r="H61" i="39"/>
  <c r="K55" i="39"/>
  <c r="L61" i="39"/>
  <c r="J28" i="33"/>
  <c r="H30" i="33" s="1"/>
  <c r="I38" i="33" s="1"/>
  <c r="G55" i="39"/>
  <c r="J61" i="39"/>
  <c r="AI28" i="33"/>
  <c r="AG30" i="33" s="1"/>
  <c r="AH38" i="33" s="1"/>
  <c r="I55" i="39"/>
  <c r="G49" i="39"/>
  <c r="O49" i="39" s="1"/>
  <c r="H43" i="39"/>
  <c r="K26" i="39"/>
  <c r="J46" i="39"/>
  <c r="N43" i="39"/>
  <c r="P40" i="31"/>
  <c r="L46" i="39"/>
  <c r="H33" i="39"/>
  <c r="P33" i="39" s="1"/>
  <c r="G40" i="31"/>
  <c r="F47" i="39" s="1"/>
  <c r="F46" i="39"/>
  <c r="H46" i="39"/>
  <c r="E26" i="39"/>
  <c r="N34" i="39"/>
  <c r="P34" i="39" s="1"/>
  <c r="H28" i="39"/>
  <c r="P28" i="39" s="1"/>
  <c r="AD47" i="39"/>
  <c r="N27" i="39"/>
  <c r="P27" i="39" s="1"/>
  <c r="G26" i="39"/>
  <c r="H42" i="39"/>
  <c r="P42" i="39" s="1"/>
  <c r="N38" i="39"/>
  <c r="P38" i="39" s="1"/>
  <c r="N46" i="39"/>
  <c r="M26" i="39"/>
  <c r="M24" i="30"/>
  <c r="M29" i="30" s="1"/>
  <c r="K31" i="30" s="1"/>
  <c r="L37" i="30" s="1"/>
  <c r="W24" i="30"/>
  <c r="M18" i="39"/>
  <c r="I18" i="39"/>
  <c r="L24" i="39"/>
  <c r="G18" i="39"/>
  <c r="AF29" i="30"/>
  <c r="AD31" i="30" s="1"/>
  <c r="E18" i="39"/>
  <c r="F23" i="39"/>
  <c r="P23" i="39" s="1"/>
  <c r="K18" i="39"/>
  <c r="J15" i="39"/>
  <c r="AI20" i="29"/>
  <c r="L15" i="39"/>
  <c r="F15" i="39"/>
  <c r="I11" i="39"/>
  <c r="E11" i="39"/>
  <c r="H13" i="39"/>
  <c r="P13" i="39" s="1"/>
  <c r="G20" i="29"/>
  <c r="G11" i="39"/>
  <c r="K11" i="39"/>
  <c r="V80" i="39"/>
  <c r="Z76" i="39"/>
  <c r="X76" i="39"/>
  <c r="X77" i="39"/>
  <c r="V76" i="39"/>
  <c r="W21" i="35"/>
  <c r="AC25" i="34"/>
  <c r="AA27" i="34" s="1"/>
  <c r="X69" i="39"/>
  <c r="V69" i="39"/>
  <c r="AF28" i="33"/>
  <c r="AD30" i="33" s="1"/>
  <c r="L53" i="39"/>
  <c r="N53" i="39"/>
  <c r="P24" i="32"/>
  <c r="N25" i="32" s="1"/>
  <c r="O33" i="32" s="1"/>
  <c r="Z46" i="39"/>
  <c r="Z47" i="39"/>
  <c r="X46" i="39"/>
  <c r="V46" i="39"/>
  <c r="V47" i="39"/>
  <c r="AD24" i="39"/>
  <c r="X15" i="39"/>
  <c r="X16" i="39"/>
  <c r="V15" i="39"/>
  <c r="V8" i="39"/>
  <c r="J21" i="35"/>
  <c r="J26" i="35" s="1"/>
  <c r="H28" i="35" s="1"/>
  <c r="J25" i="34"/>
  <c r="H27" i="34" s="1"/>
  <c r="I34" i="34" s="1"/>
  <c r="S24" i="32"/>
  <c r="Q25" i="32" s="1"/>
  <c r="R33" i="32" s="1"/>
  <c r="J19" i="32"/>
  <c r="H53" i="39" s="1"/>
  <c r="AC20" i="29"/>
  <c r="P20" i="29"/>
  <c r="W20" i="29"/>
  <c r="AF20" i="29"/>
  <c r="J20" i="29"/>
  <c r="H16" i="39" s="1"/>
  <c r="Z25" i="29"/>
  <c r="Y35" i="29" s="1"/>
  <c r="M20" i="29"/>
  <c r="M40" i="31"/>
  <c r="M45" i="31" s="1"/>
  <c r="S40" i="31"/>
  <c r="S45" i="31" s="1"/>
  <c r="J40" i="31"/>
  <c r="J45" i="31" s="1"/>
  <c r="S21" i="35"/>
  <c r="S26" i="35" s="1"/>
  <c r="Q28" i="35" s="1"/>
  <c r="AC21" i="35"/>
  <c r="G98" i="39"/>
  <c r="H85" i="39"/>
  <c r="P25" i="34"/>
  <c r="N27" i="34" s="1"/>
  <c r="M25" i="34"/>
  <c r="K27" i="34" s="1"/>
  <c r="K99" i="39"/>
  <c r="E99" i="39"/>
  <c r="AB77" i="39" l="1"/>
  <c r="AF26" i="35"/>
  <c r="AD28" i="35" s="1"/>
  <c r="AI26" i="35"/>
  <c r="AG28" i="35" s="1"/>
  <c r="AH36" i="35" s="1"/>
  <c r="R98" i="39"/>
  <c r="AD69" i="39"/>
  <c r="AH35" i="34"/>
  <c r="W25" i="34"/>
  <c r="U27" i="34" s="1"/>
  <c r="V33" i="34" s="1"/>
  <c r="I89" i="39"/>
  <c r="P28" i="33"/>
  <c r="N30" i="33" s="1"/>
  <c r="O38" i="33" s="1"/>
  <c r="M28" i="33"/>
  <c r="K30" i="33" s="1"/>
  <c r="L36" i="33" s="1"/>
  <c r="P61" i="39"/>
  <c r="F36" i="33"/>
  <c r="R52" i="39"/>
  <c r="AE32" i="32"/>
  <c r="AH34" i="32"/>
  <c r="AH32" i="32"/>
  <c r="AE33" i="32"/>
  <c r="R89" i="39"/>
  <c r="Z53" i="39"/>
  <c r="L47" i="39"/>
  <c r="P45" i="31"/>
  <c r="N47" i="31" s="1"/>
  <c r="O54" i="31" s="1"/>
  <c r="M89" i="39"/>
  <c r="F8" i="39"/>
  <c r="P8" i="39" s="1"/>
  <c r="E6" i="37" s="1"/>
  <c r="O11" i="39"/>
  <c r="D9" i="37" s="1"/>
  <c r="AC24" i="32"/>
  <c r="AA26" i="32" s="1"/>
  <c r="F38" i="33"/>
  <c r="P98" i="39"/>
  <c r="K89" i="39"/>
  <c r="P81" i="39"/>
  <c r="G89" i="39"/>
  <c r="O55" i="39"/>
  <c r="G26" i="26"/>
  <c r="F7" i="39" s="1"/>
  <c r="P7" i="39" s="1"/>
  <c r="O26" i="39"/>
  <c r="D24" i="37" s="1"/>
  <c r="D2" i="37"/>
  <c r="O18" i="39"/>
  <c r="P85" i="39"/>
  <c r="P69" i="39"/>
  <c r="P76" i="39"/>
  <c r="P86" i="39"/>
  <c r="E3" i="37"/>
  <c r="D47" i="37"/>
  <c r="O71" i="39"/>
  <c r="P46" i="39"/>
  <c r="O64" i="39"/>
  <c r="D62" i="37" s="1"/>
  <c r="P52" i="39"/>
  <c r="F21" i="24"/>
  <c r="Q5" i="39"/>
  <c r="P43" i="39"/>
  <c r="Q6" i="39"/>
  <c r="D3" i="37"/>
  <c r="Q33" i="39"/>
  <c r="E31" i="37"/>
  <c r="Q30" i="39"/>
  <c r="E28" i="37"/>
  <c r="Q14" i="39"/>
  <c r="E12" i="37"/>
  <c r="Q41" i="39"/>
  <c r="E39" i="37"/>
  <c r="Q27" i="39"/>
  <c r="E25" i="37"/>
  <c r="Q32" i="39"/>
  <c r="E30" i="37"/>
  <c r="Q67" i="39"/>
  <c r="E65" i="37"/>
  <c r="Q60" i="39"/>
  <c r="E58" i="37"/>
  <c r="Q45" i="39"/>
  <c r="E43" i="37"/>
  <c r="Q56" i="39"/>
  <c r="E54" i="37"/>
  <c r="Q36" i="39"/>
  <c r="E34" i="37"/>
  <c r="Q59" i="39"/>
  <c r="E57" i="37"/>
  <c r="Q66" i="39"/>
  <c r="E64" i="37"/>
  <c r="Q35" i="39"/>
  <c r="E33" i="37"/>
  <c r="E16" i="37"/>
  <c r="Q31" i="39"/>
  <c r="E29" i="37"/>
  <c r="Q65" i="39"/>
  <c r="E63" i="37"/>
  <c r="Q74" i="39"/>
  <c r="E72" i="37"/>
  <c r="Q44" i="39"/>
  <c r="E42" i="37"/>
  <c r="Q19" i="39"/>
  <c r="E17" i="37"/>
  <c r="Q39" i="39"/>
  <c r="E37" i="37"/>
  <c r="Q37" i="39"/>
  <c r="E35" i="37"/>
  <c r="Q58" i="39"/>
  <c r="E56" i="37"/>
  <c r="Q20" i="39"/>
  <c r="E18" i="37"/>
  <c r="Q13" i="39"/>
  <c r="E11" i="37"/>
  <c r="Q28" i="39"/>
  <c r="E26" i="37"/>
  <c r="Q12" i="39"/>
  <c r="E10" i="37"/>
  <c r="Q34" i="39"/>
  <c r="E32" i="37"/>
  <c r="Q38" i="39"/>
  <c r="E36" i="37"/>
  <c r="Q42" i="39"/>
  <c r="E40" i="37"/>
  <c r="Q73" i="39"/>
  <c r="E71" i="37"/>
  <c r="Q72" i="39"/>
  <c r="E70" i="37"/>
  <c r="Q51" i="39"/>
  <c r="E49" i="37"/>
  <c r="Q75" i="39"/>
  <c r="E73" i="37"/>
  <c r="Q29" i="39"/>
  <c r="E27" i="37"/>
  <c r="Q40" i="39"/>
  <c r="E38" i="37"/>
  <c r="Q57" i="39"/>
  <c r="E55" i="37"/>
  <c r="Q21" i="39"/>
  <c r="E19" i="37"/>
  <c r="J65" i="36"/>
  <c r="O34" i="35"/>
  <c r="O35" i="35"/>
  <c r="G26" i="35"/>
  <c r="E28" i="35" s="1"/>
  <c r="E29" i="35" s="1"/>
  <c r="E69" i="37"/>
  <c r="AE34" i="35"/>
  <c r="AE35" i="35"/>
  <c r="AE36" i="35"/>
  <c r="AH35" i="35"/>
  <c r="AH34" i="35"/>
  <c r="R76" i="39"/>
  <c r="Y35" i="35"/>
  <c r="Y34" i="35"/>
  <c r="Y36" i="35"/>
  <c r="F33" i="34"/>
  <c r="AB33" i="34"/>
  <c r="AB34" i="34"/>
  <c r="I35" i="34"/>
  <c r="F35" i="34"/>
  <c r="AF25" i="34"/>
  <c r="AD27" i="34" s="1"/>
  <c r="AB35" i="34"/>
  <c r="L38" i="33"/>
  <c r="N62" i="39"/>
  <c r="P62" i="39" s="1"/>
  <c r="R38" i="33"/>
  <c r="E53" i="37"/>
  <c r="AC28" i="33"/>
  <c r="AA30" i="33" s="1"/>
  <c r="AB36" i="33" s="1"/>
  <c r="AE38" i="33"/>
  <c r="L37" i="33"/>
  <c r="R36" i="33"/>
  <c r="AE36" i="33"/>
  <c r="AE37" i="33"/>
  <c r="AH36" i="33"/>
  <c r="AH37" i="33"/>
  <c r="F34" i="32"/>
  <c r="F33" i="32"/>
  <c r="O32" i="32"/>
  <c r="W24" i="32"/>
  <c r="AB53" i="39"/>
  <c r="R46" i="39"/>
  <c r="G45" i="31"/>
  <c r="E47" i="31" s="1"/>
  <c r="V53" i="31"/>
  <c r="V55" i="31"/>
  <c r="AI45" i="31"/>
  <c r="AG47" i="31" s="1"/>
  <c r="AH55" i="31"/>
  <c r="AE38" i="30"/>
  <c r="AE37" i="30"/>
  <c r="Y100" i="39"/>
  <c r="AH39" i="30"/>
  <c r="Z29" i="30"/>
  <c r="X31" i="30" s="1"/>
  <c r="AH38" i="30"/>
  <c r="AH37" i="30"/>
  <c r="S29" i="30"/>
  <c r="Q31" i="30" s="1"/>
  <c r="R39" i="30" s="1"/>
  <c r="N24" i="39"/>
  <c r="AB24" i="39"/>
  <c r="AE39" i="30"/>
  <c r="R15" i="39"/>
  <c r="U28" i="26"/>
  <c r="U29" i="26"/>
  <c r="F23" i="24"/>
  <c r="E89" i="39"/>
  <c r="E24" i="37"/>
  <c r="R61" i="39"/>
  <c r="R5" i="39"/>
  <c r="R80" i="39"/>
  <c r="H84" i="39"/>
  <c r="P84" i="39" s="1"/>
  <c r="H80" i="39"/>
  <c r="P80" i="39" s="1"/>
  <c r="H83" i="39"/>
  <c r="P83" i="39" s="1"/>
  <c r="Q67" i="36"/>
  <c r="R74" i="36" s="1"/>
  <c r="N87" i="39"/>
  <c r="H82" i="39"/>
  <c r="P82" i="39" s="1"/>
  <c r="F87" i="39"/>
  <c r="N67" i="36"/>
  <c r="O74" i="36" s="1"/>
  <c r="L87" i="39"/>
  <c r="J87" i="39"/>
  <c r="V77" i="39"/>
  <c r="AD77" i="39"/>
  <c r="H77" i="39"/>
  <c r="N77" i="39"/>
  <c r="W26" i="35"/>
  <c r="L77" i="39"/>
  <c r="F77" i="39"/>
  <c r="S25" i="34"/>
  <c r="Q27" i="34" s="1"/>
  <c r="E28" i="34" s="1"/>
  <c r="R35" i="34"/>
  <c r="V35" i="34"/>
  <c r="O35" i="34"/>
  <c r="AB69" i="39"/>
  <c r="I33" i="34"/>
  <c r="W28" i="33"/>
  <c r="M24" i="32"/>
  <c r="K25" i="32" s="1"/>
  <c r="L34" i="32" s="1"/>
  <c r="J53" i="39"/>
  <c r="P53" i="39" s="1"/>
  <c r="Z28" i="33"/>
  <c r="X30" i="33" s="1"/>
  <c r="K47" i="31"/>
  <c r="L54" i="31" s="1"/>
  <c r="X27" i="29"/>
  <c r="AI25" i="29"/>
  <c r="Y33" i="29"/>
  <c r="Y34" i="29"/>
  <c r="J25" i="29"/>
  <c r="H26" i="29" s="1"/>
  <c r="I33" i="29" s="1"/>
  <c r="M25" i="29"/>
  <c r="K26" i="29" s="1"/>
  <c r="L33" i="29" s="1"/>
  <c r="AD16" i="39"/>
  <c r="Z16" i="39"/>
  <c r="AB16" i="39"/>
  <c r="U99" i="39"/>
  <c r="V7" i="39"/>
  <c r="R7" i="39" s="1"/>
  <c r="J29" i="30"/>
  <c r="H31" i="30" s="1"/>
  <c r="I37" i="30" s="1"/>
  <c r="G29" i="30"/>
  <c r="E31" i="30" s="1"/>
  <c r="F37" i="30" s="1"/>
  <c r="H24" i="39"/>
  <c r="F24" i="39"/>
  <c r="P29" i="30"/>
  <c r="N31" i="30" s="1"/>
  <c r="O38" i="30" s="1"/>
  <c r="L38" i="30"/>
  <c r="Z24" i="39"/>
  <c r="X24" i="39"/>
  <c r="V24" i="39"/>
  <c r="AC29" i="30"/>
  <c r="AA31" i="30" s="1"/>
  <c r="AB39" i="30" s="1"/>
  <c r="I36" i="33"/>
  <c r="I37" i="33"/>
  <c r="N47" i="39"/>
  <c r="H47" i="39"/>
  <c r="J47" i="39"/>
  <c r="J24" i="39"/>
  <c r="W29" i="30"/>
  <c r="P25" i="29"/>
  <c r="N26" i="29" s="1"/>
  <c r="O33" i="29" s="1"/>
  <c r="L16" i="39"/>
  <c r="AF25" i="29"/>
  <c r="G25" i="29"/>
  <c r="E26" i="29" s="1"/>
  <c r="F35" i="29" s="1"/>
  <c r="F16" i="39"/>
  <c r="I99" i="39"/>
  <c r="J16" i="39"/>
  <c r="AC26" i="35"/>
  <c r="AA28" i="35" s="1"/>
  <c r="AB36" i="35" s="1"/>
  <c r="Z77" i="39"/>
  <c r="O34" i="32"/>
  <c r="X47" i="39"/>
  <c r="AC25" i="29"/>
  <c r="AB35" i="29" s="1"/>
  <c r="V16" i="39"/>
  <c r="R36" i="35"/>
  <c r="R32" i="32"/>
  <c r="R34" i="32"/>
  <c r="L33" i="32"/>
  <c r="J24" i="32"/>
  <c r="H25" i="32" s="1"/>
  <c r="R37" i="30"/>
  <c r="W25" i="29"/>
  <c r="G99" i="39"/>
  <c r="O36" i="35"/>
  <c r="S8" i="29"/>
  <c r="Z45" i="31"/>
  <c r="Q47" i="31"/>
  <c r="H47" i="31"/>
  <c r="O36" i="33"/>
  <c r="I36" i="35"/>
  <c r="I34" i="35"/>
  <c r="I35" i="35"/>
  <c r="L36" i="35"/>
  <c r="L34" i="35"/>
  <c r="L35" i="35"/>
  <c r="R34" i="35"/>
  <c r="R35" i="35"/>
  <c r="O33" i="34"/>
  <c r="O34" i="34"/>
  <c r="L35" i="34"/>
  <c r="L33" i="34"/>
  <c r="L34" i="34"/>
  <c r="L91" i="39" l="1"/>
  <c r="L90" i="39" s="1"/>
  <c r="K93" i="39" s="1"/>
  <c r="V34" i="34"/>
  <c r="AB37" i="33"/>
  <c r="E31" i="33"/>
  <c r="O37" i="33"/>
  <c r="AB32" i="32"/>
  <c r="AB34" i="32"/>
  <c r="AB33" i="32"/>
  <c r="U27" i="32"/>
  <c r="R38" i="30"/>
  <c r="O39" i="30"/>
  <c r="E27" i="26"/>
  <c r="E28" i="26" s="1"/>
  <c r="Q89" i="39"/>
  <c r="Y39" i="30"/>
  <c r="X91" i="39"/>
  <c r="X90" i="39" s="1"/>
  <c r="AB91" i="39"/>
  <c r="AB90" i="39" s="1"/>
  <c r="AA93" i="39" s="1"/>
  <c r="E100" i="39"/>
  <c r="I100" i="39"/>
  <c r="K100" i="39"/>
  <c r="F36" i="35"/>
  <c r="F39" i="30"/>
  <c r="AD91" i="39"/>
  <c r="AD90" i="39" s="1"/>
  <c r="AC93" i="39" s="1"/>
  <c r="F91" i="39"/>
  <c r="Z91" i="39"/>
  <c r="Z90" i="39" s="1"/>
  <c r="Y93" i="39" s="1"/>
  <c r="O89" i="39"/>
  <c r="P47" i="39"/>
  <c r="J91" i="39"/>
  <c r="J90" i="39" s="1"/>
  <c r="I93" i="39" s="1"/>
  <c r="J98" i="39" s="1"/>
  <c r="P77" i="39"/>
  <c r="P24" i="39"/>
  <c r="Q83" i="39"/>
  <c r="E81" i="37"/>
  <c r="Q84" i="39"/>
  <c r="E82" i="37"/>
  <c r="Q76" i="39"/>
  <c r="E74" i="37"/>
  <c r="Q61" i="39"/>
  <c r="E59" i="37"/>
  <c r="E67" i="37"/>
  <c r="Q46" i="39"/>
  <c r="E44" i="37"/>
  <c r="D16" i="37"/>
  <c r="Q23" i="39"/>
  <c r="E21" i="37"/>
  <c r="Q52" i="39"/>
  <c r="E50" i="37"/>
  <c r="E62" i="37"/>
  <c r="E51" i="37"/>
  <c r="Q80" i="39"/>
  <c r="E78" i="37"/>
  <c r="D69" i="37"/>
  <c r="Q43" i="39"/>
  <c r="E41" i="37"/>
  <c r="Q86" i="39"/>
  <c r="E84" i="37"/>
  <c r="E60" i="37"/>
  <c r="Q82" i="39"/>
  <c r="E80" i="37"/>
  <c r="Q85" i="39"/>
  <c r="E83" i="37"/>
  <c r="E47" i="37"/>
  <c r="D53" i="37"/>
  <c r="Q68" i="39"/>
  <c r="E66" i="37"/>
  <c r="Q81" i="39"/>
  <c r="E79" i="37"/>
  <c r="R73" i="36"/>
  <c r="O75" i="36"/>
  <c r="F35" i="35"/>
  <c r="F34" i="35"/>
  <c r="U28" i="35"/>
  <c r="V36" i="35" s="1"/>
  <c r="U29" i="35"/>
  <c r="AB35" i="35"/>
  <c r="AB34" i="35"/>
  <c r="U28" i="34"/>
  <c r="AE35" i="34"/>
  <c r="AE34" i="34"/>
  <c r="AE33" i="34"/>
  <c r="AB38" i="33"/>
  <c r="Y37" i="33"/>
  <c r="Y36" i="33"/>
  <c r="U31" i="33"/>
  <c r="Y38" i="33"/>
  <c r="U26" i="32"/>
  <c r="L32" i="32"/>
  <c r="O53" i="31"/>
  <c r="O55" i="31"/>
  <c r="X47" i="31"/>
  <c r="U48" i="31"/>
  <c r="AH54" i="31"/>
  <c r="AH53" i="31"/>
  <c r="F38" i="30"/>
  <c r="U32" i="30"/>
  <c r="O37" i="30"/>
  <c r="AB38" i="30"/>
  <c r="AB37" i="30"/>
  <c r="I39" i="30"/>
  <c r="Y38" i="30"/>
  <c r="Y37" i="30"/>
  <c r="I38" i="30"/>
  <c r="E32" i="30"/>
  <c r="I35" i="29"/>
  <c r="U28" i="29"/>
  <c r="V36" i="26"/>
  <c r="V34" i="26"/>
  <c r="V35" i="26"/>
  <c r="R99" i="39"/>
  <c r="H87" i="39"/>
  <c r="H91" i="39" s="1"/>
  <c r="H90" i="39" s="1"/>
  <c r="G93" i="39" s="1"/>
  <c r="R34" i="34"/>
  <c r="R33" i="34"/>
  <c r="AA100" i="39"/>
  <c r="U30" i="33"/>
  <c r="F53" i="31"/>
  <c r="E48" i="31"/>
  <c r="F54" i="31"/>
  <c r="L53" i="31"/>
  <c r="F55" i="31"/>
  <c r="L55" i="31"/>
  <c r="AH35" i="29"/>
  <c r="L35" i="29"/>
  <c r="AD27" i="29"/>
  <c r="AE34" i="29"/>
  <c r="AE33" i="29"/>
  <c r="AG27" i="29"/>
  <c r="AH34" i="29"/>
  <c r="AH33" i="29"/>
  <c r="AA27" i="29"/>
  <c r="AB34" i="29"/>
  <c r="AB33" i="29"/>
  <c r="AE35" i="29"/>
  <c r="F33" i="29"/>
  <c r="U27" i="29"/>
  <c r="V33" i="29"/>
  <c r="V34" i="29"/>
  <c r="V35" i="29"/>
  <c r="O35" i="29"/>
  <c r="F34" i="29"/>
  <c r="O34" i="29"/>
  <c r="U31" i="30"/>
  <c r="AC100" i="39"/>
  <c r="R55" i="31"/>
  <c r="W100" i="39"/>
  <c r="L39" i="30"/>
  <c r="L34" i="29"/>
  <c r="N15" i="39"/>
  <c r="F74" i="36"/>
  <c r="O73" i="36"/>
  <c r="K67" i="36"/>
  <c r="L73" i="36" s="1"/>
  <c r="I33" i="32"/>
  <c r="I32" i="32"/>
  <c r="E26" i="32"/>
  <c r="I34" i="32"/>
  <c r="I34" i="29"/>
  <c r="S20" i="29"/>
  <c r="R54" i="31"/>
  <c r="R53" i="31"/>
  <c r="I54" i="31"/>
  <c r="I53" i="31"/>
  <c r="I55" i="31"/>
  <c r="G100" i="39"/>
  <c r="F73" i="36"/>
  <c r="R75" i="36"/>
  <c r="F34" i="26" l="1"/>
  <c r="V34" i="32"/>
  <c r="V32" i="32"/>
  <c r="V33" i="32"/>
  <c r="F35" i="26"/>
  <c r="F36" i="26"/>
  <c r="F90" i="39"/>
  <c r="W93" i="39"/>
  <c r="X99" i="39" s="1"/>
  <c r="V34" i="35"/>
  <c r="V35" i="35"/>
  <c r="P87" i="39"/>
  <c r="E85" i="37" s="1"/>
  <c r="P15" i="39"/>
  <c r="D87" i="37"/>
  <c r="E9" i="37"/>
  <c r="E22" i="37"/>
  <c r="E77" i="37"/>
  <c r="E75" i="37"/>
  <c r="Q7" i="39"/>
  <c r="E5" i="37"/>
  <c r="E45" i="37"/>
  <c r="E2" i="37"/>
  <c r="L74" i="36"/>
  <c r="L75" i="36"/>
  <c r="Y54" i="31"/>
  <c r="Y53" i="31"/>
  <c r="Y55" i="31"/>
  <c r="AD100" i="39"/>
  <c r="V38" i="30"/>
  <c r="V37" i="30"/>
  <c r="V39" i="30"/>
  <c r="AD99" i="39"/>
  <c r="AD98" i="39"/>
  <c r="Z98" i="39"/>
  <c r="Z99" i="39"/>
  <c r="Z100" i="39"/>
  <c r="AB98" i="39"/>
  <c r="AB99" i="39"/>
  <c r="AB100" i="39"/>
  <c r="H98" i="39"/>
  <c r="H67" i="36"/>
  <c r="I73" i="36" s="1"/>
  <c r="V36" i="33"/>
  <c r="V37" i="33"/>
  <c r="V38" i="33"/>
  <c r="N16" i="39"/>
  <c r="M100" i="39"/>
  <c r="P100" i="39" s="1"/>
  <c r="L99" i="39"/>
  <c r="L98" i="39"/>
  <c r="L100" i="39"/>
  <c r="J99" i="39"/>
  <c r="J100" i="39"/>
  <c r="F75" i="36"/>
  <c r="M99" i="39"/>
  <c r="P99" i="39" s="1"/>
  <c r="S25" i="29"/>
  <c r="Q26" i="29" s="1"/>
  <c r="I74" i="36" l="1"/>
  <c r="Z102" i="39"/>
  <c r="AD102" i="39"/>
  <c r="AB102" i="39"/>
  <c r="X100" i="39"/>
  <c r="X98" i="39"/>
  <c r="E93" i="39"/>
  <c r="F100" i="39" s="1"/>
  <c r="P16" i="39"/>
  <c r="P91" i="39" s="1"/>
  <c r="P90" i="39" s="1"/>
  <c r="N91" i="39"/>
  <c r="E13" i="37"/>
  <c r="Q15" i="39"/>
  <c r="J102" i="39"/>
  <c r="L102" i="39"/>
  <c r="I75" i="36"/>
  <c r="E68" i="36"/>
  <c r="H100" i="39"/>
  <c r="H99" i="39"/>
  <c r="R34" i="29"/>
  <c r="R33" i="29"/>
  <c r="E27" i="29"/>
  <c r="R35" i="29"/>
  <c r="X102" i="39" l="1"/>
  <c r="N90" i="39"/>
  <c r="Q91" i="39"/>
  <c r="F99" i="39"/>
  <c r="F98" i="39"/>
  <c r="E14" i="37"/>
  <c r="E87" i="37" s="1"/>
  <c r="O93" i="39"/>
  <c r="H102" i="39"/>
  <c r="F102" i="39" l="1"/>
  <c r="M93" i="39"/>
  <c r="Q90" i="39"/>
  <c r="Q93" i="39" s="1"/>
  <c r="Q98" i="39" l="1"/>
  <c r="Q100" i="39"/>
  <c r="Q99" i="39"/>
  <c r="N98" i="39"/>
  <c r="N99" i="39"/>
  <c r="N100" i="39"/>
  <c r="U67" i="36"/>
  <c r="V74" i="36" s="1"/>
  <c r="U68" i="36"/>
  <c r="V87" i="39"/>
  <c r="V91" i="39" s="1"/>
  <c r="Q102" i="39" l="1"/>
  <c r="N102" i="39"/>
  <c r="V90" i="39"/>
  <c r="R90" i="39" s="1"/>
  <c r="R91" i="39"/>
  <c r="V75" i="36"/>
  <c r="V73" i="36"/>
  <c r="U100" i="39"/>
  <c r="R93" i="39" l="1"/>
  <c r="U93" i="39"/>
  <c r="V98" i="39" s="1"/>
  <c r="R100" i="39"/>
  <c r="S98" i="39" l="1"/>
  <c r="S99" i="39"/>
  <c r="S100" i="39"/>
  <c r="V100" i="39"/>
  <c r="V99" i="39"/>
  <c r="S102" i="39" l="1"/>
  <c r="V102" i="39"/>
</calcChain>
</file>

<file path=xl/sharedStrings.xml><?xml version="1.0" encoding="utf-8"?>
<sst xmlns="http://schemas.openxmlformats.org/spreadsheetml/2006/main" count="1486" uniqueCount="432">
  <si>
    <t>P</t>
  </si>
  <si>
    <t>1.2</t>
  </si>
  <si>
    <t>2.1</t>
  </si>
  <si>
    <t>R</t>
  </si>
  <si>
    <t>DIR PRO</t>
  </si>
  <si>
    <t>Communication</t>
  </si>
  <si>
    <t>Total</t>
  </si>
  <si>
    <t>Cost Category</t>
  </si>
  <si>
    <t>Cost code</t>
  </si>
  <si>
    <t>Subtotal</t>
  </si>
  <si>
    <t>Contingency</t>
  </si>
  <si>
    <t>no VAT</t>
  </si>
  <si>
    <t>Base</t>
  </si>
  <si>
    <t>Class.</t>
  </si>
  <si>
    <t>% age</t>
  </si>
  <si>
    <t>P/M/R</t>
  </si>
  <si>
    <t>Cost</t>
  </si>
  <si>
    <t>amount</t>
  </si>
  <si>
    <t>General expenses</t>
  </si>
  <si>
    <t>Previous expenses</t>
  </si>
  <si>
    <t>Non eligible</t>
  </si>
  <si>
    <t>M</t>
  </si>
  <si>
    <t>General non technical</t>
  </si>
  <si>
    <t>Free floating contingency</t>
  </si>
  <si>
    <t>1.1</t>
  </si>
  <si>
    <t>1.3</t>
  </si>
  <si>
    <t>1.4</t>
  </si>
  <si>
    <t>2.2</t>
  </si>
  <si>
    <t>2.3</t>
  </si>
  <si>
    <t>2.4</t>
  </si>
  <si>
    <t>2.5</t>
  </si>
  <si>
    <t>2.6</t>
  </si>
  <si>
    <t>2.7</t>
  </si>
  <si>
    <t>2.8</t>
  </si>
  <si>
    <t>Well(s)</t>
  </si>
  <si>
    <t>General Future Expenses related to the well(s)</t>
  </si>
  <si>
    <t xml:space="preserve">Procurement and legal support </t>
  </si>
  <si>
    <t xml:space="preserve">Financial support </t>
  </si>
  <si>
    <t>Other costs</t>
  </si>
  <si>
    <t>Platform</t>
  </si>
  <si>
    <t>Purchase of land</t>
  </si>
  <si>
    <t>Drilling pad construction</t>
  </si>
  <si>
    <t>Engineering</t>
  </si>
  <si>
    <t>Drilling</t>
  </si>
  <si>
    <t>Drilling (rig with personnel) Service including supervision</t>
  </si>
  <si>
    <t>Energy costs for rig/drilling activity</t>
  </si>
  <si>
    <t>Gas protection service (option)</t>
  </si>
  <si>
    <t>Directional drilling</t>
  </si>
  <si>
    <t>Managed Pressure Drilling (MPD)</t>
  </si>
  <si>
    <t>Drilling fluid services and maintenance</t>
  </si>
  <si>
    <t>Casing and other tubulars and related items</t>
  </si>
  <si>
    <t>Wellheads</t>
  </si>
  <si>
    <t>Drill bits</t>
  </si>
  <si>
    <t>Mud logging</t>
  </si>
  <si>
    <t>Waste and fluid disposal</t>
  </si>
  <si>
    <t>Coring</t>
  </si>
  <si>
    <t>Fishing</t>
  </si>
  <si>
    <t>Suspension</t>
  </si>
  <si>
    <t>Security</t>
  </si>
  <si>
    <t>Well design &amp; engineering</t>
  </si>
  <si>
    <t>P&amp;A</t>
  </si>
  <si>
    <t>Stimulation</t>
  </si>
  <si>
    <t>Acid jobs</t>
  </si>
  <si>
    <t>Hydraulic stimulation</t>
  </si>
  <si>
    <t>Well Testing</t>
  </si>
  <si>
    <t>Short-term testing</t>
  </si>
  <si>
    <t>Test evaluation</t>
  </si>
  <si>
    <t>Long-term testing</t>
  </si>
  <si>
    <t>Pumping equipment</t>
  </si>
  <si>
    <t>Logging</t>
  </si>
  <si>
    <t>Electric wireline logging</t>
  </si>
  <si>
    <t>LWD</t>
  </si>
  <si>
    <t>VSP</t>
  </si>
  <si>
    <t>Analyses</t>
  </si>
  <si>
    <t>Analyses cores and/or SWC (side-wall cores)</t>
  </si>
  <si>
    <t>Chemical analyses of reservoir/well fluids</t>
  </si>
  <si>
    <t>Technical assistance</t>
  </si>
  <si>
    <t>Seismic monitoring</t>
  </si>
  <si>
    <t>Total for the well</t>
  </si>
  <si>
    <t>Total for the project</t>
  </si>
  <si>
    <t>Subtotals</t>
  </si>
  <si>
    <t>Note:</t>
  </si>
  <si>
    <t>Free floating contingency (to freely use within the category only)</t>
  </si>
  <si>
    <t>Planning</t>
  </si>
  <si>
    <t>Management</t>
  </si>
  <si>
    <t>Realisation</t>
  </si>
  <si>
    <t>Approved yyyy</t>
  </si>
  <si>
    <t>Status</t>
  </si>
  <si>
    <t>Provider</t>
  </si>
  <si>
    <t>Notes Expert Group</t>
  </si>
  <si>
    <t>%</t>
  </si>
  <si>
    <t>Reference</t>
  </si>
  <si>
    <t>Total  0</t>
  </si>
  <si>
    <t>Non eligible expenses</t>
  </si>
  <si>
    <t>Demande subvention, DUMS, PRSS</t>
  </si>
  <si>
    <t>insurance</t>
  </si>
  <si>
    <t>Gebühren Kanton, Gemeinde</t>
  </si>
  <si>
    <t xml:space="preserve">Konzessionsgebühren </t>
  </si>
  <si>
    <t>Beweissicherung</t>
  </si>
  <si>
    <t>Lost- in-hole insurance</t>
  </si>
  <si>
    <t>long term test for prospection</t>
  </si>
  <si>
    <t>General non technical expenses</t>
  </si>
  <si>
    <t>Project management</t>
  </si>
  <si>
    <t>Total 0</t>
  </si>
  <si>
    <t>Free floating contingency (to freely use within this category only)</t>
  </si>
  <si>
    <t>In column F (%) enter the relevant percentage. In column G (amount) 70% of that percentage will automaticaly be calculated.</t>
  </si>
  <si>
    <t>At the bottom (Free floating contingency) the remaining 30% of the sum of all amounts is added automaticaly</t>
  </si>
  <si>
    <t>Project management team</t>
  </si>
  <si>
    <t>Other costs (please specify)</t>
  </si>
  <si>
    <t>Other external costs</t>
  </si>
  <si>
    <t>Free floating contigency</t>
  </si>
  <si>
    <t xml:space="preserve">Total   </t>
  </si>
  <si>
    <t xml:space="preserve">Temporary energy supply </t>
  </si>
  <si>
    <t>Infrastructure for energy supply</t>
  </si>
  <si>
    <t>Demolition of the platform</t>
  </si>
  <si>
    <t>Drilling (rig with personnel) Service</t>
  </si>
  <si>
    <t>Rig and equipment mobilisation &amp; demobilisation</t>
  </si>
  <si>
    <t>Gas protection service</t>
  </si>
  <si>
    <t>Casing running &amp; Thread cleaning services</t>
  </si>
  <si>
    <t>Cementing/Leakoff test</t>
  </si>
  <si>
    <t>Liner hanger and ECP</t>
  </si>
  <si>
    <t>Casing and other tubulars</t>
  </si>
  <si>
    <t>Completion tubulars and equipment</t>
  </si>
  <si>
    <t>Mob / Demob basins</t>
  </si>
  <si>
    <t>Analyses cores or SWC (side-wall cores)</t>
  </si>
  <si>
    <t>Chemical analyses of springs</t>
  </si>
  <si>
    <t>General technical expenses</t>
  </si>
  <si>
    <t>Total 6g</t>
  </si>
  <si>
    <t>Cost 
category</t>
  </si>
  <si>
    <t>Cost 
code</t>
  </si>
  <si>
    <t>Type of expense</t>
  </si>
  <si>
    <t>Cost
Base</t>
  </si>
  <si>
    <t>Contingency
Base</t>
  </si>
  <si>
    <t>Description</t>
  </si>
  <si>
    <t>Currency 
[CHF/EUR/USD]</t>
  </si>
  <si>
    <t>Value without taxes</t>
  </si>
  <si>
    <t>Exchange rate</t>
  </si>
  <si>
    <t>Value in CHF</t>
  </si>
  <si>
    <t>Invoice date</t>
  </si>
  <si>
    <t>Document name</t>
  </si>
  <si>
    <t>SFOE eligible cost</t>
  </si>
  <si>
    <t>Remark</t>
  </si>
  <si>
    <t>No</t>
  </si>
  <si>
    <t>Total approved</t>
  </si>
  <si>
    <t>AMO (Project coordination)</t>
  </si>
  <si>
    <t>geosciences</t>
  </si>
  <si>
    <t>geology</t>
  </si>
  <si>
    <t>petrophysics</t>
  </si>
  <si>
    <t>geomechanics</t>
  </si>
  <si>
    <t>static model</t>
  </si>
  <si>
    <t>hydrogeology</t>
  </si>
  <si>
    <t>springs monitoring</t>
  </si>
  <si>
    <t>fluid analysis</t>
  </si>
  <si>
    <t>reservoir engineer</t>
  </si>
  <si>
    <t>seismic monitoring</t>
  </si>
  <si>
    <t>equipment</t>
  </si>
  <si>
    <t>network design</t>
  </si>
  <si>
    <t>monitoring</t>
  </si>
  <si>
    <t>surface</t>
  </si>
  <si>
    <t>environnent</t>
  </si>
  <si>
    <t>land plot</t>
  </si>
  <si>
    <t>platform design</t>
  </si>
  <si>
    <t>well engineer</t>
  </si>
  <si>
    <t>well construction support</t>
  </si>
  <si>
    <t>Geosciences</t>
  </si>
  <si>
    <t>Well engineering - Well construction</t>
  </si>
  <si>
    <t>Hydrogeology - Reservoir engineering</t>
  </si>
  <si>
    <t>Hydrogeology - General</t>
  </si>
  <si>
    <t>Hydrogeology - Surface springs monitoring (excl. fluid analyses during drilling)</t>
  </si>
  <si>
    <t>Hydrogeology - Surface springs monitoring (excl. fluid analyses)</t>
  </si>
  <si>
    <t>Water and sewage connection</t>
  </si>
  <si>
    <t>Company supervision on well site</t>
  </si>
  <si>
    <t>Test basins</t>
  </si>
  <si>
    <t>Analyses (water, excavated cuttings) prior disposal</t>
  </si>
  <si>
    <t>Purchase or rental of land</t>
  </si>
  <si>
    <t>Approved 2024-11-28</t>
  </si>
  <si>
    <t>Approved</t>
  </si>
  <si>
    <t>contingency</t>
  </si>
  <si>
    <r>
      <t xml:space="preserve">Managed Pressure Drilling (MPD </t>
    </r>
    <r>
      <rPr>
        <i/>
        <u/>
        <sz val="12"/>
        <color rgb="FFFF0000"/>
        <rFont val="Calibri"/>
        <family val="2"/>
        <scheme val="minor"/>
      </rPr>
      <t>OPTIONAL</t>
    </r>
    <r>
      <rPr>
        <sz val="12"/>
        <rFont val="Calibri"/>
        <family val="2"/>
        <scheme val="minor"/>
      </rPr>
      <t>)</t>
    </r>
  </si>
  <si>
    <t>Specify the cost element</t>
  </si>
  <si>
    <t>Well-1 Budget</t>
  </si>
  <si>
    <t>Well-2 Budget</t>
  </si>
  <si>
    <t>Well-3 Budget</t>
  </si>
  <si>
    <t>Well-4 Budget</t>
  </si>
  <si>
    <t>Well-5 Budget</t>
  </si>
  <si>
    <t>Well-1 Budget
Approved</t>
  </si>
  <si>
    <t>Well-2 Budget
Approved</t>
  </si>
  <si>
    <t>Well-3 Budget
Approved</t>
  </si>
  <si>
    <t>Well-4 Budget
Approved</t>
  </si>
  <si>
    <t>Well-5 Budget
Approved</t>
  </si>
  <si>
    <t>Well-1 
Approved</t>
  </si>
  <si>
    <t>Well-2 
Approved</t>
  </si>
  <si>
    <t>Well-3 
Approved</t>
  </si>
  <si>
    <t>Well-4 
Approved</t>
  </si>
  <si>
    <t>Well-5 
Approved</t>
  </si>
  <si>
    <t>1.1.1</t>
  </si>
  <si>
    <t>1.1.2</t>
  </si>
  <si>
    <t>1.1.3</t>
  </si>
  <si>
    <t>1.1.4</t>
  </si>
  <si>
    <t>1.1.5</t>
  </si>
  <si>
    <t>1.1.6</t>
  </si>
  <si>
    <t>1.1.7</t>
  </si>
  <si>
    <t>1.1.8</t>
  </si>
  <si>
    <t>1.1.9</t>
  </si>
  <si>
    <t>1.1.10</t>
  </si>
  <si>
    <t>1.1.11</t>
  </si>
  <si>
    <t>1.1.12</t>
  </si>
  <si>
    <t>1.2.1</t>
  </si>
  <si>
    <t>1.2.2</t>
  </si>
  <si>
    <t>1.2.3</t>
  </si>
  <si>
    <t>1.2.4</t>
  </si>
  <si>
    <t>1.2.5</t>
  </si>
  <si>
    <t>1.2.6</t>
  </si>
  <si>
    <t>1.2.7</t>
  </si>
  <si>
    <t>1.2.8</t>
  </si>
  <si>
    <t>1.2.9</t>
  </si>
  <si>
    <t>1.2.10</t>
  </si>
  <si>
    <t>1.2.11</t>
  </si>
  <si>
    <t>1.2.12</t>
  </si>
  <si>
    <t>Request</t>
  </si>
  <si>
    <t>2.1.1</t>
  </si>
  <si>
    <t>2.1.2</t>
  </si>
  <si>
    <t>2.1.3</t>
  </si>
  <si>
    <t>2.1.4</t>
  </si>
  <si>
    <t>2.1.5</t>
  </si>
  <si>
    <t>2.2.1</t>
  </si>
  <si>
    <t>2.2.2</t>
  </si>
  <si>
    <t>2.2.3</t>
  </si>
  <si>
    <t>2.2.4</t>
  </si>
  <si>
    <t>2.2.5</t>
  </si>
  <si>
    <t>2.2.6</t>
  </si>
  <si>
    <t>2.3.1</t>
  </si>
  <si>
    <t>2.3.2</t>
  </si>
  <si>
    <t>2.3.3</t>
  </si>
  <si>
    <t>2.3.4</t>
  </si>
  <si>
    <t>2.3.5</t>
  </si>
  <si>
    <t>2.3.6</t>
  </si>
  <si>
    <t>2.3.7</t>
  </si>
  <si>
    <t>2.3.8</t>
  </si>
  <si>
    <t>2.3.9</t>
  </si>
  <si>
    <t>2.3.10</t>
  </si>
  <si>
    <t>2.3.11</t>
  </si>
  <si>
    <t>2.3.12</t>
  </si>
  <si>
    <t>2.3.13</t>
  </si>
  <si>
    <t>2.3.14</t>
  </si>
  <si>
    <t>2.3.15</t>
  </si>
  <si>
    <t>2.3.16</t>
  </si>
  <si>
    <t>2.3.17</t>
  </si>
  <si>
    <t>2.3.18</t>
  </si>
  <si>
    <t>2.3.19</t>
  </si>
  <si>
    <t>2.3.20</t>
  </si>
  <si>
    <t>2.3.21</t>
  </si>
  <si>
    <t>2.4.1</t>
  </si>
  <si>
    <t>2.4.2</t>
  </si>
  <si>
    <t>2.4.3</t>
  </si>
  <si>
    <t>2.4.4</t>
  </si>
  <si>
    <t>2.5.1</t>
  </si>
  <si>
    <t>2.5.2</t>
  </si>
  <si>
    <t>2.5.3</t>
  </si>
  <si>
    <t>2.5.4</t>
  </si>
  <si>
    <t>2.5.5</t>
  </si>
  <si>
    <t>2.5.6</t>
  </si>
  <si>
    <t>2.5.7</t>
  </si>
  <si>
    <t>2.6.1</t>
  </si>
  <si>
    <t>2.6.2</t>
  </si>
  <si>
    <t>2.6.3</t>
  </si>
  <si>
    <t>2.6.4</t>
  </si>
  <si>
    <t>2.6.5</t>
  </si>
  <si>
    <t>2.7.1</t>
  </si>
  <si>
    <t>2.7.2</t>
  </si>
  <si>
    <t>2.7.3</t>
  </si>
  <si>
    <t>2.7.4</t>
  </si>
  <si>
    <t>2.7.5</t>
  </si>
  <si>
    <t>2.7.6</t>
  </si>
  <si>
    <t>2.8.1</t>
  </si>
  <si>
    <t>2.8.2</t>
  </si>
  <si>
    <t>2.8.3</t>
  </si>
  <si>
    <t>2.8.4</t>
  </si>
  <si>
    <t>2.8.5</t>
  </si>
  <si>
    <t>2.8.6</t>
  </si>
  <si>
    <t>2.8.7</t>
  </si>
  <si>
    <t>2.8.8</t>
  </si>
  <si>
    <t>1.3.1</t>
  </si>
  <si>
    <t>1.3.2</t>
  </si>
  <si>
    <t>1.3.2.1</t>
  </si>
  <si>
    <t>1.3.2.2</t>
  </si>
  <si>
    <t>1.3.3</t>
  </si>
  <si>
    <t>1.3.3.1</t>
  </si>
  <si>
    <t>1.3.3.2</t>
  </si>
  <si>
    <t>1.3.3.3</t>
  </si>
  <si>
    <t>1.3.3.4</t>
  </si>
  <si>
    <t>1.3.3.5</t>
  </si>
  <si>
    <t>1.3.3.6</t>
  </si>
  <si>
    <t>1.3.3.7</t>
  </si>
  <si>
    <t>1.3.3.8</t>
  </si>
  <si>
    <t>1.3.3.9</t>
  </si>
  <si>
    <t>1.3.3.10</t>
  </si>
  <si>
    <t>1.3.10</t>
  </si>
  <si>
    <t>2.1.4.1</t>
  </si>
  <si>
    <t>2.1.4.2</t>
  </si>
  <si>
    <t>2.1.4.3</t>
  </si>
  <si>
    <t>2.1.4.4</t>
  </si>
  <si>
    <t>2.1.4.5</t>
  </si>
  <si>
    <t>2.1.4.6</t>
  </si>
  <si>
    <t>2.1.4.7</t>
  </si>
  <si>
    <t>2.1.4.8</t>
  </si>
  <si>
    <t>2.1.4.9</t>
  </si>
  <si>
    <t>2.1.4.10</t>
  </si>
  <si>
    <t>2.2.7</t>
  </si>
  <si>
    <t>2.2.8</t>
  </si>
  <si>
    <t>2.2.9.1</t>
  </si>
  <si>
    <t>2.2.9.2</t>
  </si>
  <si>
    <t>2.2.9.3</t>
  </si>
  <si>
    <t>2.2.9.4</t>
  </si>
  <si>
    <t>2.2.9.5</t>
  </si>
  <si>
    <t>2.2.9.6</t>
  </si>
  <si>
    <t>2.2.9.7</t>
  </si>
  <si>
    <t>2.2.9.8</t>
  </si>
  <si>
    <t>2.2.9.9</t>
  </si>
  <si>
    <t>2.2.9.10</t>
  </si>
  <si>
    <t>2.2.9</t>
  </si>
  <si>
    <r>
      <t>2.3.1.</t>
    </r>
    <r>
      <rPr>
        <i/>
        <sz val="10"/>
        <rFont val="Calibri"/>
        <family val="2"/>
        <scheme val="minor"/>
      </rPr>
      <t>1</t>
    </r>
  </si>
  <si>
    <r>
      <t>2.3.1.</t>
    </r>
    <r>
      <rPr>
        <i/>
        <sz val="10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/>
    </r>
  </si>
  <si>
    <r>
      <t>2.3.1.</t>
    </r>
    <r>
      <rPr>
        <i/>
        <sz val="10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/>
    </r>
  </si>
  <si>
    <r>
      <t>2.3.9.</t>
    </r>
    <r>
      <rPr>
        <i/>
        <sz val="10"/>
        <rFont val="Calibri"/>
        <family val="2"/>
        <scheme val="minor"/>
      </rPr>
      <t>1</t>
    </r>
  </si>
  <si>
    <r>
      <t>2.3.9.</t>
    </r>
    <r>
      <rPr>
        <i/>
        <sz val="10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/>
    </r>
  </si>
  <si>
    <r>
      <t>2.3.9.</t>
    </r>
    <r>
      <rPr>
        <i/>
        <sz val="10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/>
    </r>
  </si>
  <si>
    <t>2.3.20.1</t>
  </si>
  <si>
    <t>2.3.20.2</t>
  </si>
  <si>
    <t>2.3.20.3</t>
  </si>
  <si>
    <t>2.3.20.4</t>
  </si>
  <si>
    <t>2.3.20.5</t>
  </si>
  <si>
    <t>2.3.20.6</t>
  </si>
  <si>
    <t>2.3.20.7</t>
  </si>
  <si>
    <t>2.3.20.8</t>
  </si>
  <si>
    <t>2.3.20.9</t>
  </si>
  <si>
    <t>2.3.20.10</t>
  </si>
  <si>
    <t>2.4.3.1</t>
  </si>
  <si>
    <t>2.4.3.2</t>
  </si>
  <si>
    <t>2.4.3.3</t>
  </si>
  <si>
    <t>2.4.3.4</t>
  </si>
  <si>
    <t>2.4.3.5</t>
  </si>
  <si>
    <t>2.4.3.6</t>
  </si>
  <si>
    <t>2.4.3.7</t>
  </si>
  <si>
    <t>2.4.3.8</t>
  </si>
  <si>
    <t>2.4.3.9</t>
  </si>
  <si>
    <t>2.4.3.10</t>
  </si>
  <si>
    <r>
      <t>2.5.5</t>
    </r>
    <r>
      <rPr>
        <i/>
        <sz val="10"/>
        <rFont val="Calibri (Corps)"/>
      </rPr>
      <t>.1</t>
    </r>
  </si>
  <si>
    <r>
      <t>2.5.5</t>
    </r>
    <r>
      <rPr>
        <i/>
        <sz val="10"/>
        <rFont val="Calibri (Corps)"/>
      </rPr>
      <t>.2</t>
    </r>
    <r>
      <rPr>
        <sz val="11"/>
        <color theme="1"/>
        <rFont val="Calibri"/>
        <family val="2"/>
        <scheme val="minor"/>
      </rPr>
      <t/>
    </r>
  </si>
  <si>
    <t>2.5.6.1</t>
  </si>
  <si>
    <t>2.5.6.2</t>
  </si>
  <si>
    <t>2.5.6.3</t>
  </si>
  <si>
    <t>2.5.6.4</t>
  </si>
  <si>
    <t>2.5.6.5</t>
  </si>
  <si>
    <t>2.5.6.6</t>
  </si>
  <si>
    <t>2.5.6.7</t>
  </si>
  <si>
    <t>2.5.6.8</t>
  </si>
  <si>
    <t>2.5.6.9</t>
  </si>
  <si>
    <t>2.5.6.10</t>
  </si>
  <si>
    <t>2.6.4.1</t>
  </si>
  <si>
    <t>2.6.4.2</t>
  </si>
  <si>
    <t>2.6.4.3</t>
  </si>
  <si>
    <t>2.6.4.4</t>
  </si>
  <si>
    <t>2.6.4.5</t>
  </si>
  <si>
    <t>2.6.4.6</t>
  </si>
  <si>
    <t>2.6.4.7</t>
  </si>
  <si>
    <t>2.6.4.8</t>
  </si>
  <si>
    <t>2.6.4.9</t>
  </si>
  <si>
    <t>2.6.4.10</t>
  </si>
  <si>
    <t>2.7.5.1</t>
  </si>
  <si>
    <t>2.7.5.2</t>
  </si>
  <si>
    <t>2.7.5.3</t>
  </si>
  <si>
    <t>2.7.5.4</t>
  </si>
  <si>
    <t>2.7.5.5</t>
  </si>
  <si>
    <t>2.7.5.6</t>
  </si>
  <si>
    <t>2.7.5.7</t>
  </si>
  <si>
    <t>2.7.5.8</t>
  </si>
  <si>
    <t>2.7.5.9</t>
  </si>
  <si>
    <t>2.7.5.10</t>
  </si>
  <si>
    <t>2.8.1.1</t>
  </si>
  <si>
    <t>2.8.1.2</t>
  </si>
  <si>
    <t>2.8.1.3</t>
  </si>
  <si>
    <t>2.8.1.4</t>
  </si>
  <si>
    <t>2.8.1.5</t>
  </si>
  <si>
    <t>2.8.2.1</t>
  </si>
  <si>
    <t>2.8.2.2</t>
  </si>
  <si>
    <t>2.8.2.3</t>
  </si>
  <si>
    <t>2.8.2.4</t>
  </si>
  <si>
    <t>2.8.2.5</t>
  </si>
  <si>
    <t>Well engineering - Well construction Studie</t>
  </si>
  <si>
    <t>2.8.3.1</t>
  </si>
  <si>
    <t>2.8.3.2</t>
  </si>
  <si>
    <t>2.8.3.3</t>
  </si>
  <si>
    <t>2.8.3.4</t>
  </si>
  <si>
    <t>2.8.3.5</t>
  </si>
  <si>
    <t>2.8.4.1</t>
  </si>
  <si>
    <t>2.8.4.2</t>
  </si>
  <si>
    <t>2.8.4.3</t>
  </si>
  <si>
    <t>2.8.4.4</t>
  </si>
  <si>
    <t>2.8.4.5</t>
  </si>
  <si>
    <t>2.8.5.1</t>
  </si>
  <si>
    <t>2.8.5.2</t>
  </si>
  <si>
    <t>2.8.5.3</t>
  </si>
  <si>
    <t>2.8.5.4</t>
  </si>
  <si>
    <t>2.8.5.5</t>
  </si>
  <si>
    <t>2.8.6.1</t>
  </si>
  <si>
    <t>2.8.6.2</t>
  </si>
  <si>
    <t>2.8.6.3</t>
  </si>
  <si>
    <t>2.8.6.4</t>
  </si>
  <si>
    <t>2.8.6.5</t>
  </si>
  <si>
    <t>2.8.8.1</t>
  </si>
  <si>
    <t>2.8.8.2</t>
  </si>
  <si>
    <t>2.8.8.3</t>
  </si>
  <si>
    <t>2.8.8.4</t>
  </si>
  <si>
    <t>2.8.8.5</t>
  </si>
  <si>
    <t>2.8.8.6</t>
  </si>
  <si>
    <t>2.8.8.7</t>
  </si>
  <si>
    <t>2.8.8.8</t>
  </si>
  <si>
    <t>2.8.8.9</t>
  </si>
  <si>
    <t>2.8.8.10</t>
  </si>
  <si>
    <t>2.8.9</t>
  </si>
  <si>
    <t>Klick twice on the text below to read the entire text.</t>
  </si>
  <si>
    <t>Project coordination while drilling the well(s), excl. Supervision on site</t>
  </si>
  <si>
    <t>(P+M)/R in %</t>
  </si>
  <si>
    <t>Fixed contingency</t>
  </si>
  <si>
    <t>SUMMARY SHEET</t>
  </si>
  <si>
    <t>Grand Total</t>
  </si>
  <si>
    <t>Total excluding Contingencies</t>
  </si>
  <si>
    <t>Please specify</t>
  </si>
  <si>
    <t>Free floating contingency P</t>
  </si>
  <si>
    <t>Free floating contingency M</t>
  </si>
  <si>
    <t>Free floating contingency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</si>
</sst>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 * #,##0.00_ ;_ * \-#,##0.00_ ;_ * &quot;-&quot;??_ ;_ @_ "/>
    <numFmt numFmtId="164" formatCode="_ * #,##0.00_)\ &quot;CHF&quot;_ ;_ * \(#,##0.00\)\ &quot;CHF&quot;_ ;_ * &quot;-&quot;??_)\ &quot;CHF&quot;_ ;_ @_ "/>
    <numFmt numFmtId="165" formatCode="0.0"/>
    <numFmt numFmtId="166" formatCode="[$CHF-807]\ #,##0;[Red][$CHF-807]\ \-#,##0"/>
    <numFmt numFmtId="167" formatCode="_ * #,##0_ ;_ * \-#,##0_ ;_ * &quot;-&quot;??_ ;_ @_ "/>
    <numFmt numFmtId="168" formatCode="#,##0_ ;[Red]\-#,##0\ "/>
    <numFmt numFmtId="169" formatCode="0.0%"/>
    <numFmt numFmtId="170" formatCode="&quot;Well-1 Request&quot;\ d/m/yyyy\ "/>
    <numFmt numFmtId="171" formatCode="&quot;Well-2 Request&quot;\ d/m/yyyy\ "/>
    <numFmt numFmtId="172" formatCode="&quot;Well-3 Request&quot;\ d/m/yyyy\ "/>
    <numFmt numFmtId="173" formatCode="&quot;Date :&quot;\ dd/mm/yyyy;@"/>
    <numFmt numFmtId="174" formatCode="&quot;Well-4 Request&quot;\ d/m/yyyy\ "/>
    <numFmt numFmtId="175" formatCode="&quot;Well-5 Request&quot;\ d/m/yyyy\ "/>
    <numFmt numFmtId="176" formatCode="&quot;Date: &quot;\ d/m/yyyy"/>
    <numFmt numFmtId="177" formatCode="[$CHF]\ #,##0"/>
  </numFmts>
  <fonts count="74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Arial"/>
      <family val="2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sz val="12"/>
      <color rgb="FFFF0000"/>
      <name val="Calibri"/>
      <family val="2"/>
      <scheme val="minor"/>
    </font>
    <font>
      <sz val="14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D60093"/>
      <name val="Calibri"/>
      <family val="2"/>
      <scheme val="minor"/>
    </font>
    <font>
      <sz val="12"/>
      <color rgb="FFD60093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2"/>
      <color rgb="FFD60093"/>
      <name val="Calibri"/>
      <family val="2"/>
      <scheme val="minor"/>
    </font>
    <font>
      <sz val="10"/>
      <color rgb="FFD60093"/>
      <name val="Calibri"/>
      <family val="2"/>
      <scheme val="minor"/>
    </font>
    <font>
      <b/>
      <sz val="11"/>
      <color rgb="FFD60093"/>
      <name val="Calibri"/>
      <family val="2"/>
      <scheme val="minor"/>
    </font>
    <font>
      <sz val="11"/>
      <color theme="7" tint="0.79998168889431442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name val="Calibri"/>
      <family val="2"/>
    </font>
    <font>
      <i/>
      <sz val="10"/>
      <name val="Calibri"/>
      <family val="2"/>
    </font>
    <font>
      <i/>
      <sz val="10"/>
      <name val="Calibri (Corps)"/>
    </font>
    <font>
      <sz val="12"/>
      <color rgb="FF000000"/>
      <name val="Helvetica"/>
      <family val="2"/>
    </font>
    <font>
      <b/>
      <sz val="12"/>
      <color rgb="FF000000"/>
      <name val="Helvetica"/>
      <family val="2"/>
    </font>
    <font>
      <sz val="12"/>
      <color rgb="FF00B0F0"/>
      <name val="Calibri"/>
      <family val="2"/>
      <scheme val="minor"/>
    </font>
    <font>
      <i/>
      <sz val="10"/>
      <color theme="5" tint="-0.249977111117893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trike/>
      <sz val="10"/>
      <color rgb="FFD60093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2"/>
      <color rgb="FFFF0000"/>
      <name val="Calibri"/>
      <family val="2"/>
    </font>
    <font>
      <i/>
      <sz val="11"/>
      <color theme="1"/>
      <name val="Calibri"/>
      <family val="2"/>
    </font>
    <font>
      <i/>
      <u/>
      <sz val="12"/>
      <color rgb="FFFF0000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2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50505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149998474074526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3743705557422"/>
      </top>
      <bottom style="thin">
        <color theme="0" tint="-0.14990691854609822"/>
      </bottom>
      <diagonal/>
    </border>
    <border>
      <left/>
      <right style="thin">
        <color indexed="64"/>
      </right>
      <top style="thin">
        <color theme="0" tint="-0.14999847407452621"/>
      </top>
      <bottom/>
      <diagonal/>
    </border>
  </borders>
  <cellStyleXfs count="10">
    <xf numFmtId="0" fontId="0" fillId="0" borderId="0"/>
    <xf numFmtId="43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238">
    <xf numFmtId="0" fontId="0" fillId="0" borderId="0" xfId="0"/>
    <xf numFmtId="0" fontId="28" fillId="2" borderId="5" xfId="6" applyFont="1" applyFill="1" applyBorder="1"/>
    <xf numFmtId="3" fontId="11" fillId="2" borderId="2" xfId="6" applyNumberFormat="1" applyFont="1" applyFill="1" applyBorder="1" applyAlignment="1">
      <alignment horizontal="center"/>
    </xf>
    <xf numFmtId="3" fontId="30" fillId="2" borderId="13" xfId="6" applyNumberFormat="1" applyFont="1" applyFill="1" applyBorder="1" applyAlignment="1">
      <alignment horizontal="center" vertical="center" wrapText="1"/>
    </xf>
    <xf numFmtId="0" fontId="32" fillId="0" borderId="0" xfId="6" applyFont="1"/>
    <xf numFmtId="0" fontId="15" fillId="2" borderId="8" xfId="6" applyFont="1" applyFill="1" applyBorder="1"/>
    <xf numFmtId="3" fontId="11" fillId="2" borderId="9" xfId="6" applyNumberFormat="1" applyFont="1" applyFill="1" applyBorder="1" applyAlignment="1">
      <alignment horizontal="center"/>
    </xf>
    <xf numFmtId="3" fontId="15" fillId="2" borderId="10" xfId="6" applyNumberFormat="1" applyFont="1" applyFill="1" applyBorder="1"/>
    <xf numFmtId="3" fontId="20" fillId="2" borderId="11" xfId="6" applyNumberFormat="1" applyFont="1" applyFill="1" applyBorder="1" applyAlignment="1">
      <alignment horizontal="center"/>
    </xf>
    <xf numFmtId="3" fontId="20" fillId="2" borderId="13" xfId="6" applyNumberFormat="1" applyFont="1" applyFill="1" applyBorder="1" applyAlignment="1">
      <alignment horizontal="center"/>
    </xf>
    <xf numFmtId="3" fontId="15" fillId="2" borderId="9" xfId="6" applyNumberFormat="1" applyFont="1" applyFill="1" applyBorder="1" applyAlignment="1">
      <alignment horizontal="center"/>
    </xf>
    <xf numFmtId="3" fontId="16" fillId="0" borderId="0" xfId="6" applyNumberFormat="1" applyFont="1" applyAlignment="1">
      <alignment horizontal="center"/>
    </xf>
    <xf numFmtId="3" fontId="15" fillId="3" borderId="11" xfId="6" applyNumberFormat="1" applyFont="1" applyFill="1" applyBorder="1" applyAlignment="1">
      <alignment horizontal="center" vertical="center"/>
    </xf>
    <xf numFmtId="3" fontId="15" fillId="4" borderId="11" xfId="6" applyNumberFormat="1" applyFont="1" applyFill="1" applyBorder="1" applyAlignment="1">
      <alignment horizontal="center" vertical="center"/>
    </xf>
    <xf numFmtId="3" fontId="32" fillId="6" borderId="0" xfId="6" applyNumberFormat="1" applyFont="1" applyFill="1"/>
    <xf numFmtId="3" fontId="32" fillId="0" borderId="4" xfId="6" applyNumberFormat="1" applyFont="1" applyBorder="1"/>
    <xf numFmtId="3" fontId="32" fillId="0" borderId="0" xfId="6" applyNumberFormat="1" applyFont="1"/>
    <xf numFmtId="0" fontId="11" fillId="0" borderId="0" xfId="6" applyFont="1" applyAlignment="1">
      <alignment horizontal="center" vertical="center"/>
    </xf>
    <xf numFmtId="3" fontId="12" fillId="3" borderId="0" xfId="6" applyNumberFormat="1" applyFont="1" applyFill="1" applyAlignment="1">
      <alignment horizontal="center" vertical="center"/>
    </xf>
    <xf numFmtId="3" fontId="12" fillId="0" borderId="0" xfId="6" applyNumberFormat="1" applyFont="1" applyAlignment="1">
      <alignment vertical="center"/>
    </xf>
    <xf numFmtId="3" fontId="12" fillId="0" borderId="4" xfId="6" applyNumberFormat="1" applyFont="1" applyBorder="1" applyAlignment="1">
      <alignment horizontal="center" vertical="center"/>
    </xf>
    <xf numFmtId="0" fontId="12" fillId="0" borderId="0" xfId="6" applyFont="1" applyAlignment="1">
      <alignment vertical="center"/>
    </xf>
    <xf numFmtId="3" fontId="11" fillId="0" borderId="0" xfId="6" applyNumberFormat="1" applyFont="1" applyAlignment="1">
      <alignment horizontal="center" vertical="center"/>
    </xf>
    <xf numFmtId="0" fontId="11" fillId="0" borderId="0" xfId="6" applyFont="1" applyAlignment="1">
      <alignment horizontal="center"/>
    </xf>
    <xf numFmtId="3" fontId="12" fillId="3" borderId="0" xfId="6" applyNumberFormat="1" applyFont="1" applyFill="1" applyAlignment="1">
      <alignment horizontal="center"/>
    </xf>
    <xf numFmtId="3" fontId="12" fillId="6" borderId="0" xfId="6" applyNumberFormat="1" applyFont="1" applyFill="1"/>
    <xf numFmtId="3" fontId="26" fillId="0" borderId="0" xfId="6" applyNumberFormat="1" applyFont="1"/>
    <xf numFmtId="0" fontId="11" fillId="0" borderId="0" xfId="6" applyFont="1" applyAlignment="1" applyProtection="1">
      <alignment horizontal="center" vertical="center"/>
      <protection locked="0"/>
    </xf>
    <xf numFmtId="3" fontId="12" fillId="6" borderId="0" xfId="6" applyNumberFormat="1" applyFont="1" applyFill="1" applyAlignment="1">
      <alignment horizontal="center"/>
    </xf>
    <xf numFmtId="3" fontId="12" fillId="0" borderId="4" xfId="6" applyNumberFormat="1" applyFont="1" applyBorder="1"/>
    <xf numFmtId="3" fontId="12" fillId="0" borderId="0" xfId="6" applyNumberFormat="1" applyFont="1"/>
    <xf numFmtId="3" fontId="12" fillId="0" borderId="4" xfId="6" applyNumberFormat="1" applyFont="1" applyBorder="1" applyAlignment="1">
      <alignment horizontal="center"/>
    </xf>
    <xf numFmtId="0" fontId="12" fillId="0" borderId="0" xfId="6" applyFont="1"/>
    <xf numFmtId="0" fontId="15" fillId="0" borderId="1" xfId="6" applyFont="1" applyBorder="1" applyAlignment="1">
      <alignment horizontal="center"/>
    </xf>
    <xf numFmtId="3" fontId="15" fillId="0" borderId="4" xfId="6" applyNumberFormat="1" applyFont="1" applyBorder="1" applyAlignment="1">
      <alignment vertical="top" wrapText="1"/>
    </xf>
    <xf numFmtId="3" fontId="32" fillId="0" borderId="10" xfId="6" applyNumberFormat="1" applyFont="1" applyBorder="1"/>
    <xf numFmtId="3" fontId="32" fillId="0" borderId="9" xfId="6" applyNumberFormat="1" applyFont="1" applyBorder="1"/>
    <xf numFmtId="0" fontId="32" fillId="0" borderId="4" xfId="6" applyFont="1" applyBorder="1"/>
    <xf numFmtId="3" fontId="25" fillId="0" borderId="0" xfId="6" applyNumberFormat="1" applyFont="1" applyAlignment="1">
      <alignment horizontal="center"/>
    </xf>
    <xf numFmtId="0" fontId="32" fillId="0" borderId="9" xfId="6" applyFont="1" applyBorder="1" applyAlignment="1">
      <alignment horizontal="center"/>
    </xf>
    <xf numFmtId="3" fontId="25" fillId="8" borderId="4" xfId="7" applyNumberFormat="1" applyFont="1" applyFill="1" applyBorder="1" applyAlignment="1">
      <alignment horizontal="center"/>
    </xf>
    <xf numFmtId="0" fontId="32" fillId="0" borderId="8" xfId="6" applyFont="1" applyBorder="1" applyAlignment="1">
      <alignment horizontal="center"/>
    </xf>
    <xf numFmtId="0" fontId="38" fillId="0" borderId="0" xfId="6" applyFont="1"/>
    <xf numFmtId="0" fontId="32" fillId="0" borderId="0" xfId="6" applyFont="1" applyAlignment="1">
      <alignment horizontal="center"/>
    </xf>
    <xf numFmtId="0" fontId="27" fillId="0" borderId="0" xfId="6"/>
    <xf numFmtId="0" fontId="21" fillId="3" borderId="2" xfId="6" applyFont="1" applyFill="1" applyBorder="1"/>
    <xf numFmtId="166" fontId="27" fillId="3" borderId="3" xfId="6" applyNumberFormat="1" applyFill="1" applyBorder="1" applyAlignment="1">
      <alignment horizontal="left"/>
    </xf>
    <xf numFmtId="10" fontId="0" fillId="3" borderId="3" xfId="7" applyNumberFormat="1" applyFont="1" applyFill="1" applyBorder="1" applyAlignment="1">
      <alignment horizontal="center"/>
    </xf>
    <xf numFmtId="0" fontId="21" fillId="3" borderId="0" xfId="6" applyFont="1" applyFill="1"/>
    <xf numFmtId="166" fontId="27" fillId="3" borderId="16" xfId="6" applyNumberFormat="1" applyFill="1" applyBorder="1" applyAlignment="1">
      <alignment horizontal="left"/>
    </xf>
    <xf numFmtId="10" fontId="0" fillId="3" borderId="16" xfId="7" applyNumberFormat="1" applyFont="1" applyFill="1" applyBorder="1" applyAlignment="1">
      <alignment horizontal="center"/>
    </xf>
    <xf numFmtId="0" fontId="21" fillId="3" borderId="9" xfId="6" applyFont="1" applyFill="1" applyBorder="1"/>
    <xf numFmtId="166" fontId="27" fillId="3" borderId="17" xfId="6" applyNumberFormat="1" applyFill="1" applyBorder="1" applyAlignment="1">
      <alignment horizontal="left"/>
    </xf>
    <xf numFmtId="10" fontId="0" fillId="3" borderId="17" xfId="7" applyNumberFormat="1" applyFont="1" applyFill="1" applyBorder="1" applyAlignment="1">
      <alignment horizontal="center"/>
    </xf>
    <xf numFmtId="3" fontId="29" fillId="2" borderId="2" xfId="6" applyNumberFormat="1" applyFont="1" applyFill="1" applyBorder="1" applyAlignment="1">
      <alignment horizontal="center"/>
    </xf>
    <xf numFmtId="3" fontId="29" fillId="2" borderId="2" xfId="6" applyNumberFormat="1" applyFont="1" applyFill="1" applyBorder="1"/>
    <xf numFmtId="3" fontId="30" fillId="2" borderId="2" xfId="6" applyNumberFormat="1" applyFont="1" applyFill="1" applyBorder="1" applyAlignment="1">
      <alignment horizontal="center" vertical="center" wrapText="1"/>
    </xf>
    <xf numFmtId="3" fontId="30" fillId="2" borderId="6" xfId="6" applyNumberFormat="1" applyFont="1" applyFill="1" applyBorder="1" applyAlignment="1">
      <alignment horizontal="center" vertical="center" wrapText="1"/>
    </xf>
    <xf numFmtId="0" fontId="27" fillId="0" borderId="0" xfId="6" applyAlignment="1">
      <alignment vertical="top"/>
    </xf>
    <xf numFmtId="3" fontId="15" fillId="2" borderId="9" xfId="6" applyNumberFormat="1" applyFont="1" applyFill="1" applyBorder="1"/>
    <xf numFmtId="3" fontId="7" fillId="2" borderId="10" xfId="6" applyNumberFormat="1" applyFont="1" applyFill="1" applyBorder="1"/>
    <xf numFmtId="3" fontId="19" fillId="2" borderId="11" xfId="6" applyNumberFormat="1" applyFont="1" applyFill="1" applyBorder="1" applyAlignment="1">
      <alignment horizontal="center"/>
    </xf>
    <xf numFmtId="3" fontId="19" fillId="2" borderId="13" xfId="6" applyNumberFormat="1" applyFont="1" applyFill="1" applyBorder="1" applyAlignment="1">
      <alignment horizontal="center"/>
    </xf>
    <xf numFmtId="3" fontId="19" fillId="2" borderId="10" xfId="6" applyNumberFormat="1" applyFont="1" applyFill="1" applyBorder="1" applyAlignment="1">
      <alignment horizontal="center"/>
    </xf>
    <xf numFmtId="3" fontId="7" fillId="2" borderId="9" xfId="6" applyNumberFormat="1" applyFont="1" applyFill="1" applyBorder="1" applyAlignment="1">
      <alignment horizontal="right"/>
    </xf>
    <xf numFmtId="3" fontId="7" fillId="2" borderId="10" xfId="6" applyNumberFormat="1" applyFont="1" applyFill="1" applyBorder="1" applyAlignment="1">
      <alignment horizontal="right"/>
    </xf>
    <xf numFmtId="3" fontId="8" fillId="2" borderId="9" xfId="6" applyNumberFormat="1" applyFont="1" applyFill="1" applyBorder="1"/>
    <xf numFmtId="3" fontId="8" fillId="2" borderId="10" xfId="6" applyNumberFormat="1" applyFont="1" applyFill="1" applyBorder="1" applyAlignment="1">
      <alignment wrapText="1"/>
    </xf>
    <xf numFmtId="0" fontId="15" fillId="8" borderId="1" xfId="6" applyFont="1" applyFill="1" applyBorder="1"/>
    <xf numFmtId="3" fontId="16" fillId="8" borderId="0" xfId="6" applyNumberFormat="1" applyFont="1" applyFill="1" applyAlignment="1">
      <alignment horizontal="center"/>
    </xf>
    <xf numFmtId="3" fontId="15" fillId="8" borderId="0" xfId="6" applyNumberFormat="1" applyFont="1" applyFill="1"/>
    <xf numFmtId="3" fontId="7" fillId="8" borderId="4" xfId="6" applyNumberFormat="1" applyFont="1" applyFill="1" applyBorder="1"/>
    <xf numFmtId="3" fontId="7" fillId="3" borderId="11" xfId="6" applyNumberFormat="1" applyFont="1" applyFill="1" applyBorder="1" applyAlignment="1">
      <alignment horizontal="center" vertical="center"/>
    </xf>
    <xf numFmtId="9" fontId="7" fillId="4" borderId="11" xfId="7" applyFont="1" applyFill="1" applyBorder="1" applyAlignment="1">
      <alignment horizontal="center" vertical="center"/>
    </xf>
    <xf numFmtId="3" fontId="7" fillId="4" borderId="11" xfId="6" applyNumberFormat="1" applyFont="1" applyFill="1" applyBorder="1" applyAlignment="1">
      <alignment horizontal="center" vertical="center"/>
    </xf>
    <xf numFmtId="3" fontId="7" fillId="8" borderId="11" xfId="6" applyNumberFormat="1" applyFont="1" applyFill="1" applyBorder="1" applyAlignment="1">
      <alignment horizontal="center" vertical="center"/>
    </xf>
    <xf numFmtId="3" fontId="7" fillId="6" borderId="0" xfId="6" applyNumberFormat="1" applyFont="1" applyFill="1"/>
    <xf numFmtId="3" fontId="7" fillId="8" borderId="0" xfId="6" applyNumberFormat="1" applyFont="1" applyFill="1"/>
    <xf numFmtId="3" fontId="7" fillId="8" borderId="4" xfId="6" applyNumberFormat="1" applyFont="1" applyFill="1" applyBorder="1" applyAlignment="1">
      <alignment vertical="top" wrapText="1"/>
    </xf>
    <xf numFmtId="165" fontId="12" fillId="8" borderId="1" xfId="6" applyNumberFormat="1" applyFont="1" applyFill="1" applyBorder="1" applyAlignment="1">
      <alignment horizontal="center" vertical="top"/>
    </xf>
    <xf numFmtId="0" fontId="11" fillId="8" borderId="0" xfId="6" applyFont="1" applyFill="1" applyAlignment="1">
      <alignment horizontal="center" vertical="top"/>
    </xf>
    <xf numFmtId="3" fontId="12" fillId="8" borderId="0" xfId="6" applyNumberFormat="1" applyFont="1" applyFill="1" applyAlignment="1">
      <alignment vertical="top"/>
    </xf>
    <xf numFmtId="3" fontId="7" fillId="8" borderId="4" xfId="6" applyNumberFormat="1" applyFont="1" applyFill="1" applyBorder="1" applyAlignment="1">
      <alignment vertical="top"/>
    </xf>
    <xf numFmtId="3" fontId="7" fillId="3" borderId="0" xfId="6" applyNumberFormat="1" applyFont="1" applyFill="1"/>
    <xf numFmtId="9" fontId="7" fillId="4" borderId="0" xfId="7" applyFont="1" applyFill="1" applyAlignment="1">
      <alignment horizontal="center"/>
    </xf>
    <xf numFmtId="3" fontId="7" fillId="4" borderId="4" xfId="6" applyNumberFormat="1" applyFont="1" applyFill="1" applyBorder="1" applyAlignment="1">
      <alignment vertical="top"/>
    </xf>
    <xf numFmtId="0" fontId="15" fillId="8" borderId="1" xfId="6" applyFont="1" applyFill="1" applyBorder="1" applyAlignment="1">
      <alignment horizontal="center"/>
    </xf>
    <xf numFmtId="0" fontId="20" fillId="8" borderId="0" xfId="6" applyFont="1" applyFill="1" applyAlignment="1">
      <alignment vertical="top"/>
    </xf>
    <xf numFmtId="3" fontId="19" fillId="4" borderId="4" xfId="6" quotePrefix="1" applyNumberFormat="1" applyFont="1" applyFill="1" applyBorder="1" applyAlignment="1">
      <alignment vertical="top"/>
    </xf>
    <xf numFmtId="3" fontId="7" fillId="6" borderId="0" xfId="6" applyNumberFormat="1" applyFont="1" applyFill="1" applyAlignment="1">
      <alignment vertical="top"/>
    </xf>
    <xf numFmtId="3" fontId="27" fillId="8" borderId="4" xfId="6" applyNumberFormat="1" applyFill="1" applyBorder="1" applyAlignment="1">
      <alignment vertical="top" wrapText="1"/>
    </xf>
    <xf numFmtId="0" fontId="15" fillId="8" borderId="1" xfId="6" applyFont="1" applyFill="1" applyBorder="1" applyAlignment="1">
      <alignment horizontal="center" vertical="center"/>
    </xf>
    <xf numFmtId="3" fontId="7" fillId="6" borderId="0" xfId="6" applyNumberFormat="1" applyFont="1" applyFill="1" applyAlignment="1">
      <alignment vertical="center"/>
    </xf>
    <xf numFmtId="3" fontId="7" fillId="8" borderId="4" xfId="6" applyNumberFormat="1" applyFont="1" applyFill="1" applyBorder="1" applyAlignment="1">
      <alignment vertical="center"/>
    </xf>
    <xf numFmtId="3" fontId="7" fillId="8" borderId="0" xfId="6" applyNumberFormat="1" applyFont="1" applyFill="1" applyAlignment="1">
      <alignment vertical="center"/>
    </xf>
    <xf numFmtId="3" fontId="27" fillId="8" borderId="4" xfId="6" applyNumberFormat="1" applyFill="1" applyBorder="1" applyAlignment="1">
      <alignment vertical="center" wrapText="1"/>
    </xf>
    <xf numFmtId="0" fontId="27" fillId="0" borderId="0" xfId="6" applyAlignment="1">
      <alignment vertical="center"/>
    </xf>
    <xf numFmtId="0" fontId="15" fillId="8" borderId="8" xfId="6" applyFont="1" applyFill="1" applyBorder="1" applyAlignment="1">
      <alignment horizontal="center"/>
    </xf>
    <xf numFmtId="3" fontId="15" fillId="8" borderId="9" xfId="6" applyNumberFormat="1" applyFont="1" applyFill="1" applyBorder="1" applyAlignment="1">
      <alignment horizontal="center"/>
    </xf>
    <xf numFmtId="3" fontId="15" fillId="8" borderId="9" xfId="6" applyNumberFormat="1" applyFont="1" applyFill="1" applyBorder="1"/>
    <xf numFmtId="3" fontId="7" fillId="8" borderId="10" xfId="6" applyNumberFormat="1" applyFont="1" applyFill="1" applyBorder="1" applyAlignment="1">
      <alignment wrapText="1"/>
    </xf>
    <xf numFmtId="3" fontId="7" fillId="3" borderId="9" xfId="6" applyNumberFormat="1" applyFont="1" applyFill="1" applyBorder="1" applyAlignment="1">
      <alignment vertical="top"/>
    </xf>
    <xf numFmtId="9" fontId="7" fillId="4" borderId="9" xfId="7" applyFont="1" applyFill="1" applyBorder="1" applyAlignment="1">
      <alignment horizontal="center" vertical="top"/>
    </xf>
    <xf numFmtId="3" fontId="7" fillId="4" borderId="10" xfId="6" applyNumberFormat="1" applyFont="1" applyFill="1" applyBorder="1" applyAlignment="1">
      <alignment vertical="top"/>
    </xf>
    <xf numFmtId="3" fontId="7" fillId="8" borderId="10" xfId="6" applyNumberFormat="1" applyFont="1" applyFill="1" applyBorder="1" applyAlignment="1">
      <alignment vertical="top"/>
    </xf>
    <xf numFmtId="3" fontId="7" fillId="6" borderId="9" xfId="6" applyNumberFormat="1" applyFont="1" applyFill="1" applyBorder="1" applyAlignment="1">
      <alignment vertical="top"/>
    </xf>
    <xf numFmtId="3" fontId="7" fillId="8" borderId="10" xfId="6" applyNumberFormat="1" applyFont="1" applyFill="1" applyBorder="1"/>
    <xf numFmtId="9" fontId="7" fillId="8" borderId="8" xfId="7" applyFont="1" applyFill="1" applyBorder="1" applyAlignment="1">
      <alignment horizontal="center"/>
    </xf>
    <xf numFmtId="3" fontId="7" fillId="8" borderId="9" xfId="6" applyNumberFormat="1" applyFont="1" applyFill="1" applyBorder="1"/>
    <xf numFmtId="3" fontId="15" fillId="8" borderId="0" xfId="6" applyNumberFormat="1" applyFont="1" applyFill="1" applyAlignment="1">
      <alignment horizontal="center"/>
    </xf>
    <xf numFmtId="3" fontId="8" fillId="8" borderId="4" xfId="6" applyNumberFormat="1" applyFont="1" applyFill="1" applyBorder="1" applyAlignment="1">
      <alignment horizontal="right" wrapText="1"/>
    </xf>
    <xf numFmtId="3" fontId="8" fillId="3" borderId="0" xfId="6" applyNumberFormat="1" applyFont="1" applyFill="1" applyAlignment="1">
      <alignment horizontal="center"/>
    </xf>
    <xf numFmtId="9" fontId="8" fillId="4" borderId="0" xfId="7" applyFont="1" applyFill="1" applyAlignment="1">
      <alignment horizontal="center"/>
    </xf>
    <xf numFmtId="3" fontId="8" fillId="4" borderId="4" xfId="6" applyNumberFormat="1" applyFont="1" applyFill="1" applyBorder="1" applyAlignment="1">
      <alignment horizontal="center" vertical="top"/>
    </xf>
    <xf numFmtId="3" fontId="8" fillId="8" borderId="4" xfId="6" applyNumberFormat="1" applyFont="1" applyFill="1" applyBorder="1" applyAlignment="1">
      <alignment horizontal="center" vertical="top"/>
    </xf>
    <xf numFmtId="3" fontId="8" fillId="6" borderId="0" xfId="6" applyNumberFormat="1" applyFont="1" applyFill="1" applyAlignment="1">
      <alignment horizontal="center"/>
    </xf>
    <xf numFmtId="3" fontId="8" fillId="8" borderId="0" xfId="6" applyNumberFormat="1" applyFont="1" applyFill="1" applyAlignment="1">
      <alignment horizontal="center" vertical="center"/>
    </xf>
    <xf numFmtId="3" fontId="8" fillId="8" borderId="4" xfId="6" applyNumberFormat="1" applyFont="1" applyFill="1" applyBorder="1" applyAlignment="1">
      <alignment horizontal="center" vertical="center"/>
    </xf>
    <xf numFmtId="3" fontId="8" fillId="8" borderId="10" xfId="6" applyNumberFormat="1" applyFont="1" applyFill="1" applyBorder="1" applyAlignment="1">
      <alignment horizontal="right"/>
    </xf>
    <xf numFmtId="3" fontId="7" fillId="6" borderId="9" xfId="6" applyNumberFormat="1" applyFont="1" applyFill="1" applyBorder="1"/>
    <xf numFmtId="3" fontId="7" fillId="8" borderId="10" xfId="6" applyNumberFormat="1" applyFont="1" applyFill="1" applyBorder="1" applyAlignment="1">
      <alignment vertical="top" wrapText="1"/>
    </xf>
    <xf numFmtId="0" fontId="16" fillId="3" borderId="5" xfId="6" applyFont="1" applyFill="1" applyBorder="1" applyAlignment="1">
      <alignment horizontal="center"/>
    </xf>
    <xf numFmtId="9" fontId="0" fillId="0" borderId="0" xfId="7" applyFont="1" applyAlignment="1">
      <alignment horizontal="center"/>
    </xf>
    <xf numFmtId="0" fontId="27" fillId="8" borderId="0" xfId="6" applyFill="1" applyAlignment="1">
      <alignment vertical="top"/>
    </xf>
    <xf numFmtId="0" fontId="27" fillId="0" borderId="0" xfId="6" applyAlignment="1">
      <alignment wrapText="1"/>
    </xf>
    <xf numFmtId="0" fontId="16" fillId="3" borderId="1" xfId="6" applyFont="1" applyFill="1" applyBorder="1" applyAlignment="1">
      <alignment horizontal="center"/>
    </xf>
    <xf numFmtId="0" fontId="16" fillId="3" borderId="8" xfId="6" applyFont="1" applyFill="1" applyBorder="1" applyAlignment="1">
      <alignment horizontal="center"/>
    </xf>
    <xf numFmtId="0" fontId="30" fillId="2" borderId="5" xfId="6" applyFont="1" applyFill="1" applyBorder="1"/>
    <xf numFmtId="3" fontId="31" fillId="2" borderId="2" xfId="6" applyNumberFormat="1" applyFont="1" applyFill="1" applyBorder="1" applyAlignment="1">
      <alignment horizontal="center"/>
    </xf>
    <xf numFmtId="3" fontId="31" fillId="2" borderId="2" xfId="6" applyNumberFormat="1" applyFont="1" applyFill="1" applyBorder="1"/>
    <xf numFmtId="0" fontId="7" fillId="2" borderId="8" xfId="6" applyFont="1" applyFill="1" applyBorder="1"/>
    <xf numFmtId="3" fontId="7" fillId="2" borderId="9" xfId="6" applyNumberFormat="1" applyFont="1" applyFill="1" applyBorder="1" applyAlignment="1">
      <alignment horizontal="center"/>
    </xf>
    <xf numFmtId="3" fontId="7" fillId="2" borderId="9" xfId="6" applyNumberFormat="1" applyFont="1" applyFill="1" applyBorder="1"/>
    <xf numFmtId="3" fontId="15" fillId="8" borderId="4" xfId="6" applyNumberFormat="1" applyFont="1" applyFill="1" applyBorder="1"/>
    <xf numFmtId="3" fontId="15" fillId="8" borderId="4" xfId="6" applyNumberFormat="1" applyFont="1" applyFill="1" applyBorder="1" applyAlignment="1">
      <alignment vertical="top"/>
    </xf>
    <xf numFmtId="3" fontId="15" fillId="0" borderId="7" xfId="6" applyNumberFormat="1" applyFont="1" applyBorder="1" applyAlignment="1">
      <alignment vertical="top" wrapText="1"/>
    </xf>
    <xf numFmtId="0" fontId="7" fillId="8" borderId="1" xfId="6" applyFont="1" applyFill="1" applyBorder="1" applyAlignment="1">
      <alignment horizontal="center"/>
    </xf>
    <xf numFmtId="0" fontId="7" fillId="8" borderId="8" xfId="6" applyFont="1" applyFill="1" applyBorder="1" applyAlignment="1">
      <alignment horizontal="center"/>
    </xf>
    <xf numFmtId="3" fontId="17" fillId="8" borderId="9" xfId="6" applyNumberFormat="1" applyFont="1" applyFill="1" applyBorder="1" applyAlignment="1">
      <alignment horizontal="center"/>
    </xf>
    <xf numFmtId="3" fontId="7" fillId="8" borderId="0" xfId="6" applyNumberFormat="1" applyFont="1" applyFill="1" applyAlignment="1">
      <alignment horizontal="center"/>
    </xf>
    <xf numFmtId="3" fontId="7" fillId="8" borderId="9" xfId="6" applyNumberFormat="1" applyFont="1" applyFill="1" applyBorder="1" applyAlignment="1">
      <alignment horizontal="center"/>
    </xf>
    <xf numFmtId="3" fontId="7" fillId="8" borderId="17" xfId="6" applyNumberFormat="1" applyFont="1" applyFill="1" applyBorder="1" applyAlignment="1">
      <alignment vertical="top"/>
    </xf>
    <xf numFmtId="0" fontId="27" fillId="0" borderId="0" xfId="6" applyAlignment="1">
      <alignment horizontal="center"/>
    </xf>
    <xf numFmtId="3" fontId="15" fillId="0" borderId="7" xfId="6" applyNumberFormat="1" applyFont="1" applyBorder="1" applyAlignment="1">
      <alignment horizontal="center" vertical="top" wrapText="1"/>
    </xf>
    <xf numFmtId="0" fontId="40" fillId="10" borderId="18" xfId="6" applyFont="1" applyFill="1" applyBorder="1" applyAlignment="1">
      <alignment horizontal="center" vertical="center" wrapText="1"/>
    </xf>
    <xf numFmtId="0" fontId="40" fillId="10" borderId="18" xfId="6" quotePrefix="1" applyFont="1" applyFill="1" applyBorder="1" applyAlignment="1">
      <alignment horizontal="center" vertical="center" wrapText="1"/>
    </xf>
    <xf numFmtId="0" fontId="40" fillId="10" borderId="19" xfId="6" applyFont="1" applyFill="1" applyBorder="1" applyAlignment="1">
      <alignment horizontal="center" vertical="center" wrapText="1"/>
    </xf>
    <xf numFmtId="0" fontId="27" fillId="8" borderId="0" xfId="6" applyFill="1"/>
    <xf numFmtId="0" fontId="7" fillId="0" borderId="1" xfId="6" applyFont="1" applyBorder="1"/>
    <xf numFmtId="3" fontId="7" fillId="0" borderId="0" xfId="6" applyNumberFormat="1" applyFont="1"/>
    <xf numFmtId="3" fontId="7" fillId="0" borderId="4" xfId="6" applyNumberFormat="1" applyFont="1" applyBorder="1"/>
    <xf numFmtId="3" fontId="7" fillId="0" borderId="4" xfId="6" applyNumberFormat="1" applyFont="1" applyBorder="1" applyAlignment="1">
      <alignment vertical="top" wrapText="1"/>
    </xf>
    <xf numFmtId="165" fontId="8" fillId="0" borderId="1" xfId="6" applyNumberFormat="1" applyFont="1" applyBorder="1" applyAlignment="1">
      <alignment horizontal="center" vertical="top"/>
    </xf>
    <xf numFmtId="0" fontId="11" fillId="0" borderId="0" xfId="6" applyFont="1" applyAlignment="1">
      <alignment horizontal="center" vertical="top"/>
    </xf>
    <xf numFmtId="3" fontId="12" fillId="0" borderId="0" xfId="6" applyNumberFormat="1" applyFont="1" applyAlignment="1">
      <alignment vertical="top"/>
    </xf>
    <xf numFmtId="3" fontId="15" fillId="0" borderId="4" xfId="6" applyNumberFormat="1" applyFont="1" applyBorder="1" applyAlignment="1">
      <alignment vertical="top"/>
    </xf>
    <xf numFmtId="0" fontId="7" fillId="0" borderId="1" xfId="6" applyFont="1" applyBorder="1" applyAlignment="1">
      <alignment horizontal="center"/>
    </xf>
    <xf numFmtId="3" fontId="11" fillId="0" borderId="0" xfId="6" applyNumberFormat="1" applyFont="1" applyAlignment="1">
      <alignment horizontal="center"/>
    </xf>
    <xf numFmtId="0" fontId="19" fillId="0" borderId="0" xfId="6" applyFont="1" applyAlignment="1">
      <alignment vertical="top"/>
    </xf>
    <xf numFmtId="3" fontId="27" fillId="0" borderId="4" xfId="6" applyNumberFormat="1" applyBorder="1" applyAlignment="1">
      <alignment vertical="top" wrapText="1"/>
    </xf>
    <xf numFmtId="3" fontId="27" fillId="0" borderId="4" xfId="6" applyNumberFormat="1" applyBorder="1" applyAlignment="1">
      <alignment vertical="center" wrapText="1"/>
    </xf>
    <xf numFmtId="3" fontId="19" fillId="4" borderId="4" xfId="6" applyNumberFormat="1" applyFont="1" applyFill="1" applyBorder="1" applyAlignment="1">
      <alignment vertical="top"/>
    </xf>
    <xf numFmtId="0" fontId="7" fillId="0" borderId="8" xfId="6" applyFont="1" applyBorder="1" applyAlignment="1">
      <alignment horizontal="center"/>
    </xf>
    <xf numFmtId="3" fontId="7" fillId="0" borderId="9" xfId="6" applyNumberFormat="1" applyFont="1" applyBorder="1"/>
    <xf numFmtId="3" fontId="7" fillId="0" borderId="10" xfId="6" applyNumberFormat="1" applyFont="1" applyBorder="1" applyAlignment="1">
      <alignment wrapText="1"/>
    </xf>
    <xf numFmtId="3" fontId="7" fillId="0" borderId="10" xfId="6" applyNumberFormat="1" applyFont="1" applyBorder="1"/>
    <xf numFmtId="9" fontId="7" fillId="0" borderId="8" xfId="7" applyFont="1" applyBorder="1" applyAlignment="1">
      <alignment horizontal="center"/>
    </xf>
    <xf numFmtId="3" fontId="12" fillId="0" borderId="4" xfId="6" applyNumberFormat="1" applyFont="1" applyBorder="1" applyAlignment="1">
      <alignment horizontal="right" wrapText="1"/>
    </xf>
    <xf numFmtId="3" fontId="8" fillId="0" borderId="4" xfId="6" applyNumberFormat="1" applyFont="1" applyBorder="1" applyAlignment="1">
      <alignment horizontal="center"/>
    </xf>
    <xf numFmtId="3" fontId="12" fillId="8" borderId="10" xfId="6" applyNumberFormat="1" applyFont="1" applyFill="1" applyBorder="1" applyAlignment="1">
      <alignment horizontal="center"/>
    </xf>
    <xf numFmtId="0" fontId="41" fillId="0" borderId="0" xfId="6" applyFont="1"/>
    <xf numFmtId="0" fontId="41" fillId="0" borderId="0" xfId="6" applyFont="1" applyAlignment="1">
      <alignment horizontal="center"/>
    </xf>
    <xf numFmtId="9" fontId="41" fillId="0" borderId="0" xfId="7" applyFont="1" applyAlignment="1">
      <alignment horizontal="center"/>
    </xf>
    <xf numFmtId="0" fontId="41" fillId="0" borderId="0" xfId="6" applyFont="1" applyAlignment="1">
      <alignment vertical="top"/>
    </xf>
    <xf numFmtId="0" fontId="41" fillId="8" borderId="0" xfId="6" applyFont="1" applyFill="1" applyAlignment="1">
      <alignment vertical="top"/>
    </xf>
    <xf numFmtId="0" fontId="41" fillId="0" borderId="0" xfId="6" applyFont="1" applyAlignment="1">
      <alignment wrapText="1"/>
    </xf>
    <xf numFmtId="9" fontId="0" fillId="3" borderId="3" xfId="7" applyFont="1" applyFill="1" applyBorder="1"/>
    <xf numFmtId="9" fontId="0" fillId="3" borderId="16" xfId="7" applyFont="1" applyFill="1" applyBorder="1"/>
    <xf numFmtId="9" fontId="0" fillId="3" borderId="17" xfId="7" applyFont="1" applyFill="1" applyBorder="1"/>
    <xf numFmtId="0" fontId="28" fillId="2" borderId="5" xfId="6" applyFont="1" applyFill="1" applyBorder="1" applyProtection="1">
      <protection locked="0"/>
    </xf>
    <xf numFmtId="3" fontId="29" fillId="2" borderId="2" xfId="6" applyNumberFormat="1" applyFont="1" applyFill="1" applyBorder="1" applyProtection="1">
      <protection locked="0"/>
    </xf>
    <xf numFmtId="0" fontId="15" fillId="2" borderId="8" xfId="6" applyFont="1" applyFill="1" applyBorder="1" applyProtection="1">
      <protection locked="0"/>
    </xf>
    <xf numFmtId="3" fontId="15" fillId="2" borderId="9" xfId="6" applyNumberFormat="1" applyFont="1" applyFill="1" applyBorder="1" applyProtection="1">
      <protection locked="0"/>
    </xf>
    <xf numFmtId="3" fontId="15" fillId="2" borderId="10" xfId="6" applyNumberFormat="1" applyFont="1" applyFill="1" applyBorder="1" applyProtection="1">
      <protection locked="0"/>
    </xf>
    <xf numFmtId="3" fontId="20" fillId="2" borderId="11" xfId="6" applyNumberFormat="1" applyFont="1" applyFill="1" applyBorder="1" applyAlignment="1">
      <alignment horizontal="right"/>
    </xf>
    <xf numFmtId="3" fontId="15" fillId="2" borderId="10" xfId="6" applyNumberFormat="1" applyFont="1" applyFill="1" applyBorder="1" applyAlignment="1">
      <alignment horizontal="right"/>
    </xf>
    <xf numFmtId="3" fontId="12" fillId="2" borderId="9" xfId="6" applyNumberFormat="1" applyFont="1" applyFill="1" applyBorder="1"/>
    <xf numFmtId="3" fontId="12" fillId="2" borderId="10" xfId="6" applyNumberFormat="1" applyFont="1" applyFill="1" applyBorder="1" applyAlignment="1">
      <alignment wrapText="1"/>
    </xf>
    <xf numFmtId="0" fontId="32" fillId="0" borderId="1" xfId="6" applyFont="1" applyBorder="1" applyAlignment="1" applyProtection="1">
      <alignment horizontal="center"/>
      <protection locked="0"/>
    </xf>
    <xf numFmtId="3" fontId="32" fillId="0" borderId="0" xfId="6" applyNumberFormat="1" applyFont="1" applyProtection="1">
      <protection locked="0"/>
    </xf>
    <xf numFmtId="3" fontId="32" fillId="0" borderId="6" xfId="6" applyNumberFormat="1" applyFont="1" applyBorder="1" applyProtection="1">
      <protection locked="0"/>
    </xf>
    <xf numFmtId="3" fontId="15" fillId="3" borderId="11" xfId="6" applyNumberFormat="1" applyFont="1" applyFill="1" applyBorder="1" applyAlignment="1">
      <alignment horizontal="right" vertical="center"/>
    </xf>
    <xf numFmtId="9" fontId="15" fillId="4" borderId="11" xfId="7" applyFont="1" applyFill="1" applyBorder="1" applyAlignment="1">
      <alignment horizontal="center" vertical="center"/>
    </xf>
    <xf numFmtId="3" fontId="15" fillId="4" borderId="11" xfId="6" applyNumberFormat="1" applyFont="1" applyFill="1" applyBorder="1" applyAlignment="1">
      <alignment horizontal="right" vertical="center"/>
    </xf>
    <xf numFmtId="3" fontId="32" fillId="0" borderId="6" xfId="6" applyNumberFormat="1" applyFont="1" applyBorder="1"/>
    <xf numFmtId="9" fontId="32" fillId="0" borderId="0" xfId="7" applyFont="1" applyAlignment="1">
      <alignment horizontal="center"/>
    </xf>
    <xf numFmtId="3" fontId="32" fillId="0" borderId="6" xfId="6" applyNumberFormat="1" applyFont="1" applyBorder="1" applyAlignment="1">
      <alignment vertical="top" wrapText="1"/>
    </xf>
    <xf numFmtId="3" fontId="32" fillId="4" borderId="4" xfId="6" applyNumberFormat="1" applyFont="1" applyFill="1" applyBorder="1" applyAlignment="1">
      <alignment horizontal="right" vertical="top"/>
    </xf>
    <xf numFmtId="3" fontId="32" fillId="0" borderId="4" xfId="6" applyNumberFormat="1" applyFont="1" applyBorder="1" applyAlignment="1">
      <alignment vertical="top" wrapText="1"/>
    </xf>
    <xf numFmtId="0" fontId="15" fillId="0" borderId="1" xfId="6" applyFont="1" applyBorder="1" applyAlignment="1" applyProtection="1">
      <alignment horizontal="center" vertical="top"/>
      <protection locked="0"/>
    </xf>
    <xf numFmtId="3" fontId="15" fillId="6" borderId="0" xfId="6" applyNumberFormat="1" applyFont="1" applyFill="1" applyAlignment="1">
      <alignment vertical="top"/>
    </xf>
    <xf numFmtId="3" fontId="12" fillId="4" borderId="4" xfId="6" applyNumberFormat="1" applyFont="1" applyFill="1" applyBorder="1" applyAlignment="1">
      <alignment horizontal="right" vertical="center"/>
    </xf>
    <xf numFmtId="3" fontId="11" fillId="0" borderId="0" xfId="6" applyNumberFormat="1" applyFont="1" applyAlignment="1" applyProtection="1">
      <alignment horizontal="center"/>
      <protection locked="0"/>
    </xf>
    <xf numFmtId="0" fontId="27" fillId="0" borderId="0" xfId="6" applyAlignment="1">
      <alignment horizontal="right"/>
    </xf>
    <xf numFmtId="3" fontId="36" fillId="0" borderId="7" xfId="6" applyNumberFormat="1" applyFont="1" applyBorder="1" applyAlignment="1">
      <alignment vertical="top" wrapText="1"/>
    </xf>
    <xf numFmtId="0" fontId="32" fillId="0" borderId="0" xfId="6" applyFont="1" applyAlignment="1" applyProtection="1">
      <alignment horizontal="center"/>
      <protection locked="0"/>
    </xf>
    <xf numFmtId="3" fontId="32" fillId="3" borderId="9" xfId="6" applyNumberFormat="1" applyFont="1" applyFill="1" applyBorder="1" applyAlignment="1">
      <alignment horizontal="right"/>
    </xf>
    <xf numFmtId="3" fontId="32" fillId="4" borderId="10" xfId="6" applyNumberFormat="1" applyFont="1" applyFill="1" applyBorder="1" applyAlignment="1">
      <alignment horizontal="right" vertical="top"/>
    </xf>
    <xf numFmtId="3" fontId="32" fillId="8" borderId="17" xfId="6" applyNumberFormat="1" applyFont="1" applyFill="1" applyBorder="1" applyAlignment="1">
      <alignment horizontal="right" vertical="top"/>
    </xf>
    <xf numFmtId="3" fontId="12" fillId="0" borderId="4" xfId="6" applyNumberFormat="1" applyFont="1" applyBorder="1" applyAlignment="1" applyProtection="1">
      <alignment horizontal="right"/>
      <protection locked="0"/>
    </xf>
    <xf numFmtId="0" fontId="32" fillId="0" borderId="8" xfId="6" applyFont="1" applyBorder="1" applyAlignment="1" applyProtection="1">
      <alignment horizontal="center"/>
      <protection locked="0"/>
    </xf>
    <xf numFmtId="3" fontId="32" fillId="0" borderId="9" xfId="6" applyNumberFormat="1" applyFont="1" applyBorder="1" applyProtection="1">
      <protection locked="0"/>
    </xf>
    <xf numFmtId="3" fontId="32" fillId="6" borderId="9" xfId="6" applyNumberFormat="1" applyFont="1" applyFill="1" applyBorder="1"/>
    <xf numFmtId="3" fontId="32" fillId="0" borderId="10" xfId="6" applyNumberFormat="1" applyFont="1" applyBorder="1" applyAlignment="1">
      <alignment vertical="top" wrapText="1"/>
    </xf>
    <xf numFmtId="10" fontId="0" fillId="3" borderId="3" xfId="7" applyNumberFormat="1" applyFont="1" applyFill="1" applyBorder="1"/>
    <xf numFmtId="10" fontId="0" fillId="3" borderId="16" xfId="7" applyNumberFormat="1" applyFont="1" applyFill="1" applyBorder="1"/>
    <xf numFmtId="10" fontId="0" fillId="3" borderId="17" xfId="7" applyNumberFormat="1" applyFont="1" applyFill="1" applyBorder="1"/>
    <xf numFmtId="0" fontId="32" fillId="0" borderId="0" xfId="6" applyFont="1" applyProtection="1">
      <protection locked="0"/>
    </xf>
    <xf numFmtId="3" fontId="32" fillId="0" borderId="0" xfId="6" applyNumberFormat="1" applyFont="1" applyAlignment="1">
      <alignment horizontal="right"/>
    </xf>
    <xf numFmtId="9" fontId="32" fillId="0" borderId="0" xfId="7" applyFont="1"/>
    <xf numFmtId="3" fontId="32" fillId="0" borderId="0" xfId="6" applyNumberFormat="1" applyFont="1" applyAlignment="1">
      <alignment horizontal="right" vertical="top"/>
    </xf>
    <xf numFmtId="3" fontId="32" fillId="8" borderId="0" xfId="6" applyNumberFormat="1" applyFont="1" applyFill="1" applyAlignment="1">
      <alignment horizontal="right" vertical="top"/>
    </xf>
    <xf numFmtId="0" fontId="32" fillId="0" borderId="0" xfId="6" applyFont="1" applyAlignment="1">
      <alignment wrapText="1"/>
    </xf>
    <xf numFmtId="3" fontId="11" fillId="2" borderId="2" xfId="6" applyNumberFormat="1" applyFont="1" applyFill="1" applyBorder="1" applyAlignment="1" applyProtection="1">
      <alignment horizontal="center"/>
      <protection locked="0"/>
    </xf>
    <xf numFmtId="3" fontId="11" fillId="2" borderId="9" xfId="6" applyNumberFormat="1" applyFont="1" applyFill="1" applyBorder="1" applyAlignment="1" applyProtection="1">
      <alignment horizontal="center"/>
      <protection locked="0"/>
    </xf>
    <xf numFmtId="3" fontId="20" fillId="6" borderId="1" xfId="6" applyNumberFormat="1" applyFont="1" applyFill="1" applyBorder="1" applyAlignment="1">
      <alignment vertical="center"/>
    </xf>
    <xf numFmtId="3" fontId="12" fillId="6" borderId="1" xfId="6" applyNumberFormat="1" applyFont="1" applyFill="1" applyBorder="1" applyAlignment="1">
      <alignment horizontal="center" vertical="center"/>
    </xf>
    <xf numFmtId="3" fontId="19" fillId="4" borderId="4" xfId="6" quotePrefix="1" applyNumberFormat="1" applyFont="1" applyFill="1" applyBorder="1" applyAlignment="1">
      <alignment horizontal="right" vertical="center"/>
    </xf>
    <xf numFmtId="0" fontId="15" fillId="0" borderId="0" xfId="6" applyFont="1" applyAlignment="1">
      <alignment vertical="center"/>
    </xf>
    <xf numFmtId="3" fontId="15" fillId="0" borderId="4" xfId="6" applyNumberFormat="1" applyFont="1" applyBorder="1"/>
    <xf numFmtId="0" fontId="11" fillId="0" borderId="0" xfId="6" applyFont="1" applyAlignment="1" applyProtection="1">
      <alignment horizontal="center"/>
      <protection locked="0"/>
    </xf>
    <xf numFmtId="3" fontId="7" fillId="2" borderId="10" xfId="6" applyNumberFormat="1" applyFont="1" applyFill="1" applyBorder="1" applyAlignment="1">
      <alignment horizontal="center"/>
    </xf>
    <xf numFmtId="0" fontId="37" fillId="8" borderId="5" xfId="6" applyFont="1" applyFill="1" applyBorder="1"/>
    <xf numFmtId="0" fontId="37" fillId="8" borderId="2" xfId="6" applyFont="1" applyFill="1" applyBorder="1"/>
    <xf numFmtId="0" fontId="37" fillId="8" borderId="6" xfId="6" applyFont="1" applyFill="1" applyBorder="1"/>
    <xf numFmtId="3" fontId="15" fillId="3" borderId="13" xfId="6" applyNumberFormat="1" applyFont="1" applyFill="1" applyBorder="1" applyAlignment="1">
      <alignment horizontal="center" vertical="center"/>
    </xf>
    <xf numFmtId="3" fontId="27" fillId="6" borderId="0" xfId="6" applyNumberFormat="1" applyFill="1"/>
    <xf numFmtId="3" fontId="27" fillId="0" borderId="6" xfId="6" applyNumberFormat="1" applyBorder="1"/>
    <xf numFmtId="3" fontId="27" fillId="0" borderId="0" xfId="6" applyNumberFormat="1"/>
    <xf numFmtId="3" fontId="27" fillId="0" borderId="6" xfId="6" applyNumberFormat="1" applyBorder="1" applyAlignment="1">
      <alignment vertical="top" wrapText="1"/>
    </xf>
    <xf numFmtId="0" fontId="42" fillId="0" borderId="0" xfId="6" applyFont="1" applyAlignment="1">
      <alignment horizontal="center" vertical="top"/>
    </xf>
    <xf numFmtId="3" fontId="8" fillId="0" borderId="0" xfId="6" applyNumberFormat="1" applyFont="1" applyAlignment="1">
      <alignment vertical="top"/>
    </xf>
    <xf numFmtId="3" fontId="27" fillId="0" borderId="4" xfId="6" applyNumberFormat="1" applyBorder="1" applyAlignment="1">
      <alignment vertical="top"/>
    </xf>
    <xf numFmtId="3" fontId="32" fillId="4" borderId="4" xfId="6" applyNumberFormat="1" applyFont="1" applyFill="1" applyBorder="1" applyAlignment="1">
      <alignment vertical="top"/>
    </xf>
    <xf numFmtId="3" fontId="27" fillId="8" borderId="4" xfId="6" applyNumberFormat="1" applyFill="1" applyBorder="1" applyAlignment="1">
      <alignment vertical="top"/>
    </xf>
    <xf numFmtId="3" fontId="27" fillId="0" borderId="4" xfId="6" applyNumberFormat="1" applyBorder="1"/>
    <xf numFmtId="0" fontId="27" fillId="0" borderId="1" xfId="6" applyBorder="1" applyAlignment="1">
      <alignment horizontal="center"/>
    </xf>
    <xf numFmtId="49" fontId="19" fillId="0" borderId="0" xfId="6" applyNumberFormat="1" applyFont="1" applyAlignment="1">
      <alignment vertical="top"/>
    </xf>
    <xf numFmtId="0" fontId="43" fillId="0" borderId="1" xfId="6" applyFont="1" applyBorder="1" applyAlignment="1">
      <alignment horizontal="center" vertical="top"/>
    </xf>
    <xf numFmtId="3" fontId="15" fillId="0" borderId="22" xfId="6" applyNumberFormat="1" applyFont="1" applyBorder="1" applyAlignment="1">
      <alignment wrapText="1"/>
    </xf>
    <xf numFmtId="3" fontId="15" fillId="0" borderId="22" xfId="6" applyNumberFormat="1" applyFont="1" applyBorder="1" applyAlignment="1">
      <alignment vertical="top" wrapText="1"/>
    </xf>
    <xf numFmtId="3" fontId="15" fillId="0" borderId="23" xfId="6" applyNumberFormat="1" applyFont="1" applyBorder="1" applyAlignment="1">
      <alignment vertical="top" wrapText="1"/>
    </xf>
    <xf numFmtId="3" fontId="12" fillId="4" borderId="4" xfId="6" applyNumberFormat="1" applyFont="1" applyFill="1" applyBorder="1" applyAlignment="1">
      <alignment horizontal="center" vertical="top"/>
    </xf>
    <xf numFmtId="3" fontId="12" fillId="6" borderId="0" xfId="6" applyNumberFormat="1" applyFont="1" applyFill="1" applyAlignment="1">
      <alignment vertical="top"/>
    </xf>
    <xf numFmtId="3" fontId="8" fillId="0" borderId="4" xfId="6" applyNumberFormat="1" applyFont="1" applyBorder="1"/>
    <xf numFmtId="0" fontId="27" fillId="0" borderId="4" xfId="6" applyBorder="1" applyAlignment="1">
      <alignment vertical="center" wrapText="1"/>
    </xf>
    <xf numFmtId="49" fontId="44" fillId="0" borderId="0" xfId="6" applyNumberFormat="1" applyFont="1" applyAlignment="1">
      <alignment vertical="top"/>
    </xf>
    <xf numFmtId="3" fontId="21" fillId="0" borderId="23" xfId="6" applyNumberFormat="1" applyFont="1" applyBorder="1" applyAlignment="1">
      <alignment vertical="top" wrapText="1"/>
    </xf>
    <xf numFmtId="3" fontId="43" fillId="0" borderId="4" xfId="6" applyNumberFormat="1" applyFont="1" applyBorder="1" applyAlignment="1">
      <alignment vertical="top" wrapText="1"/>
    </xf>
    <xf numFmtId="3" fontId="21" fillId="0" borderId="4" xfId="6" applyNumberFormat="1" applyFont="1" applyBorder="1" applyAlignment="1">
      <alignment vertical="top" wrapText="1"/>
    </xf>
    <xf numFmtId="0" fontId="27" fillId="0" borderId="8" xfId="6" applyBorder="1" applyAlignment="1">
      <alignment horizontal="center"/>
    </xf>
    <xf numFmtId="3" fontId="42" fillId="0" borderId="9" xfId="6" applyNumberFormat="1" applyFont="1" applyBorder="1" applyAlignment="1">
      <alignment horizontal="center"/>
    </xf>
    <xf numFmtId="3" fontId="27" fillId="0" borderId="9" xfId="6" applyNumberFormat="1" applyBorder="1"/>
    <xf numFmtId="3" fontId="27" fillId="0" borderId="10" xfId="6" applyNumberFormat="1" applyBorder="1"/>
    <xf numFmtId="3" fontId="32" fillId="4" borderId="10" xfId="6" applyNumberFormat="1" applyFont="1" applyFill="1" applyBorder="1" applyAlignment="1">
      <alignment vertical="top"/>
    </xf>
    <xf numFmtId="9" fontId="0" fillId="0" borderId="8" xfId="7" applyFont="1" applyBorder="1" applyAlignment="1">
      <alignment horizontal="center" vertical="top"/>
    </xf>
    <xf numFmtId="3" fontId="7" fillId="0" borderId="10" xfId="6" applyNumberFormat="1" applyFont="1" applyBorder="1" applyAlignment="1">
      <alignment horizontal="right" wrapText="1"/>
    </xf>
    <xf numFmtId="9" fontId="12" fillId="4" borderId="14" xfId="7" applyFont="1" applyFill="1" applyBorder="1"/>
    <xf numFmtId="3" fontId="12" fillId="4" borderId="13" xfId="6" applyNumberFormat="1" applyFont="1" applyFill="1" applyBorder="1" applyAlignment="1">
      <alignment horizontal="center" vertical="center"/>
    </xf>
    <xf numFmtId="3" fontId="12" fillId="3" borderId="14" xfId="6" applyNumberFormat="1" applyFont="1" applyFill="1" applyBorder="1" applyAlignment="1">
      <alignment horizontal="center"/>
    </xf>
    <xf numFmtId="3" fontId="27" fillId="8" borderId="13" xfId="6" applyNumberFormat="1" applyFill="1" applyBorder="1" applyAlignment="1">
      <alignment vertical="top"/>
    </xf>
    <xf numFmtId="3" fontId="12" fillId="6" borderId="14" xfId="6" applyNumberFormat="1" applyFont="1" applyFill="1" applyBorder="1" applyAlignment="1">
      <alignment vertical="top"/>
    </xf>
    <xf numFmtId="3" fontId="8" fillId="0" borderId="10" xfId="6" applyNumberFormat="1" applyFont="1" applyBorder="1" applyAlignment="1">
      <alignment horizontal="center"/>
    </xf>
    <xf numFmtId="3" fontId="27" fillId="0" borderId="10" xfId="6" applyNumberFormat="1" applyBorder="1" applyAlignment="1">
      <alignment vertical="top" wrapText="1"/>
    </xf>
    <xf numFmtId="0" fontId="27" fillId="0" borderId="9" xfId="6" applyBorder="1"/>
    <xf numFmtId="3" fontId="27" fillId="8" borderId="0" xfId="6" applyNumberFormat="1" applyFill="1" applyAlignment="1">
      <alignment vertical="top"/>
    </xf>
    <xf numFmtId="3" fontId="27" fillId="0" borderId="0" xfId="6" applyNumberFormat="1" applyAlignment="1">
      <alignment vertical="top" wrapText="1"/>
    </xf>
    <xf numFmtId="3" fontId="38" fillId="8" borderId="0" xfId="6" applyNumberFormat="1" applyFont="1" applyFill="1" applyAlignment="1">
      <alignment vertical="top"/>
    </xf>
    <xf numFmtId="3" fontId="38" fillId="0" borderId="0" xfId="6" applyNumberFormat="1" applyFont="1"/>
    <xf numFmtId="9" fontId="38" fillId="0" borderId="0" xfId="7" applyFont="1" applyBorder="1" applyAlignment="1">
      <alignment horizontal="center" vertical="top"/>
    </xf>
    <xf numFmtId="3" fontId="38" fillId="0" borderId="0" xfId="6" applyNumberFormat="1" applyFont="1" applyAlignment="1">
      <alignment vertical="top" wrapText="1"/>
    </xf>
    <xf numFmtId="3" fontId="8" fillId="0" borderId="0" xfId="6" applyNumberFormat="1" applyFont="1" applyAlignment="1">
      <alignment vertical="center"/>
    </xf>
    <xf numFmtId="9" fontId="0" fillId="0" borderId="0" xfId="7" applyFont="1" applyBorder="1" applyAlignment="1">
      <alignment horizontal="center"/>
    </xf>
    <xf numFmtId="3" fontId="25" fillId="8" borderId="0" xfId="7" applyNumberFormat="1" applyFont="1" applyFill="1" applyBorder="1" applyAlignment="1">
      <alignment horizontal="center"/>
    </xf>
    <xf numFmtId="0" fontId="25" fillId="0" borderId="0" xfId="6" applyFont="1" applyAlignment="1">
      <alignment horizontal="center"/>
    </xf>
    <xf numFmtId="0" fontId="32" fillId="0" borderId="0" xfId="6" applyFont="1" applyAlignment="1">
      <alignment vertical="top"/>
    </xf>
    <xf numFmtId="3" fontId="7" fillId="3" borderId="13" xfId="6" applyNumberFormat="1" applyFont="1" applyFill="1" applyBorder="1" applyAlignment="1">
      <alignment horizontal="center" vertical="center"/>
    </xf>
    <xf numFmtId="165" fontId="12" fillId="0" borderId="1" xfId="6" applyNumberFormat="1" applyFont="1" applyBorder="1" applyAlignment="1">
      <alignment horizontal="center" vertical="top"/>
    </xf>
    <xf numFmtId="0" fontId="7" fillId="0" borderId="0" xfId="6" applyFont="1" applyAlignment="1">
      <alignment horizontal="center" vertical="top"/>
    </xf>
    <xf numFmtId="3" fontId="7" fillId="0" borderId="21" xfId="6" applyNumberFormat="1" applyFont="1" applyBorder="1" applyAlignment="1">
      <alignment vertical="top"/>
    </xf>
    <xf numFmtId="3" fontId="27" fillId="4" borderId="4" xfId="6" applyNumberFormat="1" applyFill="1" applyBorder="1" applyAlignment="1">
      <alignment vertical="top"/>
    </xf>
    <xf numFmtId="0" fontId="7" fillId="0" borderId="1" xfId="6" applyFont="1" applyBorder="1" applyAlignment="1">
      <alignment horizontal="center" vertical="top"/>
    </xf>
    <xf numFmtId="0" fontId="7" fillId="0" borderId="0" xfId="6" applyFont="1"/>
    <xf numFmtId="3" fontId="15" fillId="0" borderId="21" xfId="6" applyNumberFormat="1" applyFont="1" applyBorder="1" applyAlignment="1">
      <alignment vertical="top"/>
    </xf>
    <xf numFmtId="3" fontId="20" fillId="0" borderId="23" xfId="6" applyNumberFormat="1" applyFont="1" applyBorder="1" applyAlignment="1">
      <alignment vertical="top" wrapText="1"/>
    </xf>
    <xf numFmtId="0" fontId="38" fillId="0" borderId="1" xfId="6" applyFont="1" applyBorder="1" applyAlignment="1">
      <alignment horizontal="center"/>
    </xf>
    <xf numFmtId="3" fontId="38" fillId="0" borderId="0" xfId="6" applyNumberFormat="1" applyFont="1" applyAlignment="1">
      <alignment horizontal="center"/>
    </xf>
    <xf numFmtId="0" fontId="15" fillId="0" borderId="10" xfId="6" applyFont="1" applyBorder="1" applyAlignment="1">
      <alignment wrapText="1"/>
    </xf>
    <xf numFmtId="3" fontId="38" fillId="4" borderId="10" xfId="6" applyNumberFormat="1" applyFont="1" applyFill="1" applyBorder="1" applyAlignment="1">
      <alignment vertical="top"/>
    </xf>
    <xf numFmtId="3" fontId="39" fillId="4" borderId="10" xfId="6" applyNumberFormat="1" applyFont="1" applyFill="1" applyBorder="1" applyAlignment="1">
      <alignment vertical="top"/>
    </xf>
    <xf numFmtId="3" fontId="38" fillId="8" borderId="10" xfId="6" applyNumberFormat="1" applyFont="1" applyFill="1" applyBorder="1" applyAlignment="1">
      <alignment vertical="top"/>
    </xf>
    <xf numFmtId="3" fontId="38" fillId="6" borderId="9" xfId="6" applyNumberFormat="1" applyFont="1" applyFill="1" applyBorder="1"/>
    <xf numFmtId="3" fontId="38" fillId="0" borderId="10" xfId="6" applyNumberFormat="1" applyFont="1" applyBorder="1"/>
    <xf numFmtId="9" fontId="38" fillId="0" borderId="8" xfId="7" applyFont="1" applyBorder="1" applyAlignment="1">
      <alignment horizontal="center" vertical="top"/>
    </xf>
    <xf numFmtId="3" fontId="38" fillId="0" borderId="4" xfId="6" applyNumberFormat="1" applyFont="1" applyBorder="1" applyAlignment="1">
      <alignment vertical="top" wrapText="1"/>
    </xf>
    <xf numFmtId="3" fontId="27" fillId="0" borderId="0" xfId="6" applyNumberFormat="1" applyAlignment="1">
      <alignment horizontal="center"/>
    </xf>
    <xf numFmtId="3" fontId="7" fillId="0" borderId="4" xfId="6" applyNumberFormat="1" applyFont="1" applyBorder="1" applyAlignment="1">
      <alignment horizontal="right" vertical="center" wrapText="1"/>
    </xf>
    <xf numFmtId="9" fontId="8" fillId="4" borderId="0" xfId="7" applyFont="1" applyFill="1" applyAlignment="1">
      <alignment horizontal="center" vertical="center"/>
    </xf>
    <xf numFmtId="3" fontId="8" fillId="4" borderId="4" xfId="6" applyNumberFormat="1" applyFont="1" applyFill="1" applyBorder="1" applyAlignment="1">
      <alignment horizontal="center" vertical="center"/>
    </xf>
    <xf numFmtId="3" fontId="8" fillId="6" borderId="0" xfId="6" applyNumberFormat="1" applyFont="1" applyFill="1" applyAlignment="1">
      <alignment vertical="center"/>
    </xf>
    <xf numFmtId="3" fontId="27" fillId="0" borderId="4" xfId="6" applyNumberFormat="1" applyBorder="1" applyAlignment="1">
      <alignment vertical="center"/>
    </xf>
    <xf numFmtId="3" fontId="27" fillId="0" borderId="9" xfId="6" applyNumberFormat="1" applyBorder="1" applyAlignment="1">
      <alignment horizontal="center"/>
    </xf>
    <xf numFmtId="9" fontId="32" fillId="4" borderId="9" xfId="7" applyFont="1" applyFill="1" applyBorder="1" applyAlignment="1">
      <alignment horizontal="right"/>
    </xf>
    <xf numFmtId="3" fontId="27" fillId="4" borderId="10" xfId="6" applyNumberFormat="1" applyFill="1" applyBorder="1" applyAlignment="1">
      <alignment vertical="top"/>
    </xf>
    <xf numFmtId="3" fontId="27" fillId="8" borderId="10" xfId="6" applyNumberFormat="1" applyFill="1" applyBorder="1" applyAlignment="1">
      <alignment vertical="top"/>
    </xf>
    <xf numFmtId="9" fontId="0" fillId="0" borderId="0" xfId="7" applyFont="1"/>
    <xf numFmtId="3" fontId="11" fillId="2" borderId="2" xfId="6" applyNumberFormat="1" applyFont="1" applyFill="1" applyBorder="1" applyAlignment="1">
      <alignment horizontal="center" vertical="center"/>
    </xf>
    <xf numFmtId="3" fontId="11" fillId="2" borderId="9" xfId="6" applyNumberFormat="1" applyFont="1" applyFill="1" applyBorder="1" applyAlignment="1">
      <alignment horizontal="center" vertical="center"/>
    </xf>
    <xf numFmtId="3" fontId="20" fillId="2" borderId="13" xfId="6" applyNumberFormat="1" applyFont="1" applyFill="1" applyBorder="1" applyAlignment="1">
      <alignment horizontal="right"/>
    </xf>
    <xf numFmtId="3" fontId="16" fillId="0" borderId="0" xfId="6" applyNumberFormat="1" applyFont="1" applyAlignment="1">
      <alignment horizontal="center" vertical="center"/>
    </xf>
    <xf numFmtId="3" fontId="15" fillId="3" borderId="13" xfId="6" applyNumberFormat="1" applyFont="1" applyFill="1" applyBorder="1" applyAlignment="1">
      <alignment horizontal="right" vertical="center"/>
    </xf>
    <xf numFmtId="3" fontId="15" fillId="4" borderId="4" xfId="6" applyNumberFormat="1" applyFont="1" applyFill="1" applyBorder="1" applyAlignment="1">
      <alignment horizontal="right" vertical="top"/>
    </xf>
    <xf numFmtId="3" fontId="15" fillId="8" borderId="16" xfId="6" applyNumberFormat="1" applyFont="1" applyFill="1" applyBorder="1" applyAlignment="1">
      <alignment horizontal="right" vertical="top"/>
    </xf>
    <xf numFmtId="0" fontId="15" fillId="0" borderId="0" xfId="6" applyFont="1" applyAlignment="1">
      <alignment horizontal="center" vertical="top"/>
    </xf>
    <xf numFmtId="49" fontId="20" fillId="0" borderId="0" xfId="6" applyNumberFormat="1" applyFont="1" applyAlignment="1">
      <alignment vertical="top"/>
    </xf>
    <xf numFmtId="3" fontId="15" fillId="6" borderId="0" xfId="6" applyNumberFormat="1" applyFont="1" applyFill="1"/>
    <xf numFmtId="0" fontId="15" fillId="0" borderId="4" xfId="6" applyFont="1" applyBorder="1" applyAlignment="1">
      <alignment vertical="top"/>
    </xf>
    <xf numFmtId="0" fontId="7" fillId="0" borderId="0" xfId="6" applyFont="1" applyAlignment="1">
      <alignment horizontal="right"/>
    </xf>
    <xf numFmtId="0" fontId="32" fillId="0" borderId="0" xfId="6" applyFont="1" applyAlignment="1">
      <alignment horizontal="center" vertical="top"/>
    </xf>
    <xf numFmtId="3" fontId="43" fillId="0" borderId="0" xfId="6" applyNumberFormat="1" applyFont="1"/>
    <xf numFmtId="3" fontId="15" fillId="6" borderId="0" xfId="6" applyNumberFormat="1" applyFont="1" applyFill="1" applyAlignment="1">
      <alignment horizontal="center" vertical="top"/>
    </xf>
    <xf numFmtId="49" fontId="21" fillId="0" borderId="0" xfId="6" applyNumberFormat="1" applyFont="1" applyAlignment="1">
      <alignment vertical="top"/>
    </xf>
    <xf numFmtId="0" fontId="21" fillId="0" borderId="0" xfId="6" applyFont="1" applyAlignment="1">
      <alignment vertical="top"/>
    </xf>
    <xf numFmtId="3" fontId="20" fillId="4" borderId="4" xfId="6" applyNumberFormat="1" applyFont="1" applyFill="1" applyBorder="1" applyAlignment="1">
      <alignment horizontal="right" vertical="top"/>
    </xf>
    <xf numFmtId="3" fontId="20" fillId="0" borderId="4" xfId="6" applyNumberFormat="1" applyFont="1" applyBorder="1" applyAlignment="1">
      <alignment vertical="top"/>
    </xf>
    <xf numFmtId="0" fontId="20" fillId="0" borderId="0" xfId="6" applyFont="1" applyAlignment="1">
      <alignment vertical="top"/>
    </xf>
    <xf numFmtId="0" fontId="39" fillId="0" borderId="10" xfId="6" applyFont="1" applyBorder="1"/>
    <xf numFmtId="9" fontId="32" fillId="4" borderId="9" xfId="7" applyFont="1" applyFill="1" applyBorder="1" applyAlignment="1">
      <alignment horizontal="center"/>
    </xf>
    <xf numFmtId="3" fontId="15" fillId="4" borderId="10" xfId="6" applyNumberFormat="1" applyFont="1" applyFill="1" applyBorder="1" applyAlignment="1">
      <alignment horizontal="right" vertical="top"/>
    </xf>
    <xf numFmtId="9" fontId="0" fillId="0" borderId="8" xfId="7" applyFont="1" applyBorder="1" applyAlignment="1">
      <alignment horizontal="center"/>
    </xf>
    <xf numFmtId="3" fontId="12" fillId="3" borderId="0" xfId="6" applyNumberFormat="1" applyFont="1" applyFill="1" applyAlignment="1">
      <alignment horizontal="right"/>
    </xf>
    <xf numFmtId="9" fontId="12" fillId="4" borderId="0" xfId="7" applyFont="1" applyFill="1" applyAlignment="1">
      <alignment horizontal="center"/>
    </xf>
    <xf numFmtId="3" fontId="12" fillId="4" borderId="4" xfId="6" applyNumberFormat="1" applyFont="1" applyFill="1" applyBorder="1" applyAlignment="1">
      <alignment horizontal="right" vertical="top"/>
    </xf>
    <xf numFmtId="3" fontId="11" fillId="0" borderId="9" xfId="6" applyNumberFormat="1" applyFont="1" applyBorder="1" applyAlignment="1">
      <alignment horizontal="center" vertical="center"/>
    </xf>
    <xf numFmtId="0" fontId="16" fillId="0" borderId="0" xfId="6" applyFont="1" applyAlignment="1">
      <alignment horizontal="center" vertical="center"/>
    </xf>
    <xf numFmtId="0" fontId="16" fillId="3" borderId="5" xfId="6" applyFont="1" applyFill="1" applyBorder="1" applyAlignment="1">
      <alignment horizontal="center" vertical="center"/>
    </xf>
    <xf numFmtId="0" fontId="16" fillId="3" borderId="1" xfId="6" applyFont="1" applyFill="1" applyBorder="1" applyAlignment="1">
      <alignment horizontal="center" vertical="center"/>
    </xf>
    <xf numFmtId="0" fontId="16" fillId="3" borderId="8" xfId="6" applyFont="1" applyFill="1" applyBorder="1" applyAlignment="1">
      <alignment horizontal="center" vertical="center"/>
    </xf>
    <xf numFmtId="3" fontId="15" fillId="0" borderId="0" xfId="6" applyNumberFormat="1" applyFont="1" applyAlignment="1">
      <alignment horizontal="right" vertical="top"/>
    </xf>
    <xf numFmtId="0" fontId="15" fillId="0" borderId="0" xfId="6" applyFont="1" applyAlignment="1">
      <alignment horizontal="right"/>
    </xf>
    <xf numFmtId="0" fontId="15" fillId="0" borderId="0" xfId="6" applyFont="1" applyAlignment="1">
      <alignment horizontal="right" vertical="top"/>
    </xf>
    <xf numFmtId="0" fontId="15" fillId="8" borderId="0" xfId="6" applyFont="1" applyFill="1" applyAlignment="1">
      <alignment horizontal="right" vertical="top"/>
    </xf>
    <xf numFmtId="3" fontId="9" fillId="2" borderId="2" xfId="6" applyNumberFormat="1" applyFont="1" applyFill="1" applyBorder="1" applyAlignment="1">
      <alignment horizontal="center"/>
    </xf>
    <xf numFmtId="3" fontId="9" fillId="2" borderId="9" xfId="6" applyNumberFormat="1" applyFont="1" applyFill="1" applyBorder="1" applyAlignment="1">
      <alignment horizontal="center"/>
    </xf>
    <xf numFmtId="3" fontId="15" fillId="8" borderId="11" xfId="6" applyNumberFormat="1" applyFont="1" applyFill="1" applyBorder="1" applyAlignment="1">
      <alignment horizontal="center" vertical="center"/>
    </xf>
    <xf numFmtId="0" fontId="9" fillId="0" borderId="0" xfId="6" applyFont="1" applyAlignment="1">
      <alignment horizontal="center" vertical="top"/>
    </xf>
    <xf numFmtId="3" fontId="9" fillId="0" borderId="0" xfId="6" applyNumberFormat="1" applyFont="1" applyAlignment="1">
      <alignment horizontal="center"/>
    </xf>
    <xf numFmtId="3" fontId="8" fillId="6" borderId="0" xfId="6" applyNumberFormat="1" applyFont="1" applyFill="1"/>
    <xf numFmtId="3" fontId="37" fillId="0" borderId="4" xfId="6" applyNumberFormat="1" applyFont="1" applyBorder="1"/>
    <xf numFmtId="3" fontId="44" fillId="4" borderId="4" xfId="6" quotePrefix="1" applyNumberFormat="1" applyFont="1" applyFill="1" applyBorder="1" applyAlignment="1">
      <alignment horizontal="right" vertical="center"/>
    </xf>
    <xf numFmtId="3" fontId="9" fillId="0" borderId="0" xfId="6" applyNumberFormat="1" applyFont="1"/>
    <xf numFmtId="3" fontId="36" fillId="0" borderId="4" xfId="6" applyNumberFormat="1" applyFont="1" applyBorder="1" applyAlignment="1">
      <alignment horizontal="left"/>
    </xf>
    <xf numFmtId="3" fontId="38" fillId="0" borderId="4" xfId="6" applyNumberFormat="1" applyFont="1" applyBorder="1" applyAlignment="1">
      <alignment horizontal="left"/>
    </xf>
    <xf numFmtId="0" fontId="27" fillId="0" borderId="14" xfId="6" applyBorder="1" applyAlignment="1">
      <alignment horizontal="center"/>
    </xf>
    <xf numFmtId="3" fontId="9" fillId="0" borderId="14" xfId="6" applyNumberFormat="1" applyFont="1" applyBorder="1" applyAlignment="1">
      <alignment horizontal="center"/>
    </xf>
    <xf numFmtId="3" fontId="27" fillId="0" borderId="14" xfId="6" applyNumberFormat="1" applyBorder="1"/>
    <xf numFmtId="3" fontId="38" fillId="0" borderId="13" xfId="6" applyNumberFormat="1" applyFont="1" applyBorder="1"/>
    <xf numFmtId="9" fontId="8" fillId="4" borderId="14" xfId="7" applyFont="1" applyFill="1" applyBorder="1"/>
    <xf numFmtId="3" fontId="8" fillId="4" borderId="13" xfId="6" applyNumberFormat="1" applyFont="1" applyFill="1" applyBorder="1" applyAlignment="1">
      <alignment horizontal="center" vertical="center"/>
    </xf>
    <xf numFmtId="3" fontId="8" fillId="6" borderId="14" xfId="6" applyNumberFormat="1" applyFont="1" applyFill="1" applyBorder="1" applyAlignment="1">
      <alignment horizontal="center"/>
    </xf>
    <xf numFmtId="3" fontId="8" fillId="0" borderId="13" xfId="6" applyNumberFormat="1" applyFont="1" applyBorder="1" applyAlignment="1">
      <alignment horizontal="center"/>
    </xf>
    <xf numFmtId="3" fontId="27" fillId="0" borderId="13" xfId="6" applyNumberFormat="1" applyBorder="1" applyAlignment="1">
      <alignment vertical="top" wrapText="1"/>
    </xf>
    <xf numFmtId="0" fontId="27" fillId="0" borderId="14" xfId="6" applyBorder="1"/>
    <xf numFmtId="0" fontId="27" fillId="0" borderId="14" xfId="6" applyBorder="1" applyAlignment="1">
      <alignment horizontal="right"/>
    </xf>
    <xf numFmtId="0" fontId="9" fillId="0" borderId="0" xfId="6" applyFont="1" applyAlignment="1">
      <alignment horizontal="center"/>
    </xf>
    <xf numFmtId="0" fontId="22" fillId="0" borderId="0" xfId="6" applyFont="1" applyAlignment="1">
      <alignment horizontal="center"/>
    </xf>
    <xf numFmtId="165" fontId="12" fillId="0" borderId="0" xfId="6" applyNumberFormat="1" applyFont="1" applyAlignment="1">
      <alignment horizontal="center" vertical="top"/>
    </xf>
    <xf numFmtId="3" fontId="32" fillId="8" borderId="4" xfId="6" applyNumberFormat="1" applyFont="1" applyFill="1" applyBorder="1" applyAlignment="1">
      <alignment vertical="top"/>
    </xf>
    <xf numFmtId="3" fontId="15" fillId="0" borderId="0" xfId="6" applyNumberFormat="1" applyFont="1"/>
    <xf numFmtId="3" fontId="20" fillId="8" borderId="4" xfId="6" applyNumberFormat="1" applyFont="1" applyFill="1" applyBorder="1" applyAlignment="1">
      <alignment vertical="top"/>
    </xf>
    <xf numFmtId="0" fontId="15" fillId="0" borderId="0" xfId="6" applyFont="1"/>
    <xf numFmtId="0" fontId="45" fillId="0" borderId="0" xfId="6" applyFont="1" applyAlignment="1">
      <alignment vertical="top"/>
    </xf>
    <xf numFmtId="0" fontId="39" fillId="0" borderId="4" xfId="6" applyFont="1" applyBorder="1" applyAlignment="1">
      <alignment vertical="top" wrapText="1"/>
    </xf>
    <xf numFmtId="3" fontId="15" fillId="4" borderId="4" xfId="6" applyNumberFormat="1" applyFont="1" applyFill="1" applyBorder="1" applyAlignment="1">
      <alignment vertical="top"/>
    </xf>
    <xf numFmtId="0" fontId="20" fillId="0" borderId="4" xfId="6" applyFont="1" applyBorder="1" applyAlignment="1">
      <alignment vertical="top" wrapText="1"/>
    </xf>
    <xf numFmtId="0" fontId="15" fillId="0" borderId="0" xfId="6" applyFont="1" applyAlignment="1">
      <alignment horizontal="center"/>
    </xf>
    <xf numFmtId="3" fontId="15" fillId="4" borderId="10" xfId="6" applyNumberFormat="1" applyFont="1" applyFill="1" applyBorder="1" applyAlignment="1">
      <alignment vertical="top"/>
    </xf>
    <xf numFmtId="3" fontId="15" fillId="8" borderId="17" xfId="6" applyNumberFormat="1" applyFont="1" applyFill="1" applyBorder="1" applyAlignment="1">
      <alignment vertical="top"/>
    </xf>
    <xf numFmtId="3" fontId="15" fillId="6" borderId="9" xfId="6" applyNumberFormat="1" applyFont="1" applyFill="1" applyBorder="1"/>
    <xf numFmtId="3" fontId="15" fillId="0" borderId="10" xfId="6" applyNumberFormat="1" applyFont="1" applyBorder="1"/>
    <xf numFmtId="3" fontId="32" fillId="0" borderId="4" xfId="6" applyNumberFormat="1" applyFont="1" applyBorder="1" applyAlignment="1">
      <alignment horizontal="right"/>
    </xf>
    <xf numFmtId="9" fontId="12" fillId="4" borderId="0" xfId="7" applyFont="1" applyFill="1"/>
    <xf numFmtId="3" fontId="12" fillId="8" borderId="16" xfId="6" applyNumberFormat="1" applyFont="1" applyFill="1" applyBorder="1" applyAlignment="1">
      <alignment horizontal="center" vertical="top"/>
    </xf>
    <xf numFmtId="3" fontId="11" fillId="0" borderId="9" xfId="6" applyNumberFormat="1" applyFont="1" applyBorder="1" applyAlignment="1">
      <alignment horizontal="center"/>
    </xf>
    <xf numFmtId="3" fontId="32" fillId="8" borderId="17" xfId="6" applyNumberFormat="1" applyFont="1" applyFill="1" applyBorder="1" applyAlignment="1">
      <alignment vertical="top"/>
    </xf>
    <xf numFmtId="0" fontId="32" fillId="8" borderId="0" xfId="6" applyFont="1" applyFill="1" applyAlignment="1">
      <alignment vertical="top"/>
    </xf>
    <xf numFmtId="9" fontId="7" fillId="0" borderId="1" xfId="7" applyFont="1" applyBorder="1" applyAlignment="1">
      <alignment horizontal="center" vertical="top"/>
    </xf>
    <xf numFmtId="0" fontId="20" fillId="0" borderId="4" xfId="6" applyFont="1" applyBorder="1"/>
    <xf numFmtId="0" fontId="38" fillId="0" borderId="4" xfId="6" applyFont="1" applyBorder="1"/>
    <xf numFmtId="0" fontId="27" fillId="0" borderId="2" xfId="6" applyBorder="1" applyAlignment="1">
      <alignment horizontal="center"/>
    </xf>
    <xf numFmtId="3" fontId="9" fillId="0" borderId="2" xfId="6" applyNumberFormat="1" applyFont="1" applyBorder="1" applyAlignment="1">
      <alignment horizontal="center"/>
    </xf>
    <xf numFmtId="3" fontId="27" fillId="0" borderId="2" xfId="6" applyNumberFormat="1" applyBorder="1"/>
    <xf numFmtId="3" fontId="27" fillId="0" borderId="6" xfId="6" applyNumberFormat="1" applyBorder="1" applyAlignment="1">
      <alignment horizontal="right"/>
    </xf>
    <xf numFmtId="3" fontId="12" fillId="3" borderId="2" xfId="6" applyNumberFormat="1" applyFont="1" applyFill="1" applyBorder="1" applyAlignment="1">
      <alignment horizontal="center"/>
    </xf>
    <xf numFmtId="9" fontId="12" fillId="4" borderId="2" xfId="7" applyFont="1" applyFill="1" applyBorder="1"/>
    <xf numFmtId="3" fontId="12" fillId="4" borderId="6" xfId="6" applyNumberFormat="1" applyFont="1" applyFill="1" applyBorder="1" applyAlignment="1">
      <alignment horizontal="center" vertical="top"/>
    </xf>
    <xf numFmtId="3" fontId="12" fillId="8" borderId="6" xfId="6" applyNumberFormat="1" applyFont="1" applyFill="1" applyBorder="1" applyAlignment="1">
      <alignment horizontal="center" vertical="top"/>
    </xf>
    <xf numFmtId="3" fontId="8" fillId="6" borderId="2" xfId="6" applyNumberFormat="1" applyFont="1" applyFill="1" applyBorder="1" applyAlignment="1">
      <alignment horizontal="center"/>
    </xf>
    <xf numFmtId="3" fontId="8" fillId="0" borderId="6" xfId="6" applyNumberFormat="1" applyFont="1" applyBorder="1" applyAlignment="1">
      <alignment horizontal="center"/>
    </xf>
    <xf numFmtId="0" fontId="27" fillId="0" borderId="2" xfId="6" applyBorder="1"/>
    <xf numFmtId="0" fontId="27" fillId="0" borderId="9" xfId="6" applyBorder="1" applyAlignment="1">
      <alignment horizontal="center"/>
    </xf>
    <xf numFmtId="3" fontId="9" fillId="0" borderId="9" xfId="6" applyNumberFormat="1" applyFont="1" applyBorder="1" applyAlignment="1">
      <alignment horizontal="center"/>
    </xf>
    <xf numFmtId="3" fontId="32" fillId="8" borderId="10" xfId="6" applyNumberFormat="1" applyFont="1" applyFill="1" applyBorder="1" applyAlignment="1">
      <alignment vertical="top"/>
    </xf>
    <xf numFmtId="3" fontId="27" fillId="6" borderId="9" xfId="6" applyNumberFormat="1" applyFill="1" applyBorder="1"/>
    <xf numFmtId="0" fontId="32" fillId="0" borderId="1" xfId="6" applyFont="1" applyBorder="1" applyAlignment="1">
      <alignment horizontal="center"/>
    </xf>
    <xf numFmtId="0" fontId="44" fillId="0" borderId="0" xfId="6" applyFont="1" applyAlignment="1">
      <alignment vertical="top"/>
    </xf>
    <xf numFmtId="0" fontId="45" fillId="0" borderId="9" xfId="6" applyFont="1" applyBorder="1" applyAlignment="1">
      <alignment vertical="top"/>
    </xf>
    <xf numFmtId="3" fontId="39" fillId="0" borderId="10" xfId="6" applyNumberFormat="1" applyFont="1" applyBorder="1" applyAlignment="1">
      <alignment vertical="top" wrapText="1"/>
    </xf>
    <xf numFmtId="3" fontId="15" fillId="6" borderId="9" xfId="6" applyNumberFormat="1" applyFont="1" applyFill="1" applyBorder="1" applyAlignment="1">
      <alignment vertical="top"/>
    </xf>
    <xf numFmtId="3" fontId="12" fillId="8" borderId="4" xfId="6" applyNumberFormat="1" applyFont="1" applyFill="1" applyBorder="1" applyAlignment="1">
      <alignment horizontal="center" vertical="top"/>
    </xf>
    <xf numFmtId="0" fontId="47" fillId="0" borderId="0" xfId="6" applyFont="1"/>
    <xf numFmtId="0" fontId="16" fillId="0" borderId="0" xfId="6" applyFont="1" applyAlignment="1" applyProtection="1">
      <alignment horizontal="center" vertical="top"/>
      <protection locked="0"/>
    </xf>
    <xf numFmtId="3" fontId="15" fillId="0" borderId="0" xfId="6" applyNumberFormat="1" applyFont="1" applyAlignment="1">
      <alignment vertical="center"/>
    </xf>
    <xf numFmtId="0" fontId="12" fillId="0" borderId="1" xfId="6" applyFont="1" applyBorder="1" applyAlignment="1" applyProtection="1">
      <alignment horizontal="center" vertical="top"/>
      <protection locked="0"/>
    </xf>
    <xf numFmtId="3" fontId="12" fillId="0" borderId="4" xfId="6" applyNumberFormat="1" applyFont="1" applyBorder="1" applyAlignment="1" applyProtection="1">
      <alignment horizontal="right" vertical="top"/>
      <protection locked="0"/>
    </xf>
    <xf numFmtId="3" fontId="12" fillId="0" borderId="4" xfId="6" applyNumberFormat="1" applyFont="1" applyBorder="1" applyAlignment="1">
      <alignment vertical="top" wrapText="1"/>
    </xf>
    <xf numFmtId="0" fontId="15" fillId="0" borderId="1" xfId="6" applyFont="1" applyBorder="1" applyAlignment="1" applyProtection="1">
      <alignment horizontal="center"/>
      <protection locked="0"/>
    </xf>
    <xf numFmtId="3" fontId="15" fillId="0" borderId="0" xfId="6" applyNumberFormat="1" applyFont="1" applyProtection="1">
      <protection locked="0"/>
    </xf>
    <xf numFmtId="0" fontId="39" fillId="0" borderId="10" xfId="6" applyFont="1" applyBorder="1" applyProtection="1">
      <protection locked="0"/>
    </xf>
    <xf numFmtId="3" fontId="12" fillId="8" borderId="3" xfId="6" applyNumberFormat="1" applyFont="1" applyFill="1" applyBorder="1" applyAlignment="1">
      <alignment horizontal="right" vertical="top"/>
    </xf>
    <xf numFmtId="3" fontId="11" fillId="0" borderId="9" xfId="6" applyNumberFormat="1" applyFont="1" applyBorder="1" applyAlignment="1" applyProtection="1">
      <alignment horizontal="center"/>
      <protection locked="0"/>
    </xf>
    <xf numFmtId="3" fontId="32" fillId="0" borderId="10" xfId="6" applyNumberFormat="1" applyFont="1" applyBorder="1" applyProtection="1">
      <protection locked="0"/>
    </xf>
    <xf numFmtId="0" fontId="27" fillId="0" borderId="4" xfId="6" applyBorder="1"/>
    <xf numFmtId="3" fontId="32" fillId="8" borderId="4" xfId="6" applyNumberFormat="1" applyFont="1" applyFill="1" applyBorder="1" applyAlignment="1">
      <alignment horizontal="left" vertical="top"/>
    </xf>
    <xf numFmtId="3" fontId="20" fillId="8" borderId="4" xfId="6" applyNumberFormat="1" applyFont="1" applyFill="1" applyBorder="1" applyAlignment="1">
      <alignment horizontal="left" vertical="center"/>
    </xf>
    <xf numFmtId="3" fontId="15" fillId="8" borderId="17" xfId="6" applyNumberFormat="1" applyFont="1" applyFill="1" applyBorder="1" applyAlignment="1">
      <alignment horizontal="left" vertical="top"/>
    </xf>
    <xf numFmtId="3" fontId="12" fillId="8" borderId="16" xfId="6" applyNumberFormat="1" applyFont="1" applyFill="1" applyBorder="1" applyAlignment="1">
      <alignment horizontal="left" vertical="top"/>
    </xf>
    <xf numFmtId="0" fontId="37" fillId="0" borderId="0" xfId="6" applyFont="1" applyAlignment="1">
      <alignment horizontal="center" wrapText="1"/>
    </xf>
    <xf numFmtId="167" fontId="27" fillId="0" borderId="0" xfId="1" applyNumberFormat="1" applyFont="1" applyAlignment="1">
      <alignment vertical="center"/>
    </xf>
    <xf numFmtId="167" fontId="37" fillId="0" borderId="0" xfId="1" applyNumberFormat="1" applyFont="1" applyAlignment="1">
      <alignment vertical="center"/>
    </xf>
    <xf numFmtId="0" fontId="32" fillId="8" borderId="1" xfId="6" applyFont="1" applyFill="1" applyBorder="1" applyAlignment="1">
      <alignment horizontal="center"/>
    </xf>
    <xf numFmtId="0" fontId="32" fillId="8" borderId="1" xfId="6" applyFont="1" applyFill="1" applyBorder="1" applyAlignment="1">
      <alignment horizontal="center" vertical="center"/>
    </xf>
    <xf numFmtId="3" fontId="32" fillId="6" borderId="0" xfId="6" applyNumberFormat="1" applyFont="1" applyFill="1" applyAlignment="1">
      <alignment vertical="top"/>
    </xf>
    <xf numFmtId="3" fontId="54" fillId="4" borderId="4" xfId="6" quotePrefix="1" applyNumberFormat="1" applyFont="1" applyFill="1" applyBorder="1" applyAlignment="1">
      <alignment vertical="top"/>
    </xf>
    <xf numFmtId="167" fontId="54" fillId="0" borderId="0" xfId="1" applyNumberFormat="1" applyFont="1" applyAlignment="1">
      <alignment vertical="center"/>
    </xf>
    <xf numFmtId="0" fontId="54" fillId="0" borderId="0" xfId="6" applyFont="1"/>
    <xf numFmtId="3" fontId="54" fillId="3" borderId="0" xfId="6" quotePrefix="1" applyNumberFormat="1" applyFont="1" applyFill="1" applyAlignment="1">
      <alignment horizontal="right" vertical="top"/>
    </xf>
    <xf numFmtId="0" fontId="54" fillId="8" borderId="1" xfId="6" applyFont="1" applyFill="1" applyBorder="1" applyAlignment="1">
      <alignment horizontal="center"/>
    </xf>
    <xf numFmtId="3" fontId="54" fillId="6" borderId="0" xfId="6" applyNumberFormat="1" applyFont="1" applyFill="1" applyAlignment="1">
      <alignment vertical="top"/>
    </xf>
    <xf numFmtId="3" fontId="54" fillId="8" borderId="0" xfId="6" applyNumberFormat="1" applyFont="1" applyFill="1"/>
    <xf numFmtId="3" fontId="54" fillId="8" borderId="4" xfId="6" applyNumberFormat="1" applyFont="1" applyFill="1" applyBorder="1" applyAlignment="1">
      <alignment vertical="top" wrapText="1"/>
    </xf>
    <xf numFmtId="3" fontId="11" fillId="0" borderId="0" xfId="6" applyNumberFormat="1" applyFont="1" applyAlignment="1" applyProtection="1">
      <alignment horizontal="center" vertical="top"/>
      <protection locked="0"/>
    </xf>
    <xf numFmtId="0" fontId="52" fillId="0" borderId="0" xfId="6" applyFont="1" applyAlignment="1">
      <alignment vertical="top"/>
    </xf>
    <xf numFmtId="0" fontId="21" fillId="0" borderId="1" xfId="6" applyFont="1" applyBorder="1" applyAlignment="1" applyProtection="1">
      <alignment horizontal="center" vertical="top"/>
      <protection locked="0"/>
    </xf>
    <xf numFmtId="3" fontId="21" fillId="0" borderId="0" xfId="6" applyNumberFormat="1" applyFont="1" applyAlignment="1" applyProtection="1">
      <alignment horizontal="center" vertical="top"/>
      <protection locked="0"/>
    </xf>
    <xf numFmtId="3" fontId="21" fillId="0" borderId="0" xfId="6" applyNumberFormat="1" applyFont="1"/>
    <xf numFmtId="0" fontId="21" fillId="0" borderId="0" xfId="6" applyFont="1"/>
    <xf numFmtId="3" fontId="55" fillId="4" borderId="4" xfId="6" quotePrefix="1" applyNumberFormat="1" applyFont="1" applyFill="1" applyBorder="1" applyAlignment="1">
      <alignment vertical="top"/>
    </xf>
    <xf numFmtId="3" fontId="32" fillId="0" borderId="4" xfId="6" applyNumberFormat="1" applyFont="1" applyBorder="1" applyAlignment="1">
      <alignment vertical="top"/>
    </xf>
    <xf numFmtId="3" fontId="21" fillId="6" borderId="0" xfId="6" applyNumberFormat="1" applyFont="1" applyFill="1" applyAlignment="1">
      <alignment vertical="top"/>
    </xf>
    <xf numFmtId="0" fontId="26" fillId="0" borderId="0" xfId="6" applyFont="1" applyAlignment="1">
      <alignment horizontal="center" vertical="center" wrapText="1"/>
    </xf>
    <xf numFmtId="0" fontId="59" fillId="0" borderId="0" xfId="0" applyFont="1"/>
    <xf numFmtId="0" fontId="60" fillId="0" borderId="0" xfId="0" applyFont="1"/>
    <xf numFmtId="3" fontId="20" fillId="4" borderId="4" xfId="6" quotePrefix="1" applyNumberFormat="1" applyFont="1" applyFill="1" applyBorder="1" applyAlignment="1">
      <alignment horizontal="right" vertical="center"/>
    </xf>
    <xf numFmtId="3" fontId="21" fillId="6" borderId="1" xfId="6" applyNumberFormat="1" applyFont="1" applyFill="1" applyBorder="1" applyAlignment="1">
      <alignment vertical="center"/>
    </xf>
    <xf numFmtId="3" fontId="44" fillId="6" borderId="0" xfId="6" applyNumberFormat="1" applyFont="1" applyFill="1" applyAlignment="1">
      <alignment vertical="center"/>
    </xf>
    <xf numFmtId="3" fontId="44" fillId="8" borderId="0" xfId="6" applyNumberFormat="1" applyFont="1" applyFill="1" applyAlignment="1">
      <alignment vertical="center"/>
    </xf>
    <xf numFmtId="3" fontId="44" fillId="8" borderId="4" xfId="6" applyNumberFormat="1" applyFont="1" applyFill="1" applyBorder="1" applyAlignment="1">
      <alignment vertical="center" wrapText="1"/>
    </xf>
    <xf numFmtId="0" fontId="44" fillId="0" borderId="0" xfId="6" applyFont="1"/>
    <xf numFmtId="167" fontId="44" fillId="0" borderId="0" xfId="1" applyNumberFormat="1" applyFont="1" applyAlignment="1">
      <alignment vertical="center"/>
    </xf>
    <xf numFmtId="0" fontId="44" fillId="8" borderId="1" xfId="6" applyFont="1" applyFill="1" applyBorder="1" applyAlignment="1">
      <alignment horizontal="center" vertical="center"/>
    </xf>
    <xf numFmtId="3" fontId="27" fillId="6" borderId="0" xfId="6" applyNumberFormat="1" applyFill="1" applyAlignment="1">
      <alignment vertical="top"/>
    </xf>
    <xf numFmtId="3" fontId="27" fillId="8" borderId="0" xfId="6" applyNumberFormat="1" applyFill="1"/>
    <xf numFmtId="3" fontId="27" fillId="6" borderId="0" xfId="6" applyNumberFormat="1" applyFill="1" applyAlignment="1">
      <alignment vertical="center"/>
    </xf>
    <xf numFmtId="3" fontId="27" fillId="8" borderId="0" xfId="6" applyNumberFormat="1" applyFill="1" applyAlignment="1">
      <alignment vertical="center"/>
    </xf>
    <xf numFmtId="0" fontId="27" fillId="8" borderId="1" xfId="6" applyFill="1" applyBorder="1" applyAlignment="1">
      <alignment horizontal="center" vertical="center"/>
    </xf>
    <xf numFmtId="3" fontId="44" fillId="0" borderId="4" xfId="6" applyNumberFormat="1" applyFont="1" applyBorder="1"/>
    <xf numFmtId="3" fontId="44" fillId="0" borderId="0" xfId="6" applyNumberFormat="1" applyFont="1"/>
    <xf numFmtId="3" fontId="44" fillId="0" borderId="4" xfId="6" applyNumberFormat="1" applyFont="1" applyBorder="1" applyAlignment="1">
      <alignment vertical="top" wrapText="1"/>
    </xf>
    <xf numFmtId="0" fontId="44" fillId="0" borderId="1" xfId="6" applyFont="1" applyBorder="1" applyAlignment="1">
      <alignment horizontal="center" vertical="center"/>
    </xf>
    <xf numFmtId="3" fontId="44" fillId="0" borderId="4" xfId="6" applyNumberFormat="1" applyFont="1" applyBorder="1" applyAlignment="1">
      <alignment vertical="center"/>
    </xf>
    <xf numFmtId="3" fontId="44" fillId="0" borderId="0" xfId="6" applyNumberFormat="1" applyFont="1" applyAlignment="1">
      <alignment vertical="center"/>
    </xf>
    <xf numFmtId="0" fontId="44" fillId="0" borderId="0" xfId="6" applyFont="1" applyAlignment="1">
      <alignment vertical="center"/>
    </xf>
    <xf numFmtId="3" fontId="11" fillId="11" borderId="0" xfId="6" applyNumberFormat="1" applyFont="1" applyFill="1" applyAlignment="1">
      <alignment horizontal="center" vertical="top"/>
    </xf>
    <xf numFmtId="3" fontId="9" fillId="11" borderId="0" xfId="6" applyNumberFormat="1" applyFont="1" applyFill="1" applyAlignment="1">
      <alignment horizontal="center" vertical="top"/>
    </xf>
    <xf numFmtId="3" fontId="21" fillId="4" borderId="4" xfId="6" quotePrefix="1" applyNumberFormat="1" applyFont="1" applyFill="1" applyBorder="1" applyAlignment="1">
      <alignment horizontal="right" vertical="center"/>
    </xf>
    <xf numFmtId="3" fontId="21" fillId="0" borderId="4" xfId="6" applyNumberFormat="1" applyFont="1" applyBorder="1" applyAlignment="1">
      <alignment vertical="top"/>
    </xf>
    <xf numFmtId="3" fontId="7" fillId="3" borderId="4" xfId="6" applyNumberFormat="1" applyFont="1" applyFill="1" applyBorder="1" applyAlignment="1">
      <alignment vertical="top"/>
    </xf>
    <xf numFmtId="3" fontId="7" fillId="3" borderId="10" xfId="6" applyNumberFormat="1" applyFont="1" applyFill="1" applyBorder="1" applyAlignment="1">
      <alignment vertical="top"/>
    </xf>
    <xf numFmtId="3" fontId="7" fillId="4" borderId="4" xfId="6" quotePrefix="1" applyNumberFormat="1" applyFont="1" applyFill="1" applyBorder="1" applyAlignment="1">
      <alignment vertical="top"/>
    </xf>
    <xf numFmtId="167" fontId="7" fillId="0" borderId="0" xfId="1" applyNumberFormat="1" applyFont="1" applyAlignment="1">
      <alignment vertical="center"/>
    </xf>
    <xf numFmtId="0" fontId="52" fillId="0" borderId="1" xfId="6" applyFont="1" applyBorder="1" applyAlignment="1">
      <alignment horizontal="center" vertical="center"/>
    </xf>
    <xf numFmtId="3" fontId="52" fillId="4" borderId="4" xfId="6" quotePrefix="1" applyNumberFormat="1" applyFont="1" applyFill="1" applyBorder="1" applyAlignment="1">
      <alignment vertical="top"/>
    </xf>
    <xf numFmtId="3" fontId="52" fillId="3" borderId="4" xfId="6" quotePrefix="1" applyNumberFormat="1" applyFont="1" applyFill="1" applyBorder="1" applyAlignment="1">
      <alignment vertical="top"/>
    </xf>
    <xf numFmtId="3" fontId="52" fillId="0" borderId="0" xfId="6" applyNumberFormat="1" applyFont="1"/>
    <xf numFmtId="3" fontId="52" fillId="0" borderId="4" xfId="6" applyNumberFormat="1" applyFont="1" applyBorder="1"/>
    <xf numFmtId="3" fontId="52" fillId="0" borderId="0" xfId="6" applyNumberFormat="1" applyFont="1" applyAlignment="1">
      <alignment vertical="center"/>
    </xf>
    <xf numFmtId="0" fontId="52" fillId="0" borderId="0" xfId="6" applyFont="1"/>
    <xf numFmtId="167" fontId="52" fillId="0" borderId="0" xfId="1" applyNumberFormat="1" applyFont="1" applyAlignment="1">
      <alignment vertical="center"/>
    </xf>
    <xf numFmtId="0" fontId="52" fillId="0" borderId="0" xfId="6" applyFont="1" applyAlignment="1">
      <alignment vertical="center"/>
    </xf>
    <xf numFmtId="167" fontId="19" fillId="0" borderId="0" xfId="1" applyNumberFormat="1" applyFont="1" applyAlignment="1">
      <alignment vertical="center"/>
    </xf>
    <xf numFmtId="0" fontId="52" fillId="0" borderId="1" xfId="6" applyFont="1" applyBorder="1" applyAlignment="1">
      <alignment horizontal="center"/>
    </xf>
    <xf numFmtId="3" fontId="52" fillId="6" borderId="0" xfId="6" applyNumberFormat="1" applyFont="1" applyFill="1" applyAlignment="1">
      <alignment vertical="top"/>
    </xf>
    <xf numFmtId="3" fontId="52" fillId="3" borderId="4" xfId="6" applyNumberFormat="1" applyFont="1" applyFill="1" applyBorder="1" applyAlignment="1">
      <alignment vertical="top"/>
    </xf>
    <xf numFmtId="9" fontId="15" fillId="4" borderId="11" xfId="9" applyFont="1" applyFill="1" applyBorder="1" applyAlignment="1">
      <alignment horizontal="center" vertical="center"/>
    </xf>
    <xf numFmtId="9" fontId="7" fillId="4" borderId="4" xfId="9" applyFont="1" applyFill="1" applyBorder="1" applyAlignment="1">
      <alignment vertical="top"/>
    </xf>
    <xf numFmtId="9" fontId="7" fillId="4" borderId="4" xfId="9" quotePrefix="1" applyFont="1" applyFill="1" applyBorder="1" applyAlignment="1">
      <alignment vertical="top"/>
    </xf>
    <xf numFmtId="9" fontId="52" fillId="4" borderId="4" xfId="9" quotePrefix="1" applyFont="1" applyFill="1" applyBorder="1" applyAlignment="1">
      <alignment vertical="top"/>
    </xf>
    <xf numFmtId="9" fontId="52" fillId="4" borderId="4" xfId="9" applyFont="1" applyFill="1" applyBorder="1" applyAlignment="1">
      <alignment vertical="top"/>
    </xf>
    <xf numFmtId="9" fontId="7" fillId="4" borderId="10" xfId="9" applyFont="1" applyFill="1" applyBorder="1" applyAlignment="1">
      <alignment vertical="top"/>
    </xf>
    <xf numFmtId="9" fontId="41" fillId="0" borderId="0" xfId="9" applyFont="1" applyAlignment="1">
      <alignment vertical="top"/>
    </xf>
    <xf numFmtId="9" fontId="27" fillId="0" borderId="0" xfId="9" applyFont="1" applyAlignment="1">
      <alignment vertical="top"/>
    </xf>
    <xf numFmtId="0" fontId="12" fillId="0" borderId="4" xfId="6" applyFont="1" applyBorder="1" applyAlignment="1">
      <alignment vertical="center"/>
    </xf>
    <xf numFmtId="3" fontId="12" fillId="0" borderId="4" xfId="6" applyNumberFormat="1" applyFont="1" applyBorder="1" applyAlignment="1">
      <alignment vertical="center"/>
    </xf>
    <xf numFmtId="3" fontId="51" fillId="6" borderId="0" xfId="6" applyNumberFormat="1" applyFont="1" applyFill="1" applyAlignment="1">
      <alignment vertical="center"/>
    </xf>
    <xf numFmtId="0" fontId="7" fillId="0" borderId="0" xfId="6" applyFont="1" applyAlignment="1">
      <alignment horizontal="center"/>
    </xf>
    <xf numFmtId="3" fontId="8" fillId="8" borderId="0" xfId="6" applyNumberFormat="1" applyFont="1" applyFill="1" applyAlignment="1">
      <alignment horizontal="right"/>
    </xf>
    <xf numFmtId="3" fontId="12" fillId="8" borderId="0" xfId="6" applyNumberFormat="1" applyFont="1" applyFill="1" applyAlignment="1">
      <alignment horizontal="center"/>
    </xf>
    <xf numFmtId="3" fontId="7" fillId="0" borderId="0" xfId="6" applyNumberFormat="1" applyFont="1" applyAlignment="1">
      <alignment vertical="top" wrapText="1"/>
    </xf>
    <xf numFmtId="3" fontId="51" fillId="3" borderId="16" xfId="6" quotePrefix="1" applyNumberFormat="1" applyFont="1" applyFill="1" applyBorder="1" applyAlignment="1">
      <alignment horizontal="right" vertical="top"/>
    </xf>
    <xf numFmtId="0" fontId="62" fillId="0" borderId="1" xfId="6" applyFont="1" applyBorder="1" applyAlignment="1">
      <alignment horizontal="center" vertical="top"/>
    </xf>
    <xf numFmtId="3" fontId="62" fillId="0" borderId="4" xfId="6" applyNumberFormat="1" applyFont="1" applyBorder="1" applyAlignment="1">
      <alignment vertical="top" wrapText="1"/>
    </xf>
    <xf numFmtId="0" fontId="44" fillId="0" borderId="1" xfId="6" applyFont="1" applyBorder="1" applyAlignment="1">
      <alignment horizontal="center"/>
    </xf>
    <xf numFmtId="9" fontId="15" fillId="4" borderId="11" xfId="7" applyFont="1" applyFill="1" applyBorder="1" applyAlignment="1">
      <alignment horizontal="right" vertical="center"/>
    </xf>
    <xf numFmtId="9" fontId="41" fillId="0" borderId="0" xfId="7" applyFont="1" applyAlignment="1">
      <alignment horizontal="right"/>
    </xf>
    <xf numFmtId="9" fontId="0" fillId="0" borderId="0" xfId="7" applyFont="1" applyAlignment="1">
      <alignment horizontal="right"/>
    </xf>
    <xf numFmtId="10" fontId="0" fillId="3" borderId="3" xfId="7" applyNumberFormat="1" applyFont="1" applyFill="1" applyBorder="1" applyAlignment="1">
      <alignment horizontal="right"/>
    </xf>
    <xf numFmtId="10" fontId="0" fillId="3" borderId="16" xfId="7" applyNumberFormat="1" applyFont="1" applyFill="1" applyBorder="1" applyAlignment="1">
      <alignment horizontal="right"/>
    </xf>
    <xf numFmtId="10" fontId="0" fillId="3" borderId="17" xfId="7" applyNumberFormat="1" applyFont="1" applyFill="1" applyBorder="1" applyAlignment="1">
      <alignment horizontal="right"/>
    </xf>
    <xf numFmtId="9" fontId="32" fillId="0" borderId="0" xfId="7" applyFont="1" applyAlignment="1">
      <alignment horizontal="right"/>
    </xf>
    <xf numFmtId="0" fontId="21" fillId="0" borderId="0" xfId="6" applyFont="1" applyAlignment="1">
      <alignment horizontal="center" vertical="top"/>
    </xf>
    <xf numFmtId="3" fontId="21" fillId="6" borderId="0" xfId="6" applyNumberFormat="1" applyFont="1" applyFill="1"/>
    <xf numFmtId="9" fontId="44" fillId="0" borderId="1" xfId="7" quotePrefix="1" applyFont="1" applyFill="1" applyBorder="1" applyAlignment="1">
      <alignment vertical="center"/>
    </xf>
    <xf numFmtId="0" fontId="44" fillId="0" borderId="0" xfId="6" applyFont="1" applyAlignment="1">
      <alignment horizontal="center"/>
    </xf>
    <xf numFmtId="3" fontId="63" fillId="8" borderId="4" xfId="6" applyNumberFormat="1" applyFont="1" applyFill="1" applyBorder="1" applyAlignment="1">
      <alignment horizontal="center" vertical="center"/>
    </xf>
    <xf numFmtId="3" fontId="44" fillId="0" borderId="4" xfId="6" applyNumberFormat="1" applyFont="1" applyBorder="1" applyAlignment="1">
      <alignment vertical="top"/>
    </xf>
    <xf numFmtId="3" fontId="21" fillId="8" borderId="4" xfId="6" applyNumberFormat="1" applyFont="1" applyFill="1" applyBorder="1" applyAlignment="1">
      <alignment vertical="top"/>
    </xf>
    <xf numFmtId="0" fontId="44" fillId="0" borderId="0" xfId="6" applyFont="1" applyAlignment="1">
      <alignment horizontal="center" vertical="top"/>
    </xf>
    <xf numFmtId="9" fontId="44" fillId="0" borderId="1" xfId="7" applyFont="1" applyBorder="1" applyAlignment="1">
      <alignment horizontal="center" vertical="top"/>
    </xf>
    <xf numFmtId="0" fontId="21" fillId="0" borderId="1" xfId="6" applyFont="1" applyBorder="1" applyAlignment="1">
      <alignment horizontal="center"/>
    </xf>
    <xf numFmtId="3" fontId="21" fillId="4" borderId="4" xfId="6" applyNumberFormat="1" applyFont="1" applyFill="1" applyBorder="1" applyAlignment="1">
      <alignment horizontal="right" vertical="center"/>
    </xf>
    <xf numFmtId="0" fontId="21" fillId="0" borderId="4" xfId="6" applyFont="1" applyBorder="1"/>
    <xf numFmtId="3" fontId="21" fillId="0" borderId="0" xfId="6" applyNumberFormat="1" applyFont="1" applyAlignment="1">
      <alignment vertical="center"/>
    </xf>
    <xf numFmtId="0" fontId="57" fillId="0" borderId="1" xfId="6" applyFont="1" applyBorder="1" applyAlignment="1" applyProtection="1">
      <alignment horizontal="center" vertical="top"/>
      <protection locked="0"/>
    </xf>
    <xf numFmtId="3" fontId="57" fillId="0" borderId="0" xfId="6" applyNumberFormat="1" applyFont="1" applyAlignment="1" applyProtection="1">
      <alignment horizontal="center" vertical="top"/>
      <protection locked="0"/>
    </xf>
    <xf numFmtId="3" fontId="57" fillId="0" borderId="0" xfId="6" applyNumberFormat="1" applyFont="1"/>
    <xf numFmtId="3" fontId="57" fillId="0" borderId="4" xfId="6" applyNumberFormat="1" applyFont="1" applyBorder="1" applyAlignment="1">
      <alignment vertical="top" wrapText="1"/>
    </xf>
    <xf numFmtId="0" fontId="57" fillId="0" borderId="0" xfId="6" applyFont="1"/>
    <xf numFmtId="3" fontId="64" fillId="8" borderId="4" xfId="6" applyNumberFormat="1" applyFont="1" applyFill="1" applyBorder="1" applyAlignment="1" applyProtection="1">
      <alignment vertical="top"/>
      <protection locked="0"/>
    </xf>
    <xf numFmtId="169" fontId="27" fillId="3" borderId="3" xfId="6" applyNumberFormat="1" applyFill="1" applyBorder="1"/>
    <xf numFmtId="169" fontId="27" fillId="3" borderId="16" xfId="6" applyNumberFormat="1" applyFill="1" applyBorder="1"/>
    <xf numFmtId="169" fontId="27" fillId="3" borderId="17" xfId="6" applyNumberFormat="1" applyFill="1" applyBorder="1"/>
    <xf numFmtId="3" fontId="9" fillId="8" borderId="4" xfId="6" applyNumberFormat="1" applyFont="1" applyFill="1" applyBorder="1" applyAlignment="1">
      <alignment horizontal="center"/>
    </xf>
    <xf numFmtId="3" fontId="9" fillId="8" borderId="4" xfId="6" applyNumberFormat="1" applyFont="1" applyFill="1" applyBorder="1" applyAlignment="1">
      <alignment horizontal="center" vertical="center"/>
    </xf>
    <xf numFmtId="3" fontId="26" fillId="6" borderId="0" xfId="6" applyNumberFormat="1" applyFont="1" applyFill="1"/>
    <xf numFmtId="9" fontId="6" fillId="0" borderId="1" xfId="7" quotePrefix="1" applyFont="1" applyFill="1" applyBorder="1" applyAlignment="1">
      <alignment vertical="center"/>
    </xf>
    <xf numFmtId="3" fontId="6" fillId="0" borderId="4" xfId="6" applyNumberFormat="1" applyFont="1" applyBorder="1" applyAlignment="1">
      <alignment vertical="center"/>
    </xf>
    <xf numFmtId="3" fontId="5" fillId="0" borderId="4" xfId="6" applyNumberFormat="1" applyFont="1" applyBorder="1"/>
    <xf numFmtId="3" fontId="5" fillId="0" borderId="4" xfId="6" applyNumberFormat="1" applyFont="1" applyBorder="1" applyAlignment="1">
      <alignment vertical="top"/>
    </xf>
    <xf numFmtId="3" fontId="5" fillId="6" borderId="0" xfId="6" applyNumberFormat="1" applyFont="1" applyFill="1"/>
    <xf numFmtId="3" fontId="37" fillId="6" borderId="0" xfId="6" applyNumberFormat="1" applyFont="1" applyFill="1"/>
    <xf numFmtId="3" fontId="44" fillId="6" borderId="0" xfId="6" applyNumberFormat="1" applyFont="1" applyFill="1"/>
    <xf numFmtId="3" fontId="26" fillId="6" borderId="0" xfId="6" applyNumberFormat="1" applyFont="1" applyFill="1" applyAlignment="1">
      <alignment horizontal="center" vertical="top"/>
    </xf>
    <xf numFmtId="3" fontId="26" fillId="6" borderId="0" xfId="6" applyNumberFormat="1" applyFont="1" applyFill="1" applyAlignment="1">
      <alignment horizontal="center" vertical="center"/>
    </xf>
    <xf numFmtId="3" fontId="42" fillId="0" borderId="4" xfId="6" applyNumberFormat="1" applyFont="1" applyBorder="1" applyAlignment="1">
      <alignment vertical="top" wrapText="1"/>
    </xf>
    <xf numFmtId="3" fontId="56" fillId="0" borderId="0" xfId="6" applyNumberFormat="1" applyFont="1" applyAlignment="1">
      <alignment horizontal="center"/>
    </xf>
    <xf numFmtId="3" fontId="23" fillId="0" borderId="9" xfId="6" applyNumberFormat="1" applyFont="1" applyBorder="1" applyAlignment="1">
      <alignment horizontal="center"/>
    </xf>
    <xf numFmtId="3" fontId="0" fillId="6" borderId="9" xfId="6" applyNumberFormat="1" applyFont="1" applyFill="1" applyBorder="1"/>
    <xf numFmtId="3" fontId="0" fillId="0" borderId="10" xfId="6" applyNumberFormat="1" applyFont="1" applyBorder="1"/>
    <xf numFmtId="3" fontId="0" fillId="6" borderId="12" xfId="6" applyNumberFormat="1" applyFont="1" applyFill="1" applyBorder="1"/>
    <xf numFmtId="0" fontId="27" fillId="3" borderId="6" xfId="6" applyFill="1" applyBorder="1"/>
    <xf numFmtId="0" fontId="27" fillId="3" borderId="4" xfId="6" applyFill="1" applyBorder="1"/>
    <xf numFmtId="0" fontId="27" fillId="3" borderId="10" xfId="6" applyFill="1" applyBorder="1"/>
    <xf numFmtId="3" fontId="17" fillId="0" borderId="4" xfId="6" applyNumberFormat="1" applyFont="1" applyBorder="1" applyAlignment="1">
      <alignment vertical="top" wrapText="1"/>
    </xf>
    <xf numFmtId="3" fontId="66" fillId="0" borderId="4" xfId="6" applyNumberFormat="1" applyFont="1" applyBorder="1" applyAlignment="1">
      <alignment vertical="center" wrapText="1"/>
    </xf>
    <xf numFmtId="3" fontId="66" fillId="0" borderId="4" xfId="6" applyNumberFormat="1" applyFont="1" applyBorder="1" applyAlignment="1">
      <alignment vertical="top" wrapText="1"/>
    </xf>
    <xf numFmtId="3" fontId="17" fillId="0" borderId="10" xfId="6" applyNumberFormat="1" applyFont="1" applyBorder="1" applyAlignment="1">
      <alignment vertical="top" wrapText="1"/>
    </xf>
    <xf numFmtId="3" fontId="8" fillId="0" borderId="12" xfId="6" applyNumberFormat="1" applyFont="1" applyBorder="1" applyAlignment="1">
      <alignment horizontal="center"/>
    </xf>
    <xf numFmtId="0" fontId="8" fillId="0" borderId="14" xfId="6" applyFont="1" applyBorder="1" applyAlignment="1">
      <alignment horizontal="center"/>
    </xf>
    <xf numFmtId="0" fontId="8" fillId="0" borderId="13" xfId="6" applyFont="1" applyBorder="1" applyAlignment="1">
      <alignment horizontal="center"/>
    </xf>
    <xf numFmtId="9" fontId="7" fillId="2" borderId="8" xfId="7" applyFont="1" applyFill="1" applyBorder="1" applyAlignment="1">
      <alignment horizontal="center"/>
    </xf>
    <xf numFmtId="9" fontId="0" fillId="0" borderId="1" xfId="7" applyFont="1" applyBorder="1" applyAlignment="1">
      <alignment horizontal="center"/>
    </xf>
    <xf numFmtId="9" fontId="0" fillId="0" borderId="1" xfId="7" applyFont="1" applyBorder="1" applyAlignment="1">
      <alignment horizontal="center" vertical="top"/>
    </xf>
    <xf numFmtId="9" fontId="15" fillId="0" borderId="1" xfId="7" applyFont="1" applyBorder="1" applyAlignment="1">
      <alignment horizontal="center" vertical="top"/>
    </xf>
    <xf numFmtId="9" fontId="27" fillId="3" borderId="3" xfId="9" applyFont="1" applyFill="1" applyBorder="1"/>
    <xf numFmtId="9" fontId="27" fillId="3" borderId="16" xfId="9" applyFont="1" applyFill="1" applyBorder="1"/>
    <xf numFmtId="9" fontId="27" fillId="3" borderId="17" xfId="9" applyFont="1" applyFill="1" applyBorder="1"/>
    <xf numFmtId="9" fontId="7" fillId="0" borderId="1" xfId="7" applyFont="1" applyBorder="1" applyAlignment="1">
      <alignment horizontal="center"/>
    </xf>
    <xf numFmtId="9" fontId="65" fillId="0" borderId="1" xfId="7" applyFont="1" applyBorder="1" applyAlignment="1">
      <alignment horizontal="center"/>
    </xf>
    <xf numFmtId="3" fontId="51" fillId="0" borderId="4" xfId="6" applyNumberFormat="1" applyFont="1" applyBorder="1"/>
    <xf numFmtId="9" fontId="52" fillId="0" borderId="1" xfId="7" applyFont="1" applyBorder="1" applyAlignment="1">
      <alignment horizontal="center"/>
    </xf>
    <xf numFmtId="9" fontId="0" fillId="0" borderId="1" xfId="7" applyFont="1" applyFill="1" applyBorder="1" applyAlignment="1">
      <alignment horizontal="center"/>
    </xf>
    <xf numFmtId="9" fontId="0" fillId="0" borderId="1" xfId="7" applyFont="1" applyFill="1" applyBorder="1" applyAlignment="1">
      <alignment horizontal="center" vertical="top"/>
    </xf>
    <xf numFmtId="3" fontId="37" fillId="0" borderId="4" xfId="6" applyNumberFormat="1" applyFont="1" applyBorder="1" applyAlignment="1">
      <alignment vertical="center"/>
    </xf>
    <xf numFmtId="3" fontId="7" fillId="0" borderId="4" xfId="6" applyNumberFormat="1" applyFont="1" applyBorder="1" applyAlignment="1">
      <alignment vertical="top"/>
    </xf>
    <xf numFmtId="9" fontId="44" fillId="0" borderId="1" xfId="7" applyFont="1" applyBorder="1" applyAlignment="1">
      <alignment horizontal="center"/>
    </xf>
    <xf numFmtId="3" fontId="26" fillId="0" borderId="4" xfId="6" applyNumberFormat="1" applyFont="1" applyBorder="1" applyAlignment="1">
      <alignment vertical="top"/>
    </xf>
    <xf numFmtId="3" fontId="36" fillId="0" borderId="4" xfId="6" applyNumberFormat="1" applyFont="1" applyBorder="1" applyAlignment="1">
      <alignment vertical="top"/>
    </xf>
    <xf numFmtId="3" fontId="20" fillId="0" borderId="10" xfId="6" applyNumberFormat="1" applyFont="1" applyBorder="1" applyAlignment="1">
      <alignment vertical="top"/>
    </xf>
    <xf numFmtId="3" fontId="21" fillId="0" borderId="4" xfId="6" applyNumberFormat="1" applyFont="1" applyBorder="1" applyAlignment="1">
      <alignment vertical="center"/>
    </xf>
    <xf numFmtId="3" fontId="15" fillId="0" borderId="4" xfId="6" applyNumberFormat="1" applyFont="1" applyBorder="1" applyAlignment="1">
      <alignment vertical="center"/>
    </xf>
    <xf numFmtId="0" fontId="15" fillId="0" borderId="4" xfId="6" applyFont="1" applyBorder="1" applyAlignment="1">
      <alignment vertical="center"/>
    </xf>
    <xf numFmtId="3" fontId="12" fillId="0" borderId="6" xfId="6" applyNumberFormat="1" applyFont="1" applyBorder="1" applyAlignment="1">
      <alignment horizontal="center"/>
    </xf>
    <xf numFmtId="9" fontId="7" fillId="8" borderId="1" xfId="7" applyFont="1" applyFill="1" applyBorder="1" applyAlignment="1">
      <alignment horizontal="center"/>
    </xf>
    <xf numFmtId="173" fontId="28" fillId="2" borderId="6" xfId="6" applyNumberFormat="1" applyFont="1" applyFill="1" applyBorder="1" applyAlignment="1">
      <alignment horizontal="center" vertical="center"/>
    </xf>
    <xf numFmtId="3" fontId="15" fillId="8" borderId="4" xfId="6" applyNumberFormat="1" applyFont="1" applyFill="1" applyBorder="1" applyAlignment="1" applyProtection="1">
      <alignment vertical="top" wrapText="1"/>
      <protection locked="0"/>
    </xf>
    <xf numFmtId="3" fontId="7" fillId="3" borderId="0" xfId="6" quotePrefix="1" applyNumberFormat="1" applyFont="1" applyFill="1" applyAlignment="1" applyProtection="1">
      <alignment horizontal="right" vertical="top"/>
      <protection locked="0"/>
    </xf>
    <xf numFmtId="3" fontId="19" fillId="8" borderId="4" xfId="6" quotePrefix="1" applyNumberFormat="1" applyFont="1" applyFill="1" applyBorder="1" applyAlignment="1" applyProtection="1">
      <alignment vertical="top"/>
      <protection locked="0"/>
    </xf>
    <xf numFmtId="3" fontId="32" fillId="3" borderId="0" xfId="6" quotePrefix="1" applyNumberFormat="1" applyFont="1" applyFill="1" applyAlignment="1">
      <alignment horizontal="right" vertical="top"/>
    </xf>
    <xf numFmtId="3" fontId="12" fillId="3" borderId="0" xfId="6" quotePrefix="1" applyNumberFormat="1" applyFont="1" applyFill="1" applyAlignment="1">
      <alignment horizontal="right" vertical="top"/>
    </xf>
    <xf numFmtId="3" fontId="51" fillId="3" borderId="0" xfId="6" quotePrefix="1" applyNumberFormat="1" applyFont="1" applyFill="1" applyAlignment="1">
      <alignment horizontal="right" vertical="top"/>
    </xf>
    <xf numFmtId="0" fontId="7" fillId="0" borderId="0" xfId="6" applyFont="1" applyAlignment="1">
      <alignment vertical="top"/>
    </xf>
    <xf numFmtId="3" fontId="50" fillId="0" borderId="4" xfId="6" applyNumberFormat="1" applyFont="1" applyBorder="1" applyAlignment="1">
      <alignment vertical="top" wrapText="1"/>
    </xf>
    <xf numFmtId="3" fontId="53" fillId="0" borderId="7" xfId="6" applyNumberFormat="1" applyFont="1" applyBorder="1" applyAlignment="1">
      <alignment vertical="top" wrapText="1"/>
    </xf>
    <xf numFmtId="0" fontId="67" fillId="0" borderId="0" xfId="6" applyFont="1" applyAlignment="1">
      <alignment vertical="top"/>
    </xf>
    <xf numFmtId="3" fontId="56" fillId="11" borderId="0" xfId="6" applyNumberFormat="1" applyFont="1" applyFill="1" applyAlignment="1">
      <alignment horizontal="center" vertical="center"/>
    </xf>
    <xf numFmtId="3" fontId="56" fillId="0" borderId="0" xfId="6" applyNumberFormat="1" applyFont="1" applyAlignment="1" applyProtection="1">
      <alignment horizontal="center" vertical="center"/>
      <protection locked="0"/>
    </xf>
    <xf numFmtId="3" fontId="56" fillId="0" borderId="0" xfId="6" applyNumberFormat="1" applyFont="1" applyAlignment="1" applyProtection="1">
      <alignment horizontal="center"/>
      <protection locked="0"/>
    </xf>
    <xf numFmtId="3" fontId="21" fillId="0" borderId="4" xfId="6" applyNumberFormat="1" applyFont="1" applyBorder="1" applyAlignment="1" applyProtection="1">
      <alignment vertical="top" wrapText="1"/>
      <protection locked="0"/>
    </xf>
    <xf numFmtId="3" fontId="7" fillId="4" borderId="4" xfId="6" quotePrefix="1" applyNumberFormat="1" applyFont="1" applyFill="1" applyBorder="1" applyAlignment="1" applyProtection="1">
      <alignment vertical="top"/>
      <protection locked="0"/>
    </xf>
    <xf numFmtId="3" fontId="15" fillId="3" borderId="12" xfId="6" applyNumberFormat="1" applyFont="1" applyFill="1" applyBorder="1" applyAlignment="1">
      <alignment horizontal="right" vertical="center"/>
    </xf>
    <xf numFmtId="3" fontId="15" fillId="4" borderId="13" xfId="6" applyNumberFormat="1" applyFont="1" applyFill="1" applyBorder="1" applyAlignment="1">
      <alignment horizontal="right" vertical="center"/>
    </xf>
    <xf numFmtId="9" fontId="7" fillId="4" borderId="16" xfId="7" applyFont="1" applyFill="1" applyBorder="1" applyAlignment="1">
      <alignment horizontal="center"/>
    </xf>
    <xf numFmtId="9" fontId="54" fillId="4" borderId="16" xfId="7" quotePrefix="1" applyFont="1" applyFill="1" applyBorder="1" applyAlignment="1" applyProtection="1">
      <alignment horizontal="center" vertical="top"/>
      <protection locked="0"/>
    </xf>
    <xf numFmtId="9" fontId="54" fillId="4" borderId="16" xfId="7" quotePrefix="1" applyFont="1" applyFill="1" applyBorder="1" applyAlignment="1">
      <alignment horizontal="center" vertical="top"/>
    </xf>
    <xf numFmtId="9" fontId="7" fillId="4" borderId="17" xfId="7" applyFont="1" applyFill="1" applyBorder="1" applyAlignment="1">
      <alignment horizontal="center" vertical="top"/>
    </xf>
    <xf numFmtId="3" fontId="67" fillId="0" borderId="4" xfId="6" applyNumberFormat="1" applyFont="1" applyBorder="1"/>
    <xf numFmtId="3" fontId="7" fillId="8" borderId="4" xfId="6" applyNumberFormat="1" applyFont="1" applyFill="1" applyBorder="1" applyAlignment="1" applyProtection="1">
      <alignment vertical="top"/>
      <protection locked="0"/>
    </xf>
    <xf numFmtId="3" fontId="52" fillId="8" borderId="4" xfId="6" quotePrefix="1" applyNumberFormat="1" applyFont="1" applyFill="1" applyBorder="1" applyAlignment="1" applyProtection="1">
      <alignment vertical="top"/>
      <protection locked="0"/>
    </xf>
    <xf numFmtId="3" fontId="44" fillId="8" borderId="4" xfId="6" quotePrefix="1" applyNumberFormat="1" applyFont="1" applyFill="1" applyBorder="1" applyAlignment="1" applyProtection="1">
      <alignment vertical="top"/>
      <protection locked="0"/>
    </xf>
    <xf numFmtId="3" fontId="52" fillId="8" borderId="4" xfId="6" applyNumberFormat="1" applyFont="1" applyFill="1" applyBorder="1" applyAlignment="1" applyProtection="1">
      <alignment vertical="top"/>
      <protection locked="0"/>
    </xf>
    <xf numFmtId="3" fontId="65" fillId="0" borderId="4" xfId="6" applyNumberFormat="1" applyFont="1" applyBorder="1" applyAlignment="1">
      <alignment vertical="center" wrapText="1"/>
    </xf>
    <xf numFmtId="3" fontId="57" fillId="0" borderId="7" xfId="6" applyNumberFormat="1" applyFont="1" applyBorder="1" applyAlignment="1" applyProtection="1">
      <alignment vertical="top" wrapText="1"/>
      <protection locked="0"/>
    </xf>
    <xf numFmtId="0" fontId="37" fillId="0" borderId="1" xfId="6" applyFont="1" applyBorder="1" applyAlignment="1">
      <alignment horizontal="center" vertical="top"/>
    </xf>
    <xf numFmtId="3" fontId="21" fillId="0" borderId="23" xfId="6" applyNumberFormat="1" applyFont="1" applyBorder="1" applyAlignment="1" applyProtection="1">
      <alignment vertical="top" wrapText="1"/>
      <protection locked="0"/>
    </xf>
    <xf numFmtId="9" fontId="51" fillId="4" borderId="16" xfId="7" quotePrefix="1" applyFont="1" applyFill="1" applyBorder="1" applyAlignment="1">
      <alignment horizontal="center" vertical="top"/>
    </xf>
    <xf numFmtId="9" fontId="8" fillId="4" borderId="4" xfId="9" quotePrefix="1" applyFont="1" applyFill="1" applyBorder="1" applyAlignment="1">
      <alignment vertical="top"/>
    </xf>
    <xf numFmtId="3" fontId="12" fillId="3" borderId="16" xfId="6" quotePrefix="1" applyNumberFormat="1" applyFont="1" applyFill="1" applyBorder="1" applyAlignment="1">
      <alignment horizontal="right" vertical="top"/>
    </xf>
    <xf numFmtId="3" fontId="11" fillId="11" borderId="0" xfId="6" applyNumberFormat="1" applyFont="1" applyFill="1" applyAlignment="1" applyProtection="1">
      <alignment horizontal="center" vertical="top"/>
      <protection locked="0"/>
    </xf>
    <xf numFmtId="3" fontId="27" fillId="8" borderId="4" xfId="6" applyNumberFormat="1" applyFill="1" applyBorder="1" applyAlignment="1" applyProtection="1">
      <alignment vertical="top"/>
      <protection locked="0"/>
    </xf>
    <xf numFmtId="3" fontId="57" fillId="8" borderId="4" xfId="6" applyNumberFormat="1" applyFont="1" applyFill="1" applyBorder="1" applyAlignment="1" applyProtection="1">
      <alignment horizontal="left" vertical="center"/>
      <protection locked="0"/>
    </xf>
    <xf numFmtId="3" fontId="44" fillId="8" borderId="4" xfId="6" applyNumberFormat="1" applyFont="1" applyFill="1" applyBorder="1" applyAlignment="1" applyProtection="1">
      <alignment vertical="top"/>
      <protection locked="0"/>
    </xf>
    <xf numFmtId="0" fontId="11" fillId="0" borderId="0" xfId="6" applyFont="1" applyAlignment="1" applyProtection="1">
      <alignment horizontal="center" vertical="top"/>
      <protection locked="0"/>
    </xf>
    <xf numFmtId="3" fontId="20" fillId="8" borderId="16" xfId="6" applyNumberFormat="1" applyFont="1" applyFill="1" applyBorder="1" applyAlignment="1" applyProtection="1">
      <alignment horizontal="left" vertical="top"/>
      <protection locked="0"/>
    </xf>
    <xf numFmtId="3" fontId="15" fillId="8" borderId="16" xfId="6" applyNumberFormat="1" applyFont="1" applyFill="1" applyBorder="1" applyAlignment="1" applyProtection="1">
      <alignment horizontal="left" vertical="top"/>
      <protection locked="0"/>
    </xf>
    <xf numFmtId="3" fontId="21" fillId="8" borderId="16" xfId="6" applyNumberFormat="1" applyFont="1" applyFill="1" applyBorder="1" applyAlignment="1" applyProtection="1">
      <alignment horizontal="left" vertical="top"/>
      <protection locked="0"/>
    </xf>
    <xf numFmtId="165" fontId="8" fillId="0" borderId="0" xfId="6" applyNumberFormat="1" applyFont="1" applyAlignment="1">
      <alignment horizontal="center" vertical="top"/>
    </xf>
    <xf numFmtId="3" fontId="9" fillId="0" borderId="0" xfId="6" applyNumberFormat="1" applyFont="1" applyAlignment="1" applyProtection="1">
      <alignment horizontal="center" vertical="top"/>
      <protection locked="0"/>
    </xf>
    <xf numFmtId="3" fontId="44" fillId="0" borderId="0" xfId="6" applyNumberFormat="1" applyFont="1" applyAlignment="1" applyProtection="1">
      <alignment horizontal="center" vertical="top"/>
      <protection locked="0"/>
    </xf>
    <xf numFmtId="3" fontId="15" fillId="8" borderId="4" xfId="6" applyNumberFormat="1" applyFont="1" applyFill="1" applyBorder="1" applyAlignment="1" applyProtection="1">
      <alignment vertical="top"/>
      <protection locked="0"/>
    </xf>
    <xf numFmtId="3" fontId="21" fillId="8" borderId="4" xfId="6" applyNumberFormat="1" applyFont="1" applyFill="1" applyBorder="1" applyAlignment="1" applyProtection="1">
      <alignment vertical="top"/>
      <protection locked="0"/>
    </xf>
    <xf numFmtId="3" fontId="46" fillId="11" borderId="0" xfId="6" applyNumberFormat="1" applyFont="1" applyFill="1" applyAlignment="1" applyProtection="1">
      <alignment horizontal="center" vertical="top" wrapText="1"/>
      <protection locked="0"/>
    </xf>
    <xf numFmtId="3" fontId="5" fillId="0" borderId="4" xfId="6" applyNumberFormat="1" applyFont="1" applyBorder="1" applyAlignment="1">
      <alignment vertical="center"/>
    </xf>
    <xf numFmtId="0" fontId="7" fillId="0" borderId="4" xfId="6" applyFont="1" applyBorder="1" applyAlignment="1">
      <alignment vertical="top" wrapText="1"/>
    </xf>
    <xf numFmtId="3" fontId="37" fillId="0" borderId="4" xfId="6" applyNumberFormat="1" applyFont="1" applyBorder="1" applyAlignment="1">
      <alignment vertical="top"/>
    </xf>
    <xf numFmtId="0" fontId="44" fillId="0" borderId="4" xfId="6" applyFont="1" applyBorder="1" applyAlignment="1">
      <alignment vertical="top" wrapText="1"/>
    </xf>
    <xf numFmtId="3" fontId="5" fillId="0" borderId="0" xfId="6" applyNumberFormat="1" applyFont="1"/>
    <xf numFmtId="3" fontId="5" fillId="0" borderId="4" xfId="6" applyNumberFormat="1" applyFont="1" applyBorder="1" applyAlignment="1">
      <alignment vertical="top" wrapText="1"/>
    </xf>
    <xf numFmtId="3" fontId="15" fillId="8" borderId="4" xfId="6" applyNumberFormat="1" applyFont="1" applyFill="1" applyBorder="1" applyAlignment="1" applyProtection="1">
      <alignment horizontal="left" vertical="center"/>
      <protection locked="0"/>
    </xf>
    <xf numFmtId="3" fontId="21" fillId="0" borderId="4" xfId="6" applyNumberFormat="1" applyFont="1" applyBorder="1" applyAlignment="1" applyProtection="1">
      <alignment horizontal="left" vertical="top" indent="2"/>
      <protection locked="0"/>
    </xf>
    <xf numFmtId="3" fontId="15" fillId="8" borderId="4" xfId="6" applyNumberFormat="1" applyFont="1" applyFill="1" applyBorder="1" applyAlignment="1" applyProtection="1">
      <alignment horizontal="left" vertical="top"/>
      <protection locked="0"/>
    </xf>
    <xf numFmtId="3" fontId="21" fillId="8" borderId="4" xfId="6" applyNumberFormat="1" applyFont="1" applyFill="1" applyBorder="1" applyAlignment="1" applyProtection="1">
      <alignment horizontal="left" vertical="center"/>
      <protection locked="0"/>
    </xf>
    <xf numFmtId="3" fontId="12" fillId="8" borderId="16" xfId="6" applyNumberFormat="1" applyFont="1" applyFill="1" applyBorder="1" applyAlignment="1" applyProtection="1">
      <alignment horizontal="left" vertical="center"/>
      <protection locked="0"/>
    </xf>
    <xf numFmtId="0" fontId="15" fillId="0" borderId="16" xfId="6" applyFont="1" applyBorder="1" applyProtection="1">
      <protection locked="0"/>
    </xf>
    <xf numFmtId="3" fontId="21" fillId="8" borderId="16" xfId="6" applyNumberFormat="1" applyFont="1" applyFill="1" applyBorder="1" applyAlignment="1" applyProtection="1">
      <alignment horizontal="left" vertical="center"/>
      <protection locked="0"/>
    </xf>
    <xf numFmtId="3" fontId="57" fillId="8" borderId="16" xfId="6" applyNumberFormat="1" applyFont="1" applyFill="1" applyBorder="1" applyAlignment="1" applyProtection="1">
      <alignment horizontal="left" vertical="center"/>
      <protection locked="0"/>
    </xf>
    <xf numFmtId="3" fontId="20" fillId="8" borderId="16" xfId="6" applyNumberFormat="1" applyFont="1" applyFill="1" applyBorder="1" applyAlignment="1" applyProtection="1">
      <alignment horizontal="left" vertical="center"/>
      <protection locked="0"/>
    </xf>
    <xf numFmtId="3" fontId="20" fillId="8" borderId="4" xfId="6" applyNumberFormat="1" applyFont="1" applyFill="1" applyBorder="1" applyAlignment="1" applyProtection="1">
      <alignment horizontal="left" vertical="center"/>
      <protection locked="0"/>
    </xf>
    <xf numFmtId="3" fontId="57" fillId="0" borderId="16" xfId="6" applyNumberFormat="1" applyFont="1" applyBorder="1" applyAlignment="1" applyProtection="1">
      <alignment horizontal="left" vertical="center"/>
      <protection locked="0"/>
    </xf>
    <xf numFmtId="3" fontId="21" fillId="6" borderId="1" xfId="6" applyNumberFormat="1" applyFont="1" applyFill="1" applyBorder="1" applyAlignment="1" applyProtection="1">
      <alignment vertical="center"/>
      <protection locked="0"/>
    </xf>
    <xf numFmtId="0" fontId="11" fillId="8" borderId="0" xfId="6" applyFont="1" applyFill="1" applyAlignment="1" applyProtection="1">
      <alignment horizontal="center" vertical="top"/>
      <protection locked="0"/>
    </xf>
    <xf numFmtId="3" fontId="32" fillId="8" borderId="4" xfId="6" applyNumberFormat="1" applyFont="1" applyFill="1" applyBorder="1" applyAlignment="1" applyProtection="1">
      <alignment vertical="top" wrapText="1"/>
      <protection locked="0"/>
    </xf>
    <xf numFmtId="3" fontId="27" fillId="8" borderId="4" xfId="6" quotePrefix="1" applyNumberFormat="1" applyFill="1" applyBorder="1" applyAlignment="1" applyProtection="1">
      <alignment vertical="top"/>
      <protection locked="0"/>
    </xf>
    <xf numFmtId="3" fontId="44" fillId="8" borderId="4" xfId="6" quotePrefix="1" applyNumberFormat="1" applyFont="1" applyFill="1" applyBorder="1" applyAlignment="1" applyProtection="1">
      <alignment vertical="top" wrapText="1"/>
      <protection locked="0"/>
    </xf>
    <xf numFmtId="3" fontId="27" fillId="8" borderId="4" xfId="6" quotePrefix="1" applyNumberFormat="1" applyFill="1" applyBorder="1" applyAlignment="1" applyProtection="1">
      <alignment vertical="top" wrapText="1"/>
      <protection locked="0"/>
    </xf>
    <xf numFmtId="3" fontId="54" fillId="8" borderId="4" xfId="6" quotePrefix="1" applyNumberFormat="1" applyFont="1" applyFill="1" applyBorder="1" applyAlignment="1" applyProtection="1">
      <alignment vertical="top"/>
      <protection locked="0"/>
    </xf>
    <xf numFmtId="3" fontId="54" fillId="8" borderId="4" xfId="6" applyNumberFormat="1" applyFont="1" applyFill="1" applyBorder="1" applyAlignment="1" applyProtection="1">
      <alignment vertical="top"/>
      <protection locked="0"/>
    </xf>
    <xf numFmtId="3" fontId="30" fillId="2" borderId="11" xfId="6" applyNumberFormat="1" applyFont="1" applyFill="1" applyBorder="1" applyAlignment="1">
      <alignment horizontal="center" vertical="center" wrapText="1"/>
    </xf>
    <xf numFmtId="3" fontId="28" fillId="2" borderId="13" xfId="6" applyNumberFormat="1" applyFont="1" applyFill="1" applyBorder="1" applyAlignment="1">
      <alignment horizontal="center" vertical="center" wrapText="1"/>
    </xf>
    <xf numFmtId="9" fontId="28" fillId="2" borderId="13" xfId="7" applyFont="1" applyFill="1" applyBorder="1" applyAlignment="1" applyProtection="1">
      <alignment horizontal="center" vertical="center" wrapText="1"/>
    </xf>
    <xf numFmtId="168" fontId="18" fillId="0" borderId="0" xfId="6" applyNumberFormat="1" applyFont="1"/>
    <xf numFmtId="0" fontId="18" fillId="0" borderId="0" xfId="6" applyFont="1"/>
    <xf numFmtId="3" fontId="15" fillId="2" borderId="11" xfId="6" applyNumberFormat="1" applyFont="1" applyFill="1" applyBorder="1" applyAlignment="1">
      <alignment horizontal="center"/>
    </xf>
    <xf numFmtId="3" fontId="20" fillId="2" borderId="10" xfId="6" applyNumberFormat="1" applyFont="1" applyFill="1" applyBorder="1" applyAlignment="1">
      <alignment horizontal="center"/>
    </xf>
    <xf numFmtId="3" fontId="15" fillId="2" borderId="10" xfId="6" applyNumberFormat="1" applyFont="1" applyFill="1" applyBorder="1" applyAlignment="1">
      <alignment horizontal="center"/>
    </xf>
    <xf numFmtId="3" fontId="15" fillId="2" borderId="13" xfId="6" applyNumberFormat="1" applyFont="1" applyFill="1" applyBorder="1" applyAlignment="1">
      <alignment horizontal="center"/>
    </xf>
    <xf numFmtId="3" fontId="15" fillId="2" borderId="14" xfId="6" applyNumberFormat="1" applyFont="1" applyFill="1" applyBorder="1" applyAlignment="1">
      <alignment horizontal="center"/>
    </xf>
    <xf numFmtId="3" fontId="15" fillId="2" borderId="17" xfId="6" applyNumberFormat="1" applyFont="1" applyFill="1" applyBorder="1" applyAlignment="1">
      <alignment horizontal="center"/>
    </xf>
    <xf numFmtId="0" fontId="32" fillId="0" borderId="1" xfId="6" applyFont="1" applyBorder="1"/>
    <xf numFmtId="49" fontId="26" fillId="0" borderId="0" xfId="6" applyNumberFormat="1" applyFont="1" applyAlignment="1">
      <alignment horizontal="center"/>
    </xf>
    <xf numFmtId="3" fontId="12" fillId="5" borderId="11" xfId="6" applyNumberFormat="1" applyFont="1" applyFill="1" applyBorder="1" applyAlignment="1">
      <alignment horizontal="center" vertical="center"/>
    </xf>
    <xf numFmtId="3" fontId="12" fillId="5" borderId="16" xfId="6" applyNumberFormat="1" applyFont="1" applyFill="1" applyBorder="1" applyAlignment="1">
      <alignment horizontal="center" vertical="center"/>
    </xf>
    <xf numFmtId="3" fontId="32" fillId="6" borderId="4" xfId="6" applyNumberFormat="1" applyFont="1" applyFill="1" applyBorder="1"/>
    <xf numFmtId="3" fontId="32" fillId="6" borderId="16" xfId="6" applyNumberFormat="1" applyFont="1" applyFill="1" applyBorder="1"/>
    <xf numFmtId="0" fontId="12" fillId="0" borderId="1" xfId="6" applyFont="1" applyBorder="1" applyAlignment="1">
      <alignment horizontal="center" vertical="center"/>
    </xf>
    <xf numFmtId="49" fontId="12" fillId="0" borderId="0" xfId="6" applyNumberFormat="1" applyFont="1" applyAlignment="1">
      <alignment horizontal="center" vertical="center"/>
    </xf>
    <xf numFmtId="3" fontId="12" fillId="4" borderId="4" xfId="6" applyNumberFormat="1" applyFont="1" applyFill="1" applyBorder="1" applyAlignment="1">
      <alignment horizontal="center" vertical="center"/>
    </xf>
    <xf numFmtId="3" fontId="12" fillId="3" borderId="1" xfId="6" applyNumberFormat="1" applyFont="1" applyFill="1" applyBorder="1" applyAlignment="1">
      <alignment horizontal="center" vertical="center"/>
    </xf>
    <xf numFmtId="3" fontId="12" fillId="5" borderId="4" xfId="6" applyNumberFormat="1" applyFont="1" applyFill="1" applyBorder="1" applyAlignment="1">
      <alignment horizontal="center" vertical="center"/>
    </xf>
    <xf numFmtId="3" fontId="12" fillId="6" borderId="4" xfId="6" applyNumberFormat="1" applyFont="1" applyFill="1" applyBorder="1" applyAlignment="1">
      <alignment horizontal="center" vertical="center"/>
    </xf>
    <xf numFmtId="3" fontId="12" fillId="0" borderId="0" xfId="6" applyNumberFormat="1" applyFont="1" applyAlignment="1">
      <alignment horizontal="center" vertical="center"/>
    </xf>
    <xf numFmtId="3" fontId="12" fillId="6" borderId="16" xfId="6" applyNumberFormat="1" applyFont="1" applyFill="1" applyBorder="1" applyAlignment="1">
      <alignment horizontal="center" vertical="center"/>
    </xf>
    <xf numFmtId="165" fontId="15" fillId="0" borderId="1" xfId="6" applyNumberFormat="1" applyFont="1" applyBorder="1" applyAlignment="1">
      <alignment horizontal="center" vertical="center"/>
    </xf>
    <xf numFmtId="3" fontId="11" fillId="0" borderId="4" xfId="6" applyNumberFormat="1" applyFont="1" applyBorder="1" applyAlignment="1">
      <alignment horizontal="left" wrapText="1" indent="1"/>
    </xf>
    <xf numFmtId="3" fontId="11" fillId="3" borderId="0" xfId="6" applyNumberFormat="1" applyFont="1" applyFill="1" applyAlignment="1">
      <alignment horizontal="center" vertical="center"/>
    </xf>
    <xf numFmtId="3" fontId="11" fillId="4" borderId="4" xfId="6" applyNumberFormat="1" applyFont="1" applyFill="1" applyBorder="1" applyAlignment="1">
      <alignment horizontal="center" vertical="center"/>
    </xf>
    <xf numFmtId="3" fontId="15" fillId="5" borderId="4" xfId="6" applyNumberFormat="1" applyFont="1" applyFill="1" applyBorder="1" applyAlignment="1">
      <alignment horizontal="center" vertical="center"/>
    </xf>
    <xf numFmtId="3" fontId="15" fillId="5" borderId="16" xfId="6" applyNumberFormat="1" applyFont="1" applyFill="1" applyBorder="1" applyAlignment="1">
      <alignment horizontal="center" vertical="center"/>
    </xf>
    <xf numFmtId="3" fontId="11" fillId="0" borderId="4" xfId="6" applyNumberFormat="1" applyFont="1" applyBorder="1" applyAlignment="1">
      <alignment horizontal="center" vertical="center"/>
    </xf>
    <xf numFmtId="3" fontId="11" fillId="7" borderId="4" xfId="6" applyNumberFormat="1" applyFont="1" applyFill="1" applyBorder="1" applyAlignment="1">
      <alignment horizontal="center" vertical="center"/>
    </xf>
    <xf numFmtId="3" fontId="11" fillId="7" borderId="0" xfId="6" applyNumberFormat="1" applyFont="1" applyFill="1" applyAlignment="1">
      <alignment horizontal="center" vertical="center"/>
    </xf>
    <xf numFmtId="3" fontId="11" fillId="7" borderId="16" xfId="6" applyNumberFormat="1" applyFont="1" applyFill="1" applyBorder="1" applyAlignment="1">
      <alignment horizontal="center" vertical="center"/>
    </xf>
    <xf numFmtId="165" fontId="17" fillId="0" borderId="1" xfId="6" applyNumberFormat="1" applyFont="1" applyBorder="1" applyAlignment="1">
      <alignment horizontal="center" vertical="center"/>
    </xf>
    <xf numFmtId="3" fontId="9" fillId="0" borderId="4" xfId="6" applyNumberFormat="1" applyFont="1" applyBorder="1" applyAlignment="1">
      <alignment horizontal="left" wrapText="1" indent="1"/>
    </xf>
    <xf numFmtId="3" fontId="9" fillId="3" borderId="0" xfId="6" applyNumberFormat="1" applyFont="1" applyFill="1" applyAlignment="1">
      <alignment horizontal="center" vertical="center"/>
    </xf>
    <xf numFmtId="3" fontId="9" fillId="4" borderId="4" xfId="6" applyNumberFormat="1" applyFont="1" applyFill="1" applyBorder="1" applyAlignment="1">
      <alignment horizontal="center" vertical="center"/>
    </xf>
    <xf numFmtId="3" fontId="14" fillId="3" borderId="0" xfId="6" applyNumberFormat="1" applyFont="1" applyFill="1" applyAlignment="1">
      <alignment horizontal="center" vertical="center"/>
    </xf>
    <xf numFmtId="3" fontId="14" fillId="4" borderId="4" xfId="6" applyNumberFormat="1" applyFont="1" applyFill="1" applyBorder="1" applyAlignment="1">
      <alignment horizontal="center" vertical="center"/>
    </xf>
    <xf numFmtId="3" fontId="23" fillId="3" borderId="0" xfId="6" applyNumberFormat="1" applyFont="1" applyFill="1" applyAlignment="1">
      <alignment horizontal="center" vertical="center"/>
    </xf>
    <xf numFmtId="3" fontId="23" fillId="4" borderId="4" xfId="6" applyNumberFormat="1" applyFont="1" applyFill="1" applyBorder="1" applyAlignment="1">
      <alignment horizontal="center" vertical="center"/>
    </xf>
    <xf numFmtId="3" fontId="17" fillId="5" borderId="4" xfId="6" applyNumberFormat="1" applyFont="1" applyFill="1" applyBorder="1" applyAlignment="1">
      <alignment horizontal="center" vertical="center"/>
    </xf>
    <xf numFmtId="3" fontId="12" fillId="6" borderId="4" xfId="6" applyNumberFormat="1" applyFont="1" applyFill="1" applyBorder="1"/>
    <xf numFmtId="3" fontId="32" fillId="0" borderId="4" xfId="6" applyNumberFormat="1" applyFont="1" applyBorder="1" applyAlignment="1">
      <alignment horizontal="center"/>
    </xf>
    <xf numFmtId="3" fontId="22" fillId="7" borderId="4" xfId="6" applyNumberFormat="1" applyFont="1" applyFill="1" applyBorder="1" applyAlignment="1">
      <alignment horizontal="center" vertical="center"/>
    </xf>
    <xf numFmtId="3" fontId="22" fillId="7" borderId="0" xfId="6" applyNumberFormat="1" applyFont="1" applyFill="1" applyAlignment="1">
      <alignment horizontal="center" vertical="center"/>
    </xf>
    <xf numFmtId="3" fontId="22" fillId="7" borderId="16" xfId="6" applyNumberFormat="1" applyFont="1" applyFill="1" applyBorder="1" applyAlignment="1">
      <alignment horizontal="center" vertical="center"/>
    </xf>
    <xf numFmtId="0" fontId="14" fillId="0" borderId="0" xfId="6" applyFont="1" applyAlignment="1">
      <alignment vertical="center"/>
    </xf>
    <xf numFmtId="3" fontId="11" fillId="6" borderId="4" xfId="6" applyNumberFormat="1" applyFont="1" applyFill="1" applyBorder="1" applyAlignment="1">
      <alignment horizontal="center" vertical="center"/>
    </xf>
    <xf numFmtId="3" fontId="11" fillId="6" borderId="16" xfId="6" applyNumberFormat="1" applyFont="1" applyFill="1" applyBorder="1" applyAlignment="1">
      <alignment horizontal="center" vertical="center"/>
    </xf>
    <xf numFmtId="165" fontId="33" fillId="0" borderId="1" xfId="6" applyNumberFormat="1" applyFont="1" applyBorder="1" applyAlignment="1">
      <alignment horizontal="center" vertical="center"/>
    </xf>
    <xf numFmtId="3" fontId="34" fillId="0" borderId="4" xfId="6" applyNumberFormat="1" applyFont="1" applyBorder="1" applyAlignment="1">
      <alignment horizontal="left" wrapText="1" indent="1"/>
    </xf>
    <xf numFmtId="3" fontId="34" fillId="3" borderId="0" xfId="6" applyNumberFormat="1" applyFont="1" applyFill="1" applyAlignment="1">
      <alignment horizontal="center" vertical="center"/>
    </xf>
    <xf numFmtId="3" fontId="34" fillId="4" borderId="4" xfId="6" applyNumberFormat="1" applyFont="1" applyFill="1" applyBorder="1" applyAlignment="1">
      <alignment horizontal="center" vertical="center"/>
    </xf>
    <xf numFmtId="3" fontId="33" fillId="3" borderId="0" xfId="6" applyNumberFormat="1" applyFont="1" applyFill="1" applyAlignment="1">
      <alignment horizontal="center" vertical="center"/>
    </xf>
    <xf numFmtId="3" fontId="33" fillId="5" borderId="4" xfId="6" applyNumberFormat="1" applyFont="1" applyFill="1" applyBorder="1" applyAlignment="1">
      <alignment horizontal="center" vertical="center"/>
    </xf>
    <xf numFmtId="3" fontId="33" fillId="5" borderId="16" xfId="6" applyNumberFormat="1" applyFont="1" applyFill="1" applyBorder="1" applyAlignment="1">
      <alignment horizontal="center" vertical="center"/>
    </xf>
    <xf numFmtId="3" fontId="16" fillId="6" borderId="4" xfId="6" applyNumberFormat="1" applyFont="1" applyFill="1" applyBorder="1" applyAlignment="1">
      <alignment horizontal="center" vertical="center"/>
    </xf>
    <xf numFmtId="3" fontId="16" fillId="6" borderId="16" xfId="6" applyNumberFormat="1" applyFont="1" applyFill="1" applyBorder="1" applyAlignment="1">
      <alignment horizontal="center" vertical="center"/>
    </xf>
    <xf numFmtId="0" fontId="33" fillId="0" borderId="0" xfId="6" applyFont="1" applyAlignment="1">
      <alignment vertical="center"/>
    </xf>
    <xf numFmtId="0" fontId="15" fillId="0" borderId="1" xfId="6" applyFont="1" applyBorder="1"/>
    <xf numFmtId="49" fontId="12" fillId="0" borderId="0" xfId="6" applyNumberFormat="1" applyFont="1" applyAlignment="1">
      <alignment horizontal="center"/>
    </xf>
    <xf numFmtId="0" fontId="15" fillId="0" borderId="4" xfId="6" applyFont="1" applyBorder="1"/>
    <xf numFmtId="3" fontId="12" fillId="4" borderId="4" xfId="6" applyNumberFormat="1" applyFont="1" applyFill="1" applyBorder="1" applyAlignment="1">
      <alignment horizontal="center"/>
    </xf>
    <xf numFmtId="3" fontId="15" fillId="3" borderId="1" xfId="6" applyNumberFormat="1" applyFont="1" applyFill="1" applyBorder="1" applyAlignment="1">
      <alignment horizontal="center" vertical="center"/>
    </xf>
    <xf numFmtId="3" fontId="15" fillId="4" borderId="4" xfId="6" applyNumberFormat="1" applyFont="1" applyFill="1" applyBorder="1" applyAlignment="1">
      <alignment horizontal="center" vertical="center"/>
    </xf>
    <xf numFmtId="0" fontId="12" fillId="0" borderId="4" xfId="6" applyFont="1" applyBorder="1"/>
    <xf numFmtId="3" fontId="12" fillId="6" borderId="16" xfId="6" applyNumberFormat="1" applyFont="1" applyFill="1" applyBorder="1"/>
    <xf numFmtId="165" fontId="12" fillId="0" borderId="1" xfId="6" applyNumberFormat="1" applyFont="1" applyBorder="1" applyAlignment="1">
      <alignment horizontal="center"/>
    </xf>
    <xf numFmtId="3" fontId="12" fillId="6" borderId="4" xfId="6" applyNumberFormat="1" applyFont="1" applyFill="1" applyBorder="1" applyAlignment="1">
      <alignment horizontal="center"/>
    </xf>
    <xf numFmtId="3" fontId="12" fillId="6" borderId="16" xfId="6" applyNumberFormat="1" applyFont="1" applyFill="1" applyBorder="1" applyAlignment="1">
      <alignment horizontal="center"/>
    </xf>
    <xf numFmtId="3" fontId="11" fillId="3" borderId="1" xfId="6" applyNumberFormat="1" applyFont="1" applyFill="1" applyBorder="1" applyAlignment="1">
      <alignment horizontal="center" vertical="center"/>
    </xf>
    <xf numFmtId="3" fontId="11" fillId="6" borderId="4" xfId="6" applyNumberFormat="1" applyFont="1" applyFill="1" applyBorder="1" applyAlignment="1">
      <alignment horizontal="center"/>
    </xf>
    <xf numFmtId="3" fontId="11" fillId="6" borderId="16" xfId="6" applyNumberFormat="1" applyFont="1" applyFill="1" applyBorder="1" applyAlignment="1">
      <alignment horizontal="center"/>
    </xf>
    <xf numFmtId="0" fontId="33" fillId="0" borderId="1" xfId="6" applyFont="1" applyBorder="1"/>
    <xf numFmtId="3" fontId="35" fillId="3" borderId="0" xfId="6" applyNumberFormat="1" applyFont="1" applyFill="1" applyAlignment="1">
      <alignment horizontal="center" vertical="center"/>
    </xf>
    <xf numFmtId="3" fontId="34" fillId="6" borderId="4" xfId="6" applyNumberFormat="1" applyFont="1" applyFill="1" applyBorder="1" applyAlignment="1">
      <alignment horizontal="center" vertical="center"/>
    </xf>
    <xf numFmtId="3" fontId="34" fillId="6" borderId="16" xfId="6" applyNumberFormat="1" applyFont="1" applyFill="1" applyBorder="1" applyAlignment="1">
      <alignment horizontal="center" vertical="center"/>
    </xf>
    <xf numFmtId="0" fontId="35" fillId="0" borderId="0" xfId="6" applyFont="1"/>
    <xf numFmtId="3" fontId="34" fillId="0" borderId="4" xfId="6" applyNumberFormat="1" applyFont="1" applyBorder="1" applyAlignment="1">
      <alignment horizontal="center" vertical="center"/>
    </xf>
    <xf numFmtId="0" fontId="12" fillId="0" borderId="0" xfId="6" applyFont="1" applyAlignment="1">
      <alignment horizontal="center"/>
    </xf>
    <xf numFmtId="0" fontId="9" fillId="0" borderId="15" xfId="6" applyFont="1" applyBorder="1" applyAlignment="1">
      <alignment horizontal="left" vertical="center"/>
    </xf>
    <xf numFmtId="3" fontId="11" fillId="0" borderId="15" xfId="6" applyNumberFormat="1" applyFont="1" applyBorder="1" applyAlignment="1">
      <alignment vertical="center"/>
    </xf>
    <xf numFmtId="3" fontId="11" fillId="0" borderId="15" xfId="6" applyNumberFormat="1" applyFont="1" applyBorder="1" applyAlignment="1">
      <alignment horizontal="left" vertical="center"/>
    </xf>
    <xf numFmtId="0" fontId="9" fillId="0" borderId="4" xfId="6" applyFont="1" applyBorder="1" applyAlignment="1">
      <alignment horizontal="left" vertical="center"/>
    </xf>
    <xf numFmtId="3" fontId="34" fillId="3" borderId="1" xfId="6" applyNumberFormat="1" applyFont="1" applyFill="1" applyBorder="1" applyAlignment="1">
      <alignment horizontal="center" vertical="center"/>
    </xf>
    <xf numFmtId="0" fontId="12" fillId="0" borderId="1" xfId="6" applyFont="1" applyBorder="1" applyAlignment="1">
      <alignment horizontal="center"/>
    </xf>
    <xf numFmtId="3" fontId="15" fillId="0" borderId="4" xfId="6" applyNumberFormat="1" applyFont="1" applyBorder="1" applyAlignment="1">
      <alignment horizontal="center"/>
    </xf>
    <xf numFmtId="0" fontId="34" fillId="0" borderId="1" xfId="6" applyFont="1" applyBorder="1"/>
    <xf numFmtId="0" fontId="34" fillId="0" borderId="0" xfId="6" applyFont="1"/>
    <xf numFmtId="0" fontId="21" fillId="0" borderId="0" xfId="6" applyFont="1" applyAlignment="1">
      <alignment horizontal="center"/>
    </xf>
    <xf numFmtId="0" fontId="32" fillId="0" borderId="8" xfId="6" applyFont="1" applyBorder="1"/>
    <xf numFmtId="0" fontId="11" fillId="0" borderId="9" xfId="6" applyFont="1" applyBorder="1" applyAlignment="1">
      <alignment horizontal="center"/>
    </xf>
    <xf numFmtId="49" fontId="26" fillId="0" borderId="9" xfId="6" applyNumberFormat="1" applyFont="1" applyBorder="1" applyAlignment="1">
      <alignment horizontal="center"/>
    </xf>
    <xf numFmtId="0" fontId="32" fillId="0" borderId="10" xfId="6" applyFont="1" applyBorder="1"/>
    <xf numFmtId="3" fontId="12" fillId="3" borderId="9" xfId="6" applyNumberFormat="1" applyFont="1" applyFill="1" applyBorder="1" applyAlignment="1">
      <alignment horizontal="center"/>
    </xf>
    <xf numFmtId="3" fontId="12" fillId="4" borderId="10" xfId="6" applyNumberFormat="1" applyFont="1" applyFill="1" applyBorder="1" applyAlignment="1">
      <alignment horizontal="center"/>
    </xf>
    <xf numFmtId="3" fontId="12" fillId="3" borderId="8" xfId="6" applyNumberFormat="1" applyFont="1" applyFill="1" applyBorder="1" applyAlignment="1">
      <alignment horizontal="center"/>
    </xf>
    <xf numFmtId="3" fontId="12" fillId="5" borderId="10" xfId="6" applyNumberFormat="1" applyFont="1" applyFill="1" applyBorder="1" applyAlignment="1">
      <alignment horizontal="center"/>
    </xf>
    <xf numFmtId="3" fontId="12" fillId="5" borderId="17" xfId="6" applyNumberFormat="1" applyFont="1" applyFill="1" applyBorder="1" applyAlignment="1">
      <alignment horizontal="center"/>
    </xf>
    <xf numFmtId="3" fontId="32" fillId="0" borderId="10" xfId="6" applyNumberFormat="1" applyFont="1" applyBorder="1" applyAlignment="1">
      <alignment horizontal="center"/>
    </xf>
    <xf numFmtId="0" fontId="25" fillId="0" borderId="1" xfId="6" applyFont="1" applyBorder="1"/>
    <xf numFmtId="49" fontId="25" fillId="0" borderId="0" xfId="6" applyNumberFormat="1" applyFont="1" applyAlignment="1">
      <alignment horizontal="center"/>
    </xf>
    <xf numFmtId="0" fontId="25" fillId="0" borderId="4" xfId="6" applyFont="1" applyBorder="1"/>
    <xf numFmtId="3" fontId="25" fillId="3" borderId="0" xfId="6" applyNumberFormat="1" applyFont="1" applyFill="1" applyAlignment="1">
      <alignment horizontal="center"/>
    </xf>
    <xf numFmtId="3" fontId="25" fillId="4" borderId="4" xfId="6" applyNumberFormat="1" applyFont="1" applyFill="1" applyBorder="1" applyAlignment="1">
      <alignment horizontal="center"/>
    </xf>
    <xf numFmtId="3" fontId="25" fillId="5" borderId="4" xfId="6" applyNumberFormat="1" applyFont="1" applyFill="1" applyBorder="1" applyAlignment="1">
      <alignment horizontal="center"/>
    </xf>
    <xf numFmtId="3" fontId="25" fillId="6" borderId="4" xfId="6" applyNumberFormat="1" applyFont="1" applyFill="1" applyBorder="1" applyAlignment="1">
      <alignment horizontal="center"/>
    </xf>
    <xf numFmtId="3" fontId="25" fillId="0" borderId="4" xfId="6" applyNumberFormat="1" applyFont="1" applyBorder="1" applyAlignment="1">
      <alignment horizontal="center"/>
    </xf>
    <xf numFmtId="0" fontId="25" fillId="0" borderId="0" xfId="6" applyFont="1"/>
    <xf numFmtId="3" fontId="25" fillId="8" borderId="0" xfId="6" applyNumberFormat="1" applyFont="1" applyFill="1" applyAlignment="1">
      <alignment horizontal="right"/>
    </xf>
    <xf numFmtId="168" fontId="32" fillId="0" borderId="0" xfId="6" applyNumberFormat="1" applyFont="1" applyAlignment="1">
      <alignment horizontal="center"/>
    </xf>
    <xf numFmtId="168" fontId="11" fillId="0" borderId="0" xfId="6" applyNumberFormat="1" applyFont="1" applyAlignment="1">
      <alignment horizontal="center"/>
    </xf>
    <xf numFmtId="168" fontId="26" fillId="0" borderId="0" xfId="6" applyNumberFormat="1" applyFont="1" applyAlignment="1">
      <alignment horizontal="center"/>
    </xf>
    <xf numFmtId="0" fontId="24" fillId="0" borderId="0" xfId="6" applyFont="1"/>
    <xf numFmtId="0" fontId="18" fillId="0" borderId="0" xfId="6" applyFont="1" applyAlignment="1">
      <alignment horizontal="center"/>
    </xf>
    <xf numFmtId="3" fontId="18" fillId="0" borderId="0" xfId="6" applyNumberFormat="1" applyFont="1" applyAlignment="1">
      <alignment horizontal="center"/>
    </xf>
    <xf numFmtId="49" fontId="37" fillId="0" borderId="0" xfId="6" applyNumberFormat="1" applyFont="1" applyAlignment="1">
      <alignment horizontal="center"/>
    </xf>
    <xf numFmtId="166" fontId="32" fillId="0" borderId="0" xfId="6" applyNumberFormat="1" applyFont="1"/>
    <xf numFmtId="166" fontId="37" fillId="5" borderId="3" xfId="6" applyNumberFormat="1" applyFont="1" applyFill="1" applyBorder="1" applyAlignment="1">
      <alignment horizontal="left"/>
    </xf>
    <xf numFmtId="9" fontId="32" fillId="14" borderId="3" xfId="9" applyFont="1" applyFill="1" applyBorder="1" applyAlignment="1" applyProtection="1">
      <alignment horizontal="left"/>
    </xf>
    <xf numFmtId="166" fontId="37" fillId="5" borderId="16" xfId="6" applyNumberFormat="1" applyFont="1" applyFill="1" applyBorder="1" applyAlignment="1">
      <alignment horizontal="left"/>
    </xf>
    <xf numFmtId="9" fontId="32" fillId="14" borderId="16" xfId="9" applyFont="1" applyFill="1" applyBorder="1" applyAlignment="1" applyProtection="1">
      <alignment horizontal="left"/>
    </xf>
    <xf numFmtId="166" fontId="37" fillId="5" borderId="17" xfId="6" applyNumberFormat="1" applyFont="1" applyFill="1" applyBorder="1" applyAlignment="1">
      <alignment horizontal="left"/>
    </xf>
    <xf numFmtId="9" fontId="32" fillId="14" borderId="17" xfId="9" applyFont="1" applyFill="1" applyBorder="1" applyAlignment="1" applyProtection="1">
      <alignment horizontal="left"/>
    </xf>
    <xf numFmtId="168" fontId="32" fillId="0" borderId="0" xfId="6" applyNumberFormat="1" applyFont="1"/>
    <xf numFmtId="3" fontId="32" fillId="2" borderId="4" xfId="6" applyNumberFormat="1" applyFont="1" applyFill="1" applyBorder="1"/>
    <xf numFmtId="3" fontId="12" fillId="2" borderId="4" xfId="6" applyNumberFormat="1" applyFont="1" applyFill="1" applyBorder="1" applyAlignment="1">
      <alignment horizontal="center" vertical="center"/>
    </xf>
    <xf numFmtId="3" fontId="12" fillId="2" borderId="4" xfId="6" applyNumberFormat="1" applyFont="1" applyFill="1" applyBorder="1"/>
    <xf numFmtId="3" fontId="12" fillId="2" borderId="10" xfId="6" applyNumberFormat="1" applyFont="1" applyFill="1" applyBorder="1"/>
    <xf numFmtId="3" fontId="25" fillId="2" borderId="4" xfId="6" applyNumberFormat="1" applyFont="1" applyFill="1" applyBorder="1" applyAlignment="1">
      <alignment horizontal="center"/>
    </xf>
    <xf numFmtId="0" fontId="48" fillId="12" borderId="0" xfId="6" applyFont="1" applyFill="1" applyAlignment="1" applyProtection="1">
      <alignment horizontal="right" wrapText="1"/>
      <protection locked="0"/>
    </xf>
    <xf numFmtId="2" fontId="48" fillId="12" borderId="0" xfId="6" applyNumberFormat="1" applyFont="1" applyFill="1" applyAlignment="1" applyProtection="1">
      <alignment horizontal="right" wrapText="1"/>
      <protection locked="0"/>
    </xf>
    <xf numFmtId="0" fontId="48" fillId="12" borderId="0" xfId="6" applyFont="1" applyFill="1" applyAlignment="1" applyProtection="1">
      <alignment wrapText="1"/>
      <protection locked="0"/>
    </xf>
    <xf numFmtId="0" fontId="48" fillId="12" borderId="4" xfId="6" applyFont="1" applyFill="1" applyBorder="1" applyAlignment="1" applyProtection="1">
      <alignment horizontal="center" vertical="center" wrapText="1"/>
      <protection locked="0"/>
    </xf>
    <xf numFmtId="0" fontId="48" fillId="12" borderId="16" xfId="6" applyFont="1" applyFill="1" applyBorder="1" applyAlignment="1" applyProtection="1">
      <alignment horizontal="center" vertical="center" wrapText="1"/>
      <protection locked="0"/>
    </xf>
    <xf numFmtId="0" fontId="37" fillId="13" borderId="0" xfId="6" applyFont="1" applyFill="1" applyAlignment="1" applyProtection="1">
      <alignment horizontal="right"/>
      <protection locked="0"/>
    </xf>
    <xf numFmtId="2" fontId="37" fillId="13" borderId="0" xfId="6" applyNumberFormat="1" applyFont="1" applyFill="1" applyAlignment="1" applyProtection="1">
      <alignment horizontal="right"/>
      <protection locked="0"/>
    </xf>
    <xf numFmtId="3" fontId="12" fillId="6" borderId="4" xfId="6" applyNumberFormat="1" applyFont="1" applyFill="1" applyBorder="1" applyAlignment="1" applyProtection="1">
      <alignment horizontal="center" vertical="center"/>
      <protection locked="0"/>
    </xf>
    <xf numFmtId="3" fontId="12" fillId="0" borderId="4" xfId="6" applyNumberFormat="1" applyFont="1" applyBorder="1" applyAlignment="1" applyProtection="1">
      <alignment horizontal="center" vertical="center"/>
      <protection locked="0"/>
    </xf>
    <xf numFmtId="0" fontId="27" fillId="0" borderId="4" xfId="6" applyBorder="1" applyProtection="1">
      <protection locked="0"/>
    </xf>
    <xf numFmtId="0" fontId="27" fillId="0" borderId="0" xfId="6" applyProtection="1">
      <protection locked="0"/>
    </xf>
    <xf numFmtId="0" fontId="27" fillId="0" borderId="0" xfId="6" applyAlignment="1" applyProtection="1">
      <alignment horizontal="right"/>
      <protection locked="0"/>
    </xf>
    <xf numFmtId="2" fontId="4" fillId="0" borderId="0" xfId="6" applyNumberFormat="1" applyFont="1" applyAlignment="1" applyProtection="1">
      <alignment horizontal="right"/>
      <protection locked="0"/>
    </xf>
    <xf numFmtId="3" fontId="11" fillId="6" borderId="4" xfId="6" applyNumberFormat="1" applyFont="1" applyFill="1" applyBorder="1" applyAlignment="1" applyProtection="1">
      <alignment horizontal="center" vertical="center"/>
      <protection locked="0"/>
    </xf>
    <xf numFmtId="3" fontId="11" fillId="0" borderId="4" xfId="6" applyNumberFormat="1" applyFont="1" applyBorder="1" applyAlignment="1" applyProtection="1">
      <alignment horizontal="center" vertical="center"/>
      <protection locked="0"/>
    </xf>
    <xf numFmtId="0" fontId="37" fillId="0" borderId="4" xfId="6" applyFont="1" applyBorder="1" applyAlignment="1" applyProtection="1">
      <alignment horizontal="center"/>
      <protection locked="0"/>
    </xf>
    <xf numFmtId="3" fontId="32" fillId="6" borderId="4" xfId="6" applyNumberFormat="1" applyFont="1" applyFill="1" applyBorder="1" applyProtection="1">
      <protection locked="0"/>
    </xf>
    <xf numFmtId="3" fontId="33" fillId="0" borderId="4" xfId="6" applyNumberFormat="1" applyFont="1" applyBorder="1" applyAlignment="1" applyProtection="1">
      <alignment horizontal="center" vertical="center"/>
      <protection locked="0"/>
    </xf>
    <xf numFmtId="2" fontId="27" fillId="0" borderId="0" xfId="6" applyNumberFormat="1" applyAlignment="1" applyProtection="1">
      <alignment horizontal="right"/>
      <protection locked="0"/>
    </xf>
    <xf numFmtId="3" fontId="12" fillId="13" borderId="4" xfId="6" applyNumberFormat="1" applyFont="1" applyFill="1" applyBorder="1" applyAlignment="1" applyProtection="1">
      <alignment horizontal="center"/>
      <protection locked="0"/>
    </xf>
    <xf numFmtId="0" fontId="27" fillId="13" borderId="4" xfId="6" applyFill="1" applyBorder="1" applyProtection="1">
      <protection locked="0"/>
    </xf>
    <xf numFmtId="3" fontId="11" fillId="6" borderId="4" xfId="6" applyNumberFormat="1" applyFont="1" applyFill="1" applyBorder="1" applyAlignment="1" applyProtection="1">
      <alignment horizontal="center"/>
      <protection locked="0"/>
    </xf>
    <xf numFmtId="3" fontId="11" fillId="0" borderId="4" xfId="6" applyNumberFormat="1" applyFont="1" applyBorder="1" applyAlignment="1" applyProtection="1">
      <alignment horizontal="center"/>
      <protection locked="0"/>
    </xf>
    <xf numFmtId="3" fontId="33" fillId="0" borderId="4" xfId="6" applyNumberFormat="1" applyFont="1" applyBorder="1" applyAlignment="1" applyProtection="1">
      <alignment horizontal="center"/>
      <protection locked="0"/>
    </xf>
    <xf numFmtId="0" fontId="37" fillId="9" borderId="0" xfId="6" applyFont="1" applyFill="1" applyAlignment="1" applyProtection="1">
      <alignment horizontal="right"/>
      <protection locked="0"/>
    </xf>
    <xf numFmtId="2" fontId="37" fillId="9" borderId="0" xfId="6" applyNumberFormat="1" applyFont="1" applyFill="1" applyAlignment="1" applyProtection="1">
      <alignment horizontal="right"/>
      <protection locked="0"/>
    </xf>
    <xf numFmtId="3" fontId="12" fillId="6" borderId="4" xfId="6" applyNumberFormat="1" applyFont="1" applyFill="1" applyBorder="1" applyAlignment="1" applyProtection="1">
      <alignment horizontal="center"/>
      <protection locked="0"/>
    </xf>
    <xf numFmtId="0" fontId="27" fillId="0" borderId="9" xfId="6" applyBorder="1" applyAlignment="1" applyProtection="1">
      <alignment horizontal="right"/>
      <protection locked="0"/>
    </xf>
    <xf numFmtId="2" fontId="27" fillId="0" borderId="9" xfId="6" applyNumberFormat="1" applyBorder="1" applyAlignment="1" applyProtection="1">
      <alignment horizontal="right"/>
      <protection locked="0"/>
    </xf>
    <xf numFmtId="3" fontId="12" fillId="6" borderId="10" xfId="6" applyNumberFormat="1" applyFont="1" applyFill="1" applyBorder="1" applyAlignment="1" applyProtection="1">
      <alignment horizontal="center"/>
      <protection locked="0"/>
    </xf>
    <xf numFmtId="3" fontId="33" fillId="0" borderId="10" xfId="6" applyNumberFormat="1" applyFont="1" applyBorder="1" applyAlignment="1" applyProtection="1">
      <alignment horizontal="center"/>
      <protection locked="0"/>
    </xf>
    <xf numFmtId="0" fontId="27" fillId="0" borderId="10" xfId="6" applyBorder="1" applyProtection="1">
      <protection locked="0"/>
    </xf>
    <xf numFmtId="0" fontId="8" fillId="0" borderId="11" xfId="6" applyFont="1" applyBorder="1" applyAlignment="1" applyProtection="1">
      <alignment horizontal="right"/>
      <protection locked="0"/>
    </xf>
    <xf numFmtId="2" fontId="8" fillId="0" borderId="11" xfId="6" applyNumberFormat="1" applyFont="1" applyBorder="1" applyAlignment="1" applyProtection="1">
      <alignment horizontal="right"/>
      <protection locked="0"/>
    </xf>
    <xf numFmtId="0" fontId="8" fillId="3" borderId="11" xfId="6" applyFont="1" applyFill="1" applyBorder="1" applyAlignment="1" applyProtection="1">
      <alignment horizontal="right"/>
      <protection locked="0"/>
    </xf>
    <xf numFmtId="3" fontId="12" fillId="3" borderId="11" xfId="6" applyNumberFormat="1" applyFont="1" applyFill="1" applyBorder="1" applyAlignment="1" applyProtection="1">
      <alignment horizontal="center"/>
      <protection locked="0"/>
    </xf>
    <xf numFmtId="0" fontId="8" fillId="0" borderId="11" xfId="6" applyFont="1" applyBorder="1" applyProtection="1">
      <protection locked="0"/>
    </xf>
    <xf numFmtId="0" fontId="8" fillId="0" borderId="0" xfId="6" applyFont="1" applyProtection="1">
      <protection locked="0"/>
    </xf>
    <xf numFmtId="0" fontId="32" fillId="0" borderId="4" xfId="6" applyFont="1" applyBorder="1" applyAlignment="1" applyProtection="1">
      <alignment horizontal="center"/>
      <protection locked="0"/>
    </xf>
    <xf numFmtId="3" fontId="12" fillId="3" borderId="13" xfId="6" applyNumberFormat="1" applyFont="1" applyFill="1" applyBorder="1" applyAlignment="1" applyProtection="1">
      <alignment horizontal="center"/>
      <protection locked="0"/>
    </xf>
    <xf numFmtId="2" fontId="37" fillId="13" borderId="4" xfId="6" applyNumberFormat="1" applyFont="1" applyFill="1" applyBorder="1" applyAlignment="1" applyProtection="1">
      <alignment horizontal="left"/>
      <protection locked="0"/>
    </xf>
    <xf numFmtId="2" fontId="4" fillId="0" borderId="4" xfId="6" applyNumberFormat="1" applyFont="1" applyBorder="1" applyAlignment="1" applyProtection="1">
      <alignment horizontal="left"/>
      <protection locked="0"/>
    </xf>
    <xf numFmtId="2" fontId="49" fillId="0" borderId="4" xfId="6" applyNumberFormat="1" applyFont="1" applyBorder="1" applyAlignment="1" applyProtection="1">
      <alignment horizontal="left"/>
      <protection locked="0"/>
    </xf>
    <xf numFmtId="0" fontId="49" fillId="0" borderId="4" xfId="6" applyFont="1" applyBorder="1" applyProtection="1">
      <protection locked="0"/>
    </xf>
    <xf numFmtId="0" fontId="37" fillId="13" borderId="4" xfId="6" applyFont="1" applyFill="1" applyBorder="1" applyProtection="1">
      <protection locked="0"/>
    </xf>
    <xf numFmtId="0" fontId="37" fillId="9" borderId="4" xfId="6" applyFont="1" applyFill="1" applyBorder="1" applyProtection="1">
      <protection locked="0"/>
    </xf>
    <xf numFmtId="0" fontId="49" fillId="0" borderId="10" xfId="6" applyFont="1" applyBorder="1" applyProtection="1">
      <protection locked="0"/>
    </xf>
    <xf numFmtId="0" fontId="0" fillId="0" borderId="0" xfId="0" applyProtection="1">
      <protection locked="0"/>
    </xf>
    <xf numFmtId="173" fontId="28" fillId="3" borderId="6" xfId="6" applyNumberFormat="1" applyFont="1" applyFill="1" applyBorder="1" applyAlignment="1" applyProtection="1">
      <alignment horizontal="center" vertical="center"/>
      <protection locked="0"/>
    </xf>
    <xf numFmtId="176" fontId="30" fillId="2" borderId="6" xfId="6" applyNumberFormat="1" applyFont="1" applyFill="1" applyBorder="1" applyAlignment="1">
      <alignment horizontal="center" vertical="center"/>
    </xf>
    <xf numFmtId="0" fontId="26" fillId="5" borderId="11" xfId="6" applyFont="1" applyFill="1" applyBorder="1" applyAlignment="1">
      <alignment horizontal="center"/>
    </xf>
    <xf numFmtId="0" fontId="25" fillId="0" borderId="10" xfId="6" applyFont="1" applyBorder="1"/>
    <xf numFmtId="3" fontId="18" fillId="3" borderId="9" xfId="6" applyNumberFormat="1" applyFont="1" applyFill="1" applyBorder="1" applyAlignment="1">
      <alignment horizontal="center"/>
    </xf>
    <xf numFmtId="3" fontId="25" fillId="4" borderId="10" xfId="6" applyNumberFormat="1" applyFont="1" applyFill="1" applyBorder="1" applyAlignment="1">
      <alignment horizontal="center"/>
    </xf>
    <xf numFmtId="3" fontId="25" fillId="5" borderId="10" xfId="6" applyNumberFormat="1" applyFont="1" applyFill="1" applyBorder="1" applyAlignment="1">
      <alignment horizontal="center"/>
    </xf>
    <xf numFmtId="3" fontId="25" fillId="5" borderId="4" xfId="6" applyNumberFormat="1" applyFont="1" applyFill="1" applyBorder="1" applyAlignment="1">
      <alignment horizontal="center" vertical="center"/>
    </xf>
    <xf numFmtId="0" fontId="25" fillId="0" borderId="3" xfId="6" applyFont="1" applyBorder="1"/>
    <xf numFmtId="3" fontId="25" fillId="6" borderId="10" xfId="6" applyNumberFormat="1" applyFont="1" applyFill="1" applyBorder="1"/>
    <xf numFmtId="0" fontId="26" fillId="0" borderId="6" xfId="6" applyFont="1" applyBorder="1"/>
    <xf numFmtId="3" fontId="25" fillId="5" borderId="6" xfId="6" applyNumberFormat="1" applyFont="1" applyFill="1" applyBorder="1" applyAlignment="1">
      <alignment horizontal="center"/>
    </xf>
    <xf numFmtId="3" fontId="25" fillId="5" borderId="4" xfId="7" applyNumberFormat="1" applyFont="1" applyFill="1" applyBorder="1" applyAlignment="1" applyProtection="1">
      <alignment horizontal="center"/>
    </xf>
    <xf numFmtId="0" fontId="14" fillId="0" borderId="0" xfId="0" applyFont="1"/>
    <xf numFmtId="0" fontId="33" fillId="0" borderId="0" xfId="6" applyFont="1" applyAlignment="1">
      <alignment vertical="top"/>
    </xf>
    <xf numFmtId="49" fontId="57" fillId="0" borderId="0" xfId="6" applyNumberFormat="1" applyFont="1" applyAlignment="1">
      <alignment vertical="top"/>
    </xf>
    <xf numFmtId="0" fontId="21" fillId="8" borderId="0" xfId="6" applyFont="1" applyFill="1" applyAlignment="1">
      <alignment vertical="top"/>
    </xf>
    <xf numFmtId="3" fontId="12" fillId="0" borderId="4" xfId="6" applyNumberFormat="1" applyFont="1" applyBorder="1" applyAlignment="1">
      <alignment vertical="top"/>
    </xf>
    <xf numFmtId="3" fontId="12" fillId="0" borderId="4" xfId="6" applyNumberFormat="1" applyFont="1" applyBorder="1" applyAlignment="1">
      <alignment wrapText="1"/>
    </xf>
    <xf numFmtId="3" fontId="16" fillId="11" borderId="0" xfId="6" applyNumberFormat="1" applyFont="1" applyFill="1" applyAlignment="1">
      <alignment horizontal="center" vertical="top"/>
    </xf>
    <xf numFmtId="3" fontId="30" fillId="2" borderId="12" xfId="6" applyNumberFormat="1" applyFont="1" applyFill="1" applyBorder="1" applyAlignment="1">
      <alignment horizontal="center" vertical="center" wrapText="1"/>
    </xf>
    <xf numFmtId="3" fontId="8" fillId="8" borderId="12" xfId="6" applyNumberFormat="1" applyFont="1" applyFill="1" applyBorder="1" applyAlignment="1">
      <alignment horizontal="center"/>
    </xf>
    <xf numFmtId="3" fontId="25" fillId="0" borderId="14" xfId="6" applyNumberFormat="1" applyFont="1" applyBorder="1" applyAlignment="1">
      <alignment horizontal="center"/>
    </xf>
    <xf numFmtId="3" fontId="11" fillId="8" borderId="0" xfId="6" applyNumberFormat="1" applyFont="1" applyFill="1" applyAlignment="1" applyProtection="1">
      <alignment horizontal="center" vertical="center"/>
      <protection locked="0"/>
    </xf>
    <xf numFmtId="3" fontId="11" fillId="8" borderId="0" xfId="6" applyNumberFormat="1" applyFont="1" applyFill="1" applyAlignment="1" applyProtection="1">
      <alignment horizontal="center"/>
      <protection locked="0"/>
    </xf>
    <xf numFmtId="10" fontId="26" fillId="5" borderId="11" xfId="6" applyNumberFormat="1" applyFont="1" applyFill="1" applyBorder="1" applyAlignment="1">
      <alignment horizontal="center"/>
    </xf>
    <xf numFmtId="9" fontId="7" fillId="4" borderId="0" xfId="7" applyFont="1" applyFill="1" applyAlignment="1" applyProtection="1">
      <alignment horizontal="center" vertical="center"/>
    </xf>
    <xf numFmtId="9" fontId="7" fillId="4" borderId="0" xfId="7" quotePrefix="1" applyFont="1" applyFill="1" applyAlignment="1" applyProtection="1">
      <alignment horizontal="center" vertical="top"/>
    </xf>
    <xf numFmtId="9" fontId="28" fillId="0" borderId="13" xfId="7" applyFont="1" applyFill="1" applyBorder="1" applyAlignment="1" applyProtection="1">
      <alignment horizontal="center" vertical="center" wrapText="1"/>
    </xf>
    <xf numFmtId="3" fontId="15" fillId="0" borderId="10" xfId="6" applyNumberFormat="1" applyFont="1" applyBorder="1" applyAlignment="1">
      <alignment horizontal="center"/>
    </xf>
    <xf numFmtId="3" fontId="28" fillId="2" borderId="14" xfId="6" applyNumberFormat="1" applyFont="1" applyFill="1" applyBorder="1" applyAlignment="1">
      <alignment horizontal="center" vertical="center" wrapText="1"/>
    </xf>
    <xf numFmtId="3" fontId="25" fillId="0" borderId="10" xfId="6" applyNumberFormat="1" applyFont="1" applyBorder="1" applyAlignment="1">
      <alignment horizontal="center"/>
    </xf>
    <xf numFmtId="3" fontId="7" fillId="0" borderId="4" xfId="6" applyNumberFormat="1" applyFont="1" applyBorder="1" applyAlignment="1">
      <alignment vertical="center"/>
    </xf>
    <xf numFmtId="9" fontId="7" fillId="0" borderId="1" xfId="7" applyFont="1" applyBorder="1" applyAlignment="1">
      <alignment horizontal="center" vertical="center"/>
    </xf>
    <xf numFmtId="3" fontId="15" fillId="3" borderId="0" xfId="6" quotePrefix="1" applyNumberFormat="1" applyFont="1" applyFill="1" applyAlignment="1" applyProtection="1">
      <alignment horizontal="right" vertical="top"/>
      <protection locked="0"/>
    </xf>
    <xf numFmtId="3" fontId="21" fillId="0" borderId="4" xfId="6" applyNumberFormat="1" applyFont="1" applyBorder="1"/>
    <xf numFmtId="3" fontId="7" fillId="3" borderId="4" xfId="6" applyNumberFormat="1" applyFont="1" applyFill="1" applyBorder="1"/>
    <xf numFmtId="3" fontId="27" fillId="3" borderId="4" xfId="6" applyNumberFormat="1" applyFill="1" applyBorder="1" applyAlignment="1" applyProtection="1">
      <alignment vertical="top"/>
      <protection locked="0"/>
    </xf>
    <xf numFmtId="3" fontId="26" fillId="3" borderId="4" xfId="6" applyNumberFormat="1" applyFont="1" applyFill="1" applyBorder="1" applyAlignment="1" applyProtection="1">
      <alignment vertical="center"/>
      <protection locked="0"/>
    </xf>
    <xf numFmtId="3" fontId="21" fillId="3" borderId="4" xfId="6" applyNumberFormat="1" applyFont="1" applyFill="1" applyBorder="1" applyAlignment="1" applyProtection="1">
      <alignment vertical="center"/>
      <protection locked="0"/>
    </xf>
    <xf numFmtId="3" fontId="54" fillId="3" borderId="4" xfId="6" quotePrefix="1" applyNumberFormat="1" applyFont="1" applyFill="1" applyBorder="1" applyAlignment="1" applyProtection="1">
      <alignment horizontal="right" vertical="top"/>
      <protection locked="0"/>
    </xf>
    <xf numFmtId="3" fontId="8" fillId="3" borderId="10" xfId="6" applyNumberFormat="1" applyFont="1" applyFill="1" applyBorder="1" applyAlignment="1">
      <alignment horizontal="center"/>
    </xf>
    <xf numFmtId="3" fontId="54" fillId="0" borderId="4" xfId="6" applyNumberFormat="1" applyFont="1" applyBorder="1"/>
    <xf numFmtId="3" fontId="32" fillId="8" borderId="0" xfId="6" applyNumberFormat="1" applyFont="1" applyFill="1" applyAlignment="1">
      <alignment horizontal="center"/>
    </xf>
    <xf numFmtId="3" fontId="32" fillId="8" borderId="0" xfId="6" applyNumberFormat="1" applyFont="1" applyFill="1" applyAlignment="1">
      <alignment horizontal="center" vertical="center"/>
    </xf>
    <xf numFmtId="3" fontId="21" fillId="8" borderId="0" xfId="6" applyNumberFormat="1" applyFont="1" applyFill="1" applyAlignment="1">
      <alignment horizontal="center" vertical="center"/>
    </xf>
    <xf numFmtId="3" fontId="53" fillId="8" borderId="0" xfId="6" applyNumberFormat="1" applyFont="1" applyFill="1" applyAlignment="1">
      <alignment horizontal="center"/>
    </xf>
    <xf numFmtId="3" fontId="15" fillId="6" borderId="0" xfId="6" applyNumberFormat="1" applyFont="1" applyFill="1" applyAlignment="1">
      <alignment vertical="center"/>
    </xf>
    <xf numFmtId="3" fontId="15" fillId="0" borderId="0" xfId="6" applyNumberFormat="1" applyFont="1" applyAlignment="1">
      <alignment horizontal="center"/>
    </xf>
    <xf numFmtId="3" fontId="12" fillId="0" borderId="0" xfId="6" applyNumberFormat="1" applyFont="1" applyAlignment="1">
      <alignment horizontal="center"/>
    </xf>
    <xf numFmtId="0" fontId="15" fillId="0" borderId="0" xfId="6" applyFont="1" applyAlignment="1">
      <alignment horizontal="center" vertical="center"/>
    </xf>
    <xf numFmtId="168" fontId="15" fillId="0" borderId="0" xfId="6" applyNumberFormat="1" applyFont="1"/>
    <xf numFmtId="3" fontId="34" fillId="0" borderId="0" xfId="6" applyNumberFormat="1" applyFont="1" applyAlignment="1">
      <alignment horizontal="center" vertical="center"/>
    </xf>
    <xf numFmtId="3" fontId="16" fillId="6" borderId="4" xfId="6" applyNumberFormat="1" applyFont="1" applyFill="1" applyBorder="1"/>
    <xf numFmtId="3" fontId="11" fillId="0" borderId="4" xfId="6" applyNumberFormat="1" applyFont="1" applyBorder="1" applyAlignment="1">
      <alignment horizontal="center"/>
    </xf>
    <xf numFmtId="3" fontId="16" fillId="6" borderId="16" xfId="6" applyNumberFormat="1" applyFont="1" applyFill="1" applyBorder="1"/>
    <xf numFmtId="3" fontId="34" fillId="0" borderId="4" xfId="6" applyNumberFormat="1" applyFont="1" applyBorder="1" applyAlignment="1">
      <alignment horizontal="center"/>
    </xf>
    <xf numFmtId="3" fontId="16" fillId="6" borderId="10" xfId="6" applyNumberFormat="1" applyFont="1" applyFill="1" applyBorder="1"/>
    <xf numFmtId="3" fontId="11" fillId="0" borderId="10" xfId="6" applyNumberFormat="1" applyFont="1" applyBorder="1" applyAlignment="1">
      <alignment horizontal="center"/>
    </xf>
    <xf numFmtId="3" fontId="16" fillId="6" borderId="17" xfId="6" applyNumberFormat="1" applyFont="1" applyFill="1" applyBorder="1"/>
    <xf numFmtId="3" fontId="11" fillId="0" borderId="0" xfId="6" applyNumberFormat="1" applyFont="1" applyAlignment="1">
      <alignment vertical="center" wrapText="1"/>
    </xf>
    <xf numFmtId="0" fontId="11" fillId="0" borderId="4" xfId="6" applyFont="1" applyBorder="1" applyAlignment="1">
      <alignment vertical="center"/>
    </xf>
    <xf numFmtId="3" fontId="34" fillId="0" borderId="4" xfId="6" applyNumberFormat="1" applyFont="1" applyBorder="1" applyAlignment="1">
      <alignment horizontal="left" vertical="center" wrapText="1"/>
    </xf>
    <xf numFmtId="3" fontId="35" fillId="4" borderId="4" xfId="6" applyNumberFormat="1" applyFont="1" applyFill="1" applyBorder="1" applyAlignment="1">
      <alignment horizontal="center" vertical="center"/>
    </xf>
    <xf numFmtId="3" fontId="16" fillId="3" borderId="0" xfId="6" applyNumberFormat="1" applyFont="1" applyFill="1" applyAlignment="1">
      <alignment horizontal="center" vertical="center"/>
    </xf>
    <xf numFmtId="3" fontId="16" fillId="4" borderId="4" xfId="6" applyNumberFormat="1" applyFont="1" applyFill="1" applyBorder="1" applyAlignment="1">
      <alignment horizontal="center" vertical="center"/>
    </xf>
    <xf numFmtId="3" fontId="11" fillId="0" borderId="4" xfId="6" applyNumberFormat="1" applyFont="1" applyBorder="1" applyAlignment="1">
      <alignment vertical="center"/>
    </xf>
    <xf numFmtId="0" fontId="9" fillId="0" borderId="15" xfId="6" applyFont="1" applyBorder="1" applyAlignment="1">
      <alignment vertical="center"/>
    </xf>
    <xf numFmtId="3" fontId="11" fillId="0" borderId="15" xfId="6" applyNumberFormat="1" applyFont="1" applyBorder="1" applyAlignment="1">
      <alignment vertical="center" wrapText="1"/>
    </xf>
    <xf numFmtId="3" fontId="11" fillId="0" borderId="4" xfId="6" applyNumberFormat="1" applyFont="1" applyBorder="1" applyAlignment="1">
      <alignment vertical="center" wrapText="1"/>
    </xf>
    <xf numFmtId="3" fontId="25" fillId="2" borderId="4" xfId="6" applyNumberFormat="1" applyFont="1" applyFill="1" applyBorder="1"/>
    <xf numFmtId="3" fontId="18" fillId="0" borderId="4" xfId="6" applyNumberFormat="1" applyFont="1" applyBorder="1" applyAlignment="1">
      <alignment horizontal="center"/>
    </xf>
    <xf numFmtId="3" fontId="69" fillId="6" borderId="4" xfId="6" applyNumberFormat="1" applyFont="1" applyFill="1" applyBorder="1" applyAlignment="1">
      <alignment horizontal="center" vertical="center"/>
    </xf>
    <xf numFmtId="0" fontId="18" fillId="0" borderId="8" xfId="6" applyFont="1" applyBorder="1"/>
    <xf numFmtId="0" fontId="18" fillId="0" borderId="9" xfId="6" applyFont="1" applyBorder="1" applyAlignment="1">
      <alignment horizontal="center"/>
    </xf>
    <xf numFmtId="49" fontId="25" fillId="0" borderId="9" xfId="6" applyNumberFormat="1" applyFont="1" applyBorder="1" applyAlignment="1">
      <alignment horizontal="center"/>
    </xf>
    <xf numFmtId="3" fontId="25" fillId="2" borderId="10" xfId="6" applyNumberFormat="1" applyFont="1" applyFill="1" applyBorder="1"/>
    <xf numFmtId="0" fontId="18" fillId="0" borderId="10" xfId="6" applyFont="1" applyBorder="1" applyAlignment="1">
      <alignment horizontal="center"/>
    </xf>
    <xf numFmtId="0" fontId="18" fillId="8" borderId="5" xfId="6" applyFont="1" applyFill="1" applyBorder="1"/>
    <xf numFmtId="0" fontId="18" fillId="8" borderId="2" xfId="6" applyFont="1" applyFill="1" applyBorder="1" applyAlignment="1">
      <alignment horizontal="center"/>
    </xf>
    <xf numFmtId="49" fontId="25" fillId="8" borderId="2" xfId="6" applyNumberFormat="1" applyFont="1" applyFill="1" applyBorder="1" applyAlignment="1">
      <alignment horizontal="center"/>
    </xf>
    <xf numFmtId="0" fontId="70" fillId="8" borderId="2" xfId="6" applyFont="1" applyFill="1" applyBorder="1"/>
    <xf numFmtId="3" fontId="25" fillId="2" borderId="5" xfId="6" applyNumberFormat="1" applyFont="1" applyFill="1" applyBorder="1" applyAlignment="1">
      <alignment horizontal="center"/>
    </xf>
    <xf numFmtId="3" fontId="25" fillId="0" borderId="3" xfId="6" applyNumberFormat="1" applyFont="1" applyBorder="1" applyAlignment="1">
      <alignment horizontal="center"/>
    </xf>
    <xf numFmtId="0" fontId="18" fillId="8" borderId="0" xfId="6" applyFont="1" applyFill="1"/>
    <xf numFmtId="0" fontId="18" fillId="8" borderId="1" xfId="6" applyFont="1" applyFill="1" applyBorder="1"/>
    <xf numFmtId="0" fontId="18" fillId="8" borderId="0" xfId="6" applyFont="1" applyFill="1" applyAlignment="1">
      <alignment horizontal="center"/>
    </xf>
    <xf numFmtId="49" fontId="25" fillId="8" borderId="0" xfId="6" applyNumberFormat="1" applyFont="1" applyFill="1" applyAlignment="1">
      <alignment horizontal="center"/>
    </xf>
    <xf numFmtId="3" fontId="71" fillId="2" borderId="8" xfId="6" applyNumberFormat="1" applyFont="1" applyFill="1" applyBorder="1" applyAlignment="1">
      <alignment horizontal="center"/>
    </xf>
    <xf numFmtId="0" fontId="71" fillId="0" borderId="17" xfId="6" applyFont="1" applyBorder="1" applyAlignment="1">
      <alignment horizontal="center"/>
    </xf>
    <xf numFmtId="0" fontId="18" fillId="8" borderId="8" xfId="6" applyFont="1" applyFill="1" applyBorder="1"/>
    <xf numFmtId="0" fontId="18" fillId="8" borderId="9" xfId="6" applyFont="1" applyFill="1" applyBorder="1" applyAlignment="1">
      <alignment horizontal="center"/>
    </xf>
    <xf numFmtId="49" fontId="25" fillId="8" borderId="9" xfId="6" applyNumberFormat="1" applyFont="1" applyFill="1" applyBorder="1" applyAlignment="1">
      <alignment horizontal="center"/>
    </xf>
    <xf numFmtId="0" fontId="18" fillId="8" borderId="9" xfId="6" applyFont="1" applyFill="1" applyBorder="1"/>
    <xf numFmtId="3" fontId="18" fillId="8" borderId="8" xfId="6" applyNumberFormat="1" applyFont="1" applyFill="1" applyBorder="1" applyAlignment="1">
      <alignment horizontal="center"/>
    </xf>
    <xf numFmtId="168" fontId="18" fillId="8" borderId="10" xfId="6" applyNumberFormat="1" applyFont="1" applyFill="1" applyBorder="1" applyAlignment="1">
      <alignment horizontal="center"/>
    </xf>
    <xf numFmtId="0" fontId="18" fillId="5" borderId="10" xfId="6" applyFont="1" applyFill="1" applyBorder="1" applyAlignment="1">
      <alignment horizontal="center"/>
    </xf>
    <xf numFmtId="3" fontId="25" fillId="8" borderId="14" xfId="6" applyNumberFormat="1" applyFont="1" applyFill="1" applyBorder="1" applyAlignment="1">
      <alignment horizontal="center"/>
    </xf>
    <xf numFmtId="3" fontId="25" fillId="8" borderId="13" xfId="6" applyNumberFormat="1" applyFont="1" applyFill="1" applyBorder="1" applyAlignment="1">
      <alignment horizontal="center"/>
    </xf>
    <xf numFmtId="0" fontId="36" fillId="3" borderId="2" xfId="6" applyFont="1" applyFill="1" applyBorder="1"/>
    <xf numFmtId="166" fontId="3" fillId="9" borderId="3" xfId="6" applyNumberFormat="1" applyFont="1" applyFill="1" applyBorder="1" applyAlignment="1">
      <alignment horizontal="left"/>
    </xf>
    <xf numFmtId="10" fontId="3" fillId="9" borderId="3" xfId="7" applyNumberFormat="1" applyFont="1" applyFill="1" applyBorder="1" applyAlignment="1" applyProtection="1">
      <alignment horizontal="center"/>
    </xf>
    <xf numFmtId="166" fontId="3" fillId="3" borderId="3" xfId="6" applyNumberFormat="1" applyFont="1" applyFill="1" applyBorder="1" applyAlignment="1">
      <alignment horizontal="left"/>
    </xf>
    <xf numFmtId="10" fontId="3" fillId="3" borderId="3" xfId="7" applyNumberFormat="1" applyFont="1" applyFill="1" applyBorder="1" applyAlignment="1" applyProtection="1">
      <alignment horizontal="center"/>
    </xf>
    <xf numFmtId="10" fontId="37" fillId="5" borderId="6" xfId="7" applyNumberFormat="1" applyFont="1" applyFill="1" applyBorder="1" applyAlignment="1" applyProtection="1">
      <alignment horizontal="center"/>
    </xf>
    <xf numFmtId="0" fontId="3" fillId="0" borderId="0" xfId="6" applyFont="1"/>
    <xf numFmtId="0" fontId="36" fillId="3" borderId="0" xfId="6" applyFont="1" applyFill="1"/>
    <xf numFmtId="166" fontId="3" fillId="9" borderId="16" xfId="6" applyNumberFormat="1" applyFont="1" applyFill="1" applyBorder="1" applyAlignment="1">
      <alignment horizontal="left"/>
    </xf>
    <xf numFmtId="10" fontId="3" fillId="9" borderId="16" xfId="7" applyNumberFormat="1" applyFont="1" applyFill="1" applyBorder="1" applyAlignment="1" applyProtection="1">
      <alignment horizontal="center"/>
    </xf>
    <xf numFmtId="166" fontId="3" fillId="3" borderId="16" xfId="6" applyNumberFormat="1" applyFont="1" applyFill="1" applyBorder="1" applyAlignment="1">
      <alignment horizontal="left"/>
    </xf>
    <xf numFmtId="10" fontId="3" fillId="3" borderId="16" xfId="7" applyNumberFormat="1" applyFont="1" applyFill="1" applyBorder="1" applyAlignment="1" applyProtection="1">
      <alignment horizontal="center"/>
    </xf>
    <xf numFmtId="10" fontId="37" fillId="5" borderId="4" xfId="7" applyNumberFormat="1" applyFont="1" applyFill="1" applyBorder="1" applyAlignment="1" applyProtection="1">
      <alignment horizontal="center"/>
    </xf>
    <xf numFmtId="0" fontId="36" fillId="3" borderId="9" xfId="6" applyFont="1" applyFill="1" applyBorder="1"/>
    <xf numFmtId="166" fontId="3" fillId="9" borderId="17" xfId="6" applyNumberFormat="1" applyFont="1" applyFill="1" applyBorder="1" applyAlignment="1">
      <alignment horizontal="left"/>
    </xf>
    <xf numFmtId="10" fontId="3" fillId="9" borderId="17" xfId="7" applyNumberFormat="1" applyFont="1" applyFill="1" applyBorder="1" applyAlignment="1" applyProtection="1">
      <alignment horizontal="center"/>
    </xf>
    <xf numFmtId="166" fontId="3" fillId="3" borderId="17" xfId="6" applyNumberFormat="1" applyFont="1" applyFill="1" applyBorder="1" applyAlignment="1">
      <alignment horizontal="left"/>
    </xf>
    <xf numFmtId="10" fontId="3" fillId="3" borderId="17" xfId="7" applyNumberFormat="1" applyFont="1" applyFill="1" applyBorder="1" applyAlignment="1" applyProtection="1">
      <alignment horizontal="center"/>
    </xf>
    <xf numFmtId="10" fontId="37" fillId="5" borderId="10" xfId="7" applyNumberFormat="1" applyFont="1" applyFill="1" applyBorder="1" applyAlignment="1" applyProtection="1">
      <alignment horizontal="center"/>
    </xf>
    <xf numFmtId="0" fontId="27" fillId="15" borderId="4" xfId="6" applyFill="1" applyBorder="1"/>
    <xf numFmtId="3" fontId="56" fillId="11" borderId="0" xfId="6" applyNumberFormat="1" applyFont="1" applyFill="1" applyAlignment="1">
      <alignment horizontal="center"/>
    </xf>
    <xf numFmtId="3" fontId="2" fillId="4" borderId="4" xfId="6" quotePrefix="1" applyNumberFormat="1" applyFont="1" applyFill="1" applyBorder="1" applyAlignment="1">
      <alignment vertical="top"/>
    </xf>
    <xf numFmtId="3" fontId="50" fillId="0" borderId="24" xfId="6" applyNumberFormat="1" applyFont="1" applyBorder="1" applyAlignment="1">
      <alignment vertical="top" wrapText="1"/>
    </xf>
    <xf numFmtId="0" fontId="16" fillId="15" borderId="0" xfId="6" applyFont="1" applyFill="1" applyAlignment="1">
      <alignment horizontal="center"/>
    </xf>
    <xf numFmtId="0" fontId="21" fillId="15" borderId="0" xfId="6" applyFont="1" applyFill="1"/>
    <xf numFmtId="0" fontId="27" fillId="15" borderId="0" xfId="6" applyFill="1"/>
    <xf numFmtId="3" fontId="55" fillId="4" borderId="4" xfId="6" applyNumberFormat="1" applyFont="1" applyFill="1" applyBorder="1" applyAlignment="1">
      <alignment vertical="top"/>
    </xf>
    <xf numFmtId="166" fontId="49" fillId="15" borderId="4" xfId="6" applyNumberFormat="1" applyFont="1" applyFill="1" applyBorder="1" applyAlignment="1">
      <alignment horizontal="right"/>
    </xf>
    <xf numFmtId="3" fontId="51" fillId="3" borderId="4" xfId="6" applyNumberFormat="1" applyFont="1" applyFill="1" applyBorder="1" applyAlignment="1">
      <alignment vertical="top"/>
    </xf>
    <xf numFmtId="3" fontId="51" fillId="4" borderId="4" xfId="6" applyNumberFormat="1" applyFont="1" applyFill="1" applyBorder="1" applyAlignment="1">
      <alignment vertical="top"/>
    </xf>
    <xf numFmtId="3" fontId="72" fillId="4" borderId="4" xfId="6" quotePrefix="1" applyNumberFormat="1" applyFont="1" applyFill="1" applyBorder="1" applyAlignment="1">
      <alignment vertical="top"/>
    </xf>
    <xf numFmtId="3" fontId="72" fillId="3" borderId="4" xfId="6" quotePrefix="1" applyNumberFormat="1" applyFont="1" applyFill="1" applyBorder="1" applyAlignment="1" applyProtection="1">
      <alignment vertical="top"/>
      <protection locked="0"/>
    </xf>
    <xf numFmtId="9" fontId="72" fillId="4" borderId="16" xfId="7" quotePrefix="1" applyFont="1" applyFill="1" applyBorder="1" applyAlignment="1" applyProtection="1">
      <alignment horizontal="center" vertical="top"/>
      <protection locked="0"/>
    </xf>
    <xf numFmtId="3" fontId="11" fillId="3" borderId="0" xfId="6" quotePrefix="1" applyNumberFormat="1" applyFont="1" applyFill="1" applyAlignment="1" applyProtection="1">
      <alignment horizontal="right" vertical="top"/>
      <protection locked="0"/>
    </xf>
    <xf numFmtId="3" fontId="52" fillId="15" borderId="0" xfId="6" applyNumberFormat="1" applyFont="1" applyFill="1" applyAlignment="1">
      <alignment vertical="top"/>
    </xf>
    <xf numFmtId="9" fontId="7" fillId="15" borderId="1" xfId="7" applyFont="1" applyFill="1" applyBorder="1" applyAlignment="1">
      <alignment horizontal="center"/>
    </xf>
    <xf numFmtId="0" fontId="27" fillId="15" borderId="24" xfId="6" applyFill="1" applyBorder="1"/>
    <xf numFmtId="0" fontId="27" fillId="15" borderId="16" xfId="6" applyFill="1" applyBorder="1"/>
    <xf numFmtId="3" fontId="73" fillId="4" borderId="4" xfId="6" applyNumberFormat="1" applyFont="1" applyFill="1" applyBorder="1" applyAlignment="1">
      <alignment vertical="top"/>
    </xf>
    <xf numFmtId="3" fontId="37" fillId="8" borderId="4" xfId="6" applyNumberFormat="1" applyFont="1" applyFill="1" applyBorder="1" applyAlignment="1" applyProtection="1">
      <alignment vertical="top"/>
      <protection locked="0"/>
    </xf>
    <xf numFmtId="9" fontId="8" fillId="0" borderId="1" xfId="7" applyFont="1" applyBorder="1" applyAlignment="1">
      <alignment horizontal="center" vertical="top"/>
    </xf>
    <xf numFmtId="3" fontId="15" fillId="3" borderId="16" xfId="6" applyNumberFormat="1" applyFont="1" applyFill="1" applyBorder="1" applyAlignment="1">
      <alignment horizontal="right"/>
    </xf>
    <xf numFmtId="167" fontId="7" fillId="3" borderId="16" xfId="6" applyNumberFormat="1" applyFont="1" applyFill="1" applyBorder="1" applyAlignment="1" applyProtection="1">
      <alignment horizontal="right" vertical="top"/>
      <protection locked="0"/>
    </xf>
    <xf numFmtId="3" fontId="7" fillId="3" borderId="16" xfId="6" applyNumberFormat="1" applyFont="1" applyFill="1" applyBorder="1" applyAlignment="1" applyProtection="1">
      <alignment horizontal="right" vertical="top"/>
      <protection locked="0"/>
    </xf>
    <xf numFmtId="3" fontId="7" fillId="3" borderId="16" xfId="6" applyNumberFormat="1" applyFont="1" applyFill="1" applyBorder="1" applyAlignment="1" applyProtection="1">
      <alignment horizontal="right"/>
      <protection locked="0"/>
    </xf>
    <xf numFmtId="3" fontId="8" fillId="3" borderId="16" xfId="6" applyNumberFormat="1" applyFont="1" applyFill="1" applyBorder="1" applyAlignment="1">
      <alignment horizontal="center" vertical="top"/>
    </xf>
    <xf numFmtId="3" fontId="44" fillId="3" borderId="16" xfId="6" applyNumberFormat="1" applyFont="1" applyFill="1" applyBorder="1" applyAlignment="1" applyProtection="1">
      <alignment vertical="top"/>
      <protection locked="0"/>
    </xf>
    <xf numFmtId="3" fontId="15" fillId="3" borderId="16" xfId="6" applyNumberFormat="1" applyFont="1" applyFill="1" applyBorder="1" applyAlignment="1">
      <alignment horizontal="right" vertical="top"/>
    </xf>
    <xf numFmtId="3" fontId="15" fillId="3" borderId="17" xfId="6" applyNumberFormat="1" applyFont="1" applyFill="1" applyBorder="1" applyAlignment="1">
      <alignment horizontal="right"/>
    </xf>
    <xf numFmtId="9" fontId="32" fillId="4" borderId="16" xfId="7" applyFont="1" applyFill="1" applyBorder="1" applyAlignment="1">
      <alignment horizontal="right"/>
    </xf>
    <xf numFmtId="9" fontId="7" fillId="4" borderId="16" xfId="7" applyFont="1" applyFill="1" applyBorder="1" applyAlignment="1" applyProtection="1">
      <alignment horizontal="right"/>
      <protection locked="0"/>
    </xf>
    <xf numFmtId="9" fontId="7" fillId="4" borderId="16" xfId="7" applyFont="1" applyFill="1" applyBorder="1" applyAlignment="1">
      <alignment horizontal="right" vertical="top"/>
    </xf>
    <xf numFmtId="9" fontId="44" fillId="4" borderId="16" xfId="7" applyFont="1" applyFill="1" applyBorder="1" applyAlignment="1" applyProtection="1">
      <alignment horizontal="right"/>
      <protection locked="0"/>
    </xf>
    <xf numFmtId="9" fontId="15" fillId="4" borderId="16" xfId="7" applyFont="1" applyFill="1" applyBorder="1" applyAlignment="1">
      <alignment horizontal="right" vertical="top"/>
    </xf>
    <xf numFmtId="9" fontId="32" fillId="4" borderId="17" xfId="7" applyFont="1" applyFill="1" applyBorder="1" applyAlignment="1">
      <alignment horizontal="right"/>
    </xf>
    <xf numFmtId="9" fontId="15" fillId="4" borderId="13" xfId="7" applyFont="1" applyFill="1" applyBorder="1" applyAlignment="1">
      <alignment horizontal="center" vertical="center"/>
    </xf>
    <xf numFmtId="3" fontId="15" fillId="3" borderId="4" xfId="6" applyNumberFormat="1" applyFont="1" applyFill="1" applyBorder="1" applyAlignment="1">
      <alignment horizontal="right"/>
    </xf>
    <xf numFmtId="167" fontId="7" fillId="3" borderId="4" xfId="6" applyNumberFormat="1" applyFont="1" applyFill="1" applyBorder="1" applyAlignment="1" applyProtection="1">
      <alignment horizontal="right" vertical="top"/>
      <protection locked="0"/>
    </xf>
    <xf numFmtId="3" fontId="7" fillId="3" borderId="4" xfId="6" applyNumberFormat="1" applyFont="1" applyFill="1" applyBorder="1" applyAlignment="1" applyProtection="1">
      <alignment horizontal="right" vertical="top"/>
      <protection locked="0"/>
    </xf>
    <xf numFmtId="3" fontId="8" fillId="3" borderId="4" xfId="6" applyNumberFormat="1" applyFont="1" applyFill="1" applyBorder="1" applyAlignment="1">
      <alignment horizontal="center" vertical="top"/>
    </xf>
    <xf numFmtId="3" fontId="44" fillId="3" borderId="4" xfId="6" applyNumberFormat="1" applyFont="1" applyFill="1" applyBorder="1" applyAlignment="1" applyProtection="1">
      <alignment vertical="top"/>
      <protection locked="0"/>
    </xf>
    <xf numFmtId="3" fontId="15" fillId="3" borderId="4" xfId="6" applyNumberFormat="1" applyFont="1" applyFill="1" applyBorder="1" applyAlignment="1">
      <alignment horizontal="right" vertical="top"/>
    </xf>
    <xf numFmtId="3" fontId="15" fillId="3" borderId="4" xfId="6" applyNumberFormat="1" applyFont="1" applyFill="1" applyBorder="1" applyAlignment="1">
      <alignment vertical="top"/>
    </xf>
    <xf numFmtId="3" fontId="15" fillId="3" borderId="10" xfId="6" applyNumberFormat="1" applyFont="1" applyFill="1" applyBorder="1" applyAlignment="1">
      <alignment horizontal="right"/>
    </xf>
    <xf numFmtId="9" fontId="32" fillId="4" borderId="4" xfId="7" applyFont="1" applyFill="1" applyBorder="1" applyAlignment="1">
      <alignment horizontal="center"/>
    </xf>
    <xf numFmtId="9" fontId="7" fillId="4" borderId="4" xfId="7" applyFont="1" applyFill="1" applyBorder="1" applyAlignment="1" applyProtection="1">
      <alignment horizontal="right"/>
      <protection locked="0"/>
    </xf>
    <xf numFmtId="9" fontId="7" fillId="4" borderId="4" xfId="7" applyFont="1" applyFill="1" applyBorder="1" applyAlignment="1">
      <alignment horizontal="right" vertical="top"/>
    </xf>
    <xf numFmtId="9" fontId="44" fillId="4" borderId="4" xfId="7" applyFont="1" applyFill="1" applyBorder="1" applyAlignment="1" applyProtection="1">
      <alignment horizontal="right"/>
      <protection locked="0"/>
    </xf>
    <xf numFmtId="9" fontId="15" fillId="4" borderId="4" xfId="7" applyFont="1" applyFill="1" applyBorder="1" applyAlignment="1">
      <alignment horizontal="center" vertical="top"/>
    </xf>
    <xf numFmtId="9" fontId="15" fillId="4" borderId="4" xfId="7" applyFont="1" applyFill="1" applyBorder="1" applyAlignment="1">
      <alignment vertical="top"/>
    </xf>
    <xf numFmtId="9" fontId="32" fillId="4" borderId="10" xfId="7" applyFont="1" applyFill="1" applyBorder="1" applyAlignment="1">
      <alignment horizontal="center"/>
    </xf>
    <xf numFmtId="3" fontId="15" fillId="3" borderId="4" xfId="6" applyNumberFormat="1" applyFont="1" applyFill="1" applyBorder="1"/>
    <xf numFmtId="9" fontId="12" fillId="4" borderId="0" xfId="7" applyFont="1" applyFill="1" applyBorder="1" applyAlignment="1">
      <alignment horizontal="right"/>
    </xf>
    <xf numFmtId="3" fontId="12" fillId="3" borderId="1" xfId="6" applyNumberFormat="1" applyFont="1" applyFill="1" applyBorder="1" applyAlignment="1">
      <alignment horizontal="right"/>
    </xf>
    <xf numFmtId="3" fontId="15" fillId="3" borderId="8" xfId="6" applyNumberFormat="1" applyFont="1" applyFill="1" applyBorder="1" applyAlignment="1">
      <alignment horizontal="right"/>
    </xf>
    <xf numFmtId="3" fontId="12" fillId="3" borderId="16" xfId="6" applyNumberFormat="1" applyFont="1" applyFill="1" applyBorder="1" applyAlignment="1">
      <alignment horizontal="right" vertical="top"/>
    </xf>
    <xf numFmtId="9" fontId="12" fillId="4" borderId="16" xfId="7" applyFont="1" applyFill="1" applyBorder="1" applyAlignment="1">
      <alignment horizontal="right" vertical="top"/>
    </xf>
    <xf numFmtId="3" fontId="33" fillId="4" borderId="4" xfId="6" applyNumberFormat="1" applyFont="1" applyFill="1" applyBorder="1" applyAlignment="1">
      <alignment vertical="top"/>
    </xf>
    <xf numFmtId="3" fontId="12" fillId="3" borderId="4" xfId="6" applyNumberFormat="1" applyFont="1" applyFill="1" applyBorder="1" applyAlignment="1">
      <alignment vertical="top"/>
    </xf>
    <xf numFmtId="9" fontId="12" fillId="4" borderId="4" xfId="7" applyFont="1" applyFill="1" applyBorder="1" applyAlignment="1">
      <alignment vertical="top"/>
    </xf>
    <xf numFmtId="3" fontId="12" fillId="3" borderId="4" xfId="6" applyNumberFormat="1" applyFont="1" applyFill="1" applyBorder="1"/>
    <xf numFmtId="9" fontId="12" fillId="4" borderId="4" xfId="7" applyFont="1" applyFill="1" applyBorder="1" applyAlignment="1">
      <alignment horizontal="center" vertical="top"/>
    </xf>
    <xf numFmtId="3" fontId="33" fillId="8" borderId="16" xfId="6" applyNumberFormat="1" applyFont="1" applyFill="1" applyBorder="1" applyAlignment="1" applyProtection="1">
      <alignment horizontal="left" vertical="top"/>
      <protection locked="0"/>
    </xf>
    <xf numFmtId="3" fontId="12" fillId="6" borderId="0" xfId="6" applyNumberFormat="1" applyFont="1" applyFill="1" applyAlignment="1">
      <alignment horizontal="center" vertical="top"/>
    </xf>
    <xf numFmtId="3" fontId="8" fillId="0" borderId="4" xfId="6" applyNumberFormat="1" applyFont="1" applyBorder="1" applyAlignment="1">
      <alignment vertical="top"/>
    </xf>
    <xf numFmtId="9" fontId="7" fillId="4" borderId="13" xfId="7" applyFont="1" applyFill="1" applyBorder="1" applyAlignment="1">
      <alignment horizontal="center" vertical="center"/>
    </xf>
    <xf numFmtId="3" fontId="7" fillId="4" borderId="13" xfId="6" applyNumberFormat="1" applyFont="1" applyFill="1" applyBorder="1" applyAlignment="1">
      <alignment horizontal="center" vertical="center"/>
    </xf>
    <xf numFmtId="3" fontId="27" fillId="3" borderId="4" xfId="6" applyNumberFormat="1" applyFill="1" applyBorder="1"/>
    <xf numFmtId="3" fontId="7" fillId="3" borderId="4" xfId="6" applyNumberFormat="1" applyFont="1" applyFill="1" applyBorder="1" applyProtection="1">
      <protection locked="0"/>
    </xf>
    <xf numFmtId="3" fontId="7" fillId="3" borderId="4" xfId="6" applyNumberFormat="1" applyFont="1" applyFill="1" applyBorder="1" applyAlignment="1" applyProtection="1">
      <alignment vertical="top"/>
      <protection locked="0"/>
    </xf>
    <xf numFmtId="3" fontId="44" fillId="3" borderId="4" xfId="6" applyNumberFormat="1" applyFont="1" applyFill="1" applyBorder="1" applyAlignment="1">
      <alignment vertical="top"/>
    </xf>
    <xf numFmtId="3" fontId="21" fillId="3" borderId="4" xfId="6" applyNumberFormat="1" applyFont="1" applyFill="1" applyBorder="1" applyAlignment="1">
      <alignment vertical="top"/>
    </xf>
    <xf numFmtId="3" fontId="38" fillId="3" borderId="10" xfId="6" applyNumberFormat="1" applyFont="1" applyFill="1" applyBorder="1"/>
    <xf numFmtId="9" fontId="7" fillId="4" borderId="4" xfId="7" applyFont="1" applyFill="1" applyBorder="1"/>
    <xf numFmtId="9" fontId="7" fillId="4" borderId="4" xfId="7" applyFont="1" applyFill="1" applyBorder="1" applyProtection="1">
      <protection locked="0"/>
    </xf>
    <xf numFmtId="9" fontId="7" fillId="4" borderId="4" xfId="7" applyFont="1" applyFill="1" applyBorder="1" applyAlignment="1" applyProtection="1">
      <alignment vertical="top"/>
      <protection locked="0"/>
    </xf>
    <xf numFmtId="9" fontId="7" fillId="4" borderId="4" xfId="7" applyFont="1" applyFill="1" applyBorder="1" applyAlignment="1">
      <alignment vertical="top"/>
    </xf>
    <xf numFmtId="9" fontId="44" fillId="4" borderId="4" xfId="7" applyFont="1" applyFill="1" applyBorder="1" applyAlignment="1">
      <alignment vertical="top"/>
    </xf>
    <xf numFmtId="9" fontId="8" fillId="4" borderId="4" xfId="7" applyFont="1" applyFill="1" applyBorder="1" applyAlignment="1">
      <alignment vertical="top"/>
    </xf>
    <xf numFmtId="9" fontId="38" fillId="4" borderId="10" xfId="7" applyFont="1" applyFill="1" applyBorder="1"/>
    <xf numFmtId="9" fontId="7" fillId="4" borderId="4" xfId="9" quotePrefix="1" applyFont="1" applyFill="1" applyBorder="1" applyAlignment="1" applyProtection="1">
      <alignment vertical="top"/>
      <protection locked="0"/>
    </xf>
    <xf numFmtId="9" fontId="44" fillId="4" borderId="4" xfId="9" quotePrefix="1" applyFont="1" applyFill="1" applyBorder="1" applyAlignment="1">
      <alignment vertical="top"/>
    </xf>
    <xf numFmtId="3" fontId="44" fillId="3" borderId="4" xfId="6" applyNumberFormat="1" applyFont="1" applyFill="1" applyBorder="1"/>
    <xf numFmtId="3" fontId="21" fillId="3" borderId="4" xfId="6" applyNumberFormat="1" applyFont="1" applyFill="1" applyBorder="1"/>
    <xf numFmtId="3" fontId="39" fillId="3" borderId="10" xfId="6" applyNumberFormat="1" applyFont="1" applyFill="1" applyBorder="1"/>
    <xf numFmtId="9" fontId="39" fillId="4" borderId="10" xfId="7" applyFont="1" applyFill="1" applyBorder="1"/>
    <xf numFmtId="3" fontId="61" fillId="3" borderId="4" xfId="6" applyNumberFormat="1" applyFont="1" applyFill="1" applyBorder="1"/>
    <xf numFmtId="3" fontId="12" fillId="3" borderId="4" xfId="6" applyNumberFormat="1" applyFont="1" applyFill="1" applyBorder="1" applyAlignment="1">
      <alignment horizontal="center" vertical="top"/>
    </xf>
    <xf numFmtId="3" fontId="15" fillId="4" borderId="13" xfId="6" applyNumberFormat="1" applyFont="1" applyFill="1" applyBorder="1" applyAlignment="1">
      <alignment horizontal="center" vertical="center"/>
    </xf>
    <xf numFmtId="3" fontId="32" fillId="3" borderId="4" xfId="6" applyNumberFormat="1" applyFont="1" applyFill="1" applyBorder="1"/>
    <xf numFmtId="3" fontId="15" fillId="3" borderId="4" xfId="6" applyNumberFormat="1" applyFont="1" applyFill="1" applyBorder="1" applyAlignment="1" applyProtection="1">
      <alignment vertical="top"/>
      <protection locked="0"/>
    </xf>
    <xf numFmtId="3" fontId="21" fillId="3" borderId="4" xfId="6" applyNumberFormat="1" applyFont="1" applyFill="1" applyBorder="1" applyAlignment="1" applyProtection="1">
      <alignment vertical="top"/>
      <protection locked="0"/>
    </xf>
    <xf numFmtId="3" fontId="8" fillId="3" borderId="4" xfId="6" quotePrefix="1" applyNumberFormat="1" applyFont="1" applyFill="1" applyBorder="1" applyAlignment="1">
      <alignment horizontal="right" vertical="top"/>
    </xf>
    <xf numFmtId="3" fontId="32" fillId="3" borderId="10" xfId="6" applyNumberFormat="1" applyFont="1" applyFill="1" applyBorder="1"/>
    <xf numFmtId="9" fontId="32" fillId="4" borderId="4" xfId="7" applyFont="1" applyFill="1" applyBorder="1"/>
    <xf numFmtId="9" fontId="15" fillId="4" borderId="4" xfId="7" applyFont="1" applyFill="1" applyBorder="1" applyAlignment="1" applyProtection="1">
      <alignment vertical="top"/>
      <protection locked="0"/>
    </xf>
    <xf numFmtId="9" fontId="21" fillId="4" borderId="4" xfId="7" applyFont="1" applyFill="1" applyBorder="1" applyAlignment="1" applyProtection="1">
      <alignment vertical="top"/>
      <protection locked="0"/>
    </xf>
    <xf numFmtId="9" fontId="8" fillId="4" borderId="4" xfId="7" quotePrefix="1" applyFont="1" applyFill="1" applyBorder="1" applyAlignment="1">
      <alignment horizontal="center" vertical="top"/>
    </xf>
    <xf numFmtId="9" fontId="32" fillId="4" borderId="10" xfId="7" applyFont="1" applyFill="1" applyBorder="1"/>
    <xf numFmtId="9" fontId="44" fillId="4" borderId="4" xfId="9" quotePrefix="1" applyFont="1" applyFill="1" applyBorder="1" applyAlignment="1" applyProtection="1">
      <alignment vertical="top"/>
      <protection locked="0"/>
    </xf>
    <xf numFmtId="3" fontId="34" fillId="3" borderId="4" xfId="6" applyNumberFormat="1" applyFont="1" applyFill="1" applyBorder="1" applyAlignment="1" applyProtection="1">
      <alignment horizontal="center"/>
      <protection locked="0"/>
    </xf>
    <xf numFmtId="3" fontId="12" fillId="3" borderId="4" xfId="6" applyNumberFormat="1" applyFont="1" applyFill="1" applyBorder="1" applyAlignment="1">
      <alignment horizontal="center"/>
    </xf>
    <xf numFmtId="3" fontId="12" fillId="3" borderId="10" xfId="6" applyNumberFormat="1" applyFont="1" applyFill="1" applyBorder="1" applyAlignment="1">
      <alignment horizontal="center"/>
    </xf>
    <xf numFmtId="9" fontId="0" fillId="4" borderId="6" xfId="7" applyFont="1" applyFill="1" applyBorder="1"/>
    <xf numFmtId="9" fontId="44" fillId="4" borderId="4" xfId="7" applyFont="1" applyFill="1" applyBorder="1" applyProtection="1">
      <protection locked="0"/>
    </xf>
    <xf numFmtId="9" fontId="8" fillId="4" borderId="4" xfId="7" applyFont="1" applyFill="1" applyBorder="1"/>
    <xf numFmtId="9" fontId="8" fillId="4" borderId="10" xfId="7" applyFont="1" applyFill="1" applyBorder="1"/>
    <xf numFmtId="3" fontId="27" fillId="3" borderId="6" xfId="6" applyNumberFormat="1" applyFill="1" applyBorder="1"/>
    <xf numFmtId="9" fontId="0" fillId="0" borderId="3" xfId="7" applyFont="1" applyBorder="1" applyAlignment="1">
      <alignment horizontal="center"/>
    </xf>
    <xf numFmtId="9" fontId="0" fillId="0" borderId="16" xfId="7" applyFont="1" applyBorder="1" applyAlignment="1">
      <alignment horizontal="center" vertical="top"/>
    </xf>
    <xf numFmtId="9" fontId="5" fillId="0" borderId="16" xfId="7" applyFont="1" applyBorder="1" applyAlignment="1">
      <alignment horizontal="center" vertical="top"/>
    </xf>
    <xf numFmtId="9" fontId="5" fillId="0" borderId="16" xfId="7" applyFont="1" applyBorder="1" applyAlignment="1">
      <alignment horizontal="center"/>
    </xf>
    <xf numFmtId="9" fontId="44" fillId="0" borderId="16" xfId="7" applyFont="1" applyBorder="1" applyAlignment="1">
      <alignment horizontal="center"/>
    </xf>
    <xf numFmtId="9" fontId="0" fillId="0" borderId="16" xfId="7" applyFont="1" applyBorder="1" applyAlignment="1">
      <alignment horizontal="center"/>
    </xf>
    <xf numFmtId="9" fontId="8" fillId="0" borderId="16" xfId="7" applyFont="1" applyBorder="1" applyAlignment="1">
      <alignment horizontal="center"/>
    </xf>
    <xf numFmtId="9" fontId="0" fillId="0" borderId="11" xfId="7" applyFont="1" applyBorder="1" applyAlignment="1">
      <alignment horizontal="center"/>
    </xf>
    <xf numFmtId="9" fontId="0" fillId="0" borderId="17" xfId="7" applyFont="1" applyBorder="1" applyAlignment="1">
      <alignment horizontal="center"/>
    </xf>
    <xf numFmtId="10" fontId="0" fillId="3" borderId="3" xfId="9" applyNumberFormat="1" applyFont="1" applyFill="1" applyBorder="1"/>
    <xf numFmtId="10" fontId="0" fillId="3" borderId="16" xfId="9" applyNumberFormat="1" applyFont="1" applyFill="1" applyBorder="1"/>
    <xf numFmtId="10" fontId="0" fillId="3" borderId="17" xfId="9" applyNumberFormat="1" applyFont="1" applyFill="1" applyBorder="1"/>
    <xf numFmtId="3" fontId="15" fillId="3" borderId="10" xfId="6" applyNumberFormat="1" applyFont="1" applyFill="1" applyBorder="1"/>
    <xf numFmtId="9" fontId="21" fillId="4" borderId="4" xfId="7" applyFont="1" applyFill="1" applyBorder="1" applyProtection="1">
      <protection locked="0"/>
    </xf>
    <xf numFmtId="9" fontId="15" fillId="4" borderId="10" xfId="7" applyFont="1" applyFill="1" applyBorder="1"/>
    <xf numFmtId="3" fontId="12" fillId="8" borderId="4" xfId="6" applyNumberFormat="1" applyFont="1" applyFill="1" applyBorder="1" applyAlignment="1" applyProtection="1">
      <alignment vertical="top"/>
      <protection locked="0"/>
    </xf>
    <xf numFmtId="9" fontId="15" fillId="2" borderId="11" xfId="7" applyFont="1" applyFill="1" applyBorder="1" applyAlignment="1">
      <alignment horizontal="center"/>
    </xf>
    <xf numFmtId="9" fontId="32" fillId="0" borderId="16" xfId="7" applyFont="1" applyBorder="1" applyAlignment="1">
      <alignment horizontal="center"/>
    </xf>
    <xf numFmtId="9" fontId="32" fillId="0" borderId="16" xfId="7" applyFont="1" applyBorder="1" applyAlignment="1">
      <alignment horizontal="center" vertical="top"/>
    </xf>
    <xf numFmtId="9" fontId="21" fillId="0" borderId="16" xfId="7" applyFont="1" applyBorder="1" applyAlignment="1">
      <alignment horizontal="center" vertical="top"/>
    </xf>
    <xf numFmtId="9" fontId="15" fillId="0" borderId="16" xfId="7" applyFont="1" applyBorder="1" applyAlignment="1">
      <alignment horizontal="center" vertical="top"/>
    </xf>
    <xf numFmtId="9" fontId="12" fillId="0" borderId="16" xfId="7" applyFont="1" applyBorder="1" applyAlignment="1">
      <alignment horizontal="center" vertical="top"/>
    </xf>
    <xf numFmtId="9" fontId="15" fillId="0" borderId="17" xfId="7" applyFont="1" applyBorder="1" applyAlignment="1">
      <alignment horizontal="center"/>
    </xf>
    <xf numFmtId="9" fontId="32" fillId="0" borderId="17" xfId="7" applyFont="1" applyBorder="1" applyAlignment="1">
      <alignment horizontal="center"/>
    </xf>
    <xf numFmtId="3" fontId="34" fillId="0" borderId="0" xfId="6" applyNumberFormat="1" applyFont="1" applyAlignment="1">
      <alignment horizontal="center"/>
    </xf>
    <xf numFmtId="3" fontId="26" fillId="8" borderId="4" xfId="6" applyNumberFormat="1" applyFont="1" applyFill="1" applyBorder="1" applyAlignment="1">
      <alignment vertical="top"/>
    </xf>
    <xf numFmtId="3" fontId="37" fillId="0" borderId="0" xfId="6" applyNumberFormat="1" applyFont="1"/>
    <xf numFmtId="3" fontId="37" fillId="0" borderId="4" xfId="6" applyNumberFormat="1" applyFont="1" applyBorder="1" applyAlignment="1">
      <alignment vertical="top" wrapText="1"/>
    </xf>
    <xf numFmtId="3" fontId="7" fillId="3" borderId="4" xfId="6" applyNumberFormat="1" applyFont="1" applyFill="1" applyBorder="1" applyAlignment="1" applyProtection="1">
      <alignment vertical="center"/>
      <protection locked="0"/>
    </xf>
    <xf numFmtId="9" fontId="0" fillId="4" borderId="4" xfId="7" applyFont="1" applyFill="1" applyBorder="1"/>
    <xf numFmtId="9" fontId="15" fillId="4" borderId="4" xfId="7" applyFont="1" applyFill="1" applyBorder="1" applyProtection="1">
      <protection locked="0"/>
    </xf>
    <xf numFmtId="9" fontId="15" fillId="4" borderId="4" xfId="7" applyFont="1" applyFill="1" applyBorder="1"/>
    <xf numFmtId="3" fontId="21" fillId="0" borderId="0" xfId="6" applyNumberFormat="1" applyFont="1" applyAlignment="1" applyProtection="1">
      <alignment horizontal="center" vertical="top" wrapText="1"/>
      <protection locked="0"/>
    </xf>
    <xf numFmtId="9" fontId="7" fillId="2" borderId="11" xfId="7" applyFont="1" applyFill="1" applyBorder="1" applyAlignment="1" applyProtection="1">
      <alignment horizontal="center"/>
    </xf>
    <xf numFmtId="9" fontId="0" fillId="0" borderId="16" xfId="7" applyFont="1" applyBorder="1" applyAlignment="1" applyProtection="1">
      <alignment horizontal="center"/>
    </xf>
    <xf numFmtId="9" fontId="0" fillId="0" borderId="16" xfId="7" applyFont="1" applyBorder="1" applyAlignment="1" applyProtection="1">
      <alignment horizontal="center" vertical="top"/>
    </xf>
    <xf numFmtId="9" fontId="5" fillId="0" borderId="16" xfId="7" applyFont="1" applyBorder="1" applyAlignment="1" applyProtection="1">
      <alignment horizontal="center" vertical="top"/>
    </xf>
    <xf numFmtId="9" fontId="44" fillId="0" borderId="16" xfId="7" applyFont="1" applyBorder="1" applyAlignment="1" applyProtection="1">
      <alignment horizontal="center" vertical="top"/>
    </xf>
    <xf numFmtId="9" fontId="7" fillId="0" borderId="16" xfId="7" applyFont="1" applyBorder="1" applyAlignment="1" applyProtection="1">
      <alignment horizontal="center" vertical="top"/>
    </xf>
    <xf numFmtId="9" fontId="37" fillId="0" borderId="16" xfId="7" applyFont="1" applyBorder="1" applyAlignment="1" applyProtection="1">
      <alignment horizontal="center" vertical="top"/>
    </xf>
    <xf numFmtId="10" fontId="26" fillId="5" borderId="3" xfId="9" applyNumberFormat="1" applyFont="1" applyFill="1" applyBorder="1" applyAlignment="1" applyProtection="1">
      <alignment horizontal="center"/>
    </xf>
    <xf numFmtId="10" fontId="26" fillId="5" borderId="16" xfId="9" applyNumberFormat="1" applyFont="1" applyFill="1" applyBorder="1" applyAlignment="1" applyProtection="1">
      <alignment horizontal="center"/>
    </xf>
    <xf numFmtId="10" fontId="26" fillId="5" borderId="17" xfId="9" applyNumberFormat="1" applyFont="1" applyFill="1" applyBorder="1" applyAlignment="1" applyProtection="1">
      <alignment horizontal="center"/>
    </xf>
    <xf numFmtId="10" fontId="26" fillId="5" borderId="11" xfId="9" applyNumberFormat="1" applyFont="1" applyFill="1" applyBorder="1" applyAlignment="1">
      <alignment horizontal="center"/>
    </xf>
    <xf numFmtId="49" fontId="26" fillId="3" borderId="5" xfId="6" applyNumberFormat="1" applyFont="1" applyFill="1" applyBorder="1" applyAlignment="1">
      <alignment horizontal="center"/>
    </xf>
    <xf numFmtId="49" fontId="26" fillId="3" borderId="1" xfId="6" applyNumberFormat="1" applyFont="1" applyFill="1" applyBorder="1" applyAlignment="1">
      <alignment horizontal="center"/>
    </xf>
    <xf numFmtId="49" fontId="26" fillId="3" borderId="8" xfId="6" applyNumberFormat="1" applyFont="1" applyFill="1" applyBorder="1" applyAlignment="1">
      <alignment horizontal="center"/>
    </xf>
    <xf numFmtId="3" fontId="15" fillId="3" borderId="10" xfId="6" applyNumberFormat="1" applyFont="1" applyFill="1" applyBorder="1" applyAlignment="1">
      <alignment vertical="top"/>
    </xf>
    <xf numFmtId="9" fontId="15" fillId="4" borderId="10" xfId="7" applyFont="1" applyFill="1" applyBorder="1" applyAlignment="1">
      <alignment vertical="top"/>
    </xf>
    <xf numFmtId="3" fontId="32" fillId="3" borderId="6" xfId="6" applyNumberFormat="1" applyFont="1" applyFill="1" applyBorder="1"/>
    <xf numFmtId="9" fontId="32" fillId="4" borderId="6" xfId="7" applyFont="1" applyFill="1" applyBorder="1"/>
    <xf numFmtId="9" fontId="7" fillId="2" borderId="11" xfId="7" applyFont="1" applyFill="1" applyBorder="1" applyAlignment="1">
      <alignment horizontal="center"/>
    </xf>
    <xf numFmtId="9" fontId="15" fillId="0" borderId="17" xfId="7" applyFont="1" applyBorder="1" applyAlignment="1">
      <alignment horizontal="center" vertical="top"/>
    </xf>
    <xf numFmtId="3" fontId="63" fillId="4" borderId="4" xfId="6" applyNumberFormat="1" applyFont="1" applyFill="1" applyBorder="1" applyAlignment="1">
      <alignment vertical="top"/>
    </xf>
    <xf numFmtId="3" fontId="34" fillId="8" borderId="4" xfId="6" applyNumberFormat="1" applyFont="1" applyFill="1" applyBorder="1" applyAlignment="1" applyProtection="1">
      <alignment horizontal="left" vertical="center"/>
      <protection locked="0"/>
    </xf>
    <xf numFmtId="3" fontId="34" fillId="6" borderId="1" xfId="6" applyNumberFormat="1" applyFont="1" applyFill="1" applyBorder="1" applyAlignment="1">
      <alignment vertical="center"/>
    </xf>
    <xf numFmtId="3" fontId="34" fillId="0" borderId="0" xfId="6" applyNumberFormat="1" applyFont="1" applyAlignment="1">
      <alignment vertical="center"/>
    </xf>
    <xf numFmtId="3" fontId="34" fillId="0" borderId="4" xfId="6" applyNumberFormat="1" applyFont="1" applyBorder="1" applyAlignment="1">
      <alignment vertical="center"/>
    </xf>
    <xf numFmtId="3" fontId="34" fillId="0" borderId="0" xfId="6" applyNumberFormat="1" applyFont="1"/>
    <xf numFmtId="3" fontId="34" fillId="0" borderId="4" xfId="6" applyNumberFormat="1" applyFont="1" applyBorder="1" applyAlignment="1">
      <alignment vertical="top" wrapText="1"/>
    </xf>
    <xf numFmtId="3" fontId="32" fillId="3" borderId="4" xfId="6" applyNumberFormat="1" applyFont="1" applyFill="1" applyBorder="1" applyAlignment="1">
      <alignment horizontal="right"/>
    </xf>
    <xf numFmtId="3" fontId="12" fillId="3" borderId="4" xfId="6" applyNumberFormat="1" applyFont="1" applyFill="1" applyBorder="1" applyAlignment="1">
      <alignment horizontal="right" vertical="center"/>
    </xf>
    <xf numFmtId="3" fontId="44" fillId="3" borderId="4" xfId="6" applyNumberFormat="1" applyFont="1" applyFill="1" applyBorder="1" applyAlignment="1" applyProtection="1">
      <alignment horizontal="right" vertical="center"/>
      <protection locked="0"/>
    </xf>
    <xf numFmtId="3" fontId="57" fillId="3" borderId="4" xfId="6" applyNumberFormat="1" applyFont="1" applyFill="1" applyBorder="1" applyAlignment="1" applyProtection="1">
      <alignment horizontal="right" vertical="center"/>
      <protection locked="0"/>
    </xf>
    <xf numFmtId="3" fontId="12" fillId="3" borderId="4" xfId="6" applyNumberFormat="1" applyFont="1" applyFill="1" applyBorder="1" applyAlignment="1">
      <alignment horizontal="right" vertical="top"/>
    </xf>
    <xf numFmtId="3" fontId="11" fillId="3" borderId="4" xfId="6" applyNumberFormat="1" applyFont="1" applyFill="1" applyBorder="1" applyAlignment="1" applyProtection="1">
      <alignment horizontal="right"/>
      <protection locked="0"/>
    </xf>
    <xf numFmtId="3" fontId="20" fillId="3" borderId="4" xfId="6" applyNumberFormat="1" applyFont="1" applyFill="1" applyBorder="1" applyAlignment="1">
      <alignment horizontal="right" vertical="center"/>
    </xf>
    <xf numFmtId="3" fontId="34" fillId="3" borderId="4" xfId="6" applyNumberFormat="1" applyFont="1" applyFill="1" applyBorder="1" applyAlignment="1">
      <alignment vertical="top"/>
    </xf>
    <xf numFmtId="9" fontId="12" fillId="4" borderId="4" xfId="7" applyFont="1" applyFill="1" applyBorder="1" applyAlignment="1">
      <alignment horizontal="center"/>
    </xf>
    <xf numFmtId="9" fontId="21" fillId="4" borderId="4" xfId="7" applyFont="1" applyFill="1" applyBorder="1" applyAlignment="1" applyProtection="1">
      <alignment horizontal="center"/>
      <protection locked="0"/>
    </xf>
    <xf numFmtId="9" fontId="44" fillId="4" borderId="4" xfId="7" applyFont="1" applyFill="1" applyBorder="1" applyAlignment="1" applyProtection="1">
      <alignment horizontal="center"/>
      <protection locked="0"/>
    </xf>
    <xf numFmtId="9" fontId="57" fillId="4" borderId="4" xfId="7" applyFont="1" applyFill="1" applyBorder="1" applyAlignment="1" applyProtection="1">
      <alignment horizontal="center"/>
      <protection locked="0"/>
    </xf>
    <xf numFmtId="9" fontId="21" fillId="4" borderId="4" xfId="7" applyFont="1" applyFill="1" applyBorder="1" applyAlignment="1">
      <alignment horizontal="center"/>
    </xf>
    <xf numFmtId="9" fontId="34" fillId="4" borderId="4" xfId="7" applyFont="1" applyFill="1" applyBorder="1" applyAlignment="1">
      <alignment horizontal="center" vertical="top"/>
    </xf>
    <xf numFmtId="9" fontId="15" fillId="4" borderId="10" xfId="7" applyFont="1" applyFill="1" applyBorder="1" applyAlignment="1">
      <alignment horizontal="center"/>
    </xf>
    <xf numFmtId="177" fontId="27" fillId="3" borderId="3" xfId="6" applyNumberFormat="1" applyFill="1" applyBorder="1" applyAlignment="1">
      <alignment horizontal="left"/>
    </xf>
    <xf numFmtId="177" fontId="27" fillId="3" borderId="16" xfId="6" applyNumberFormat="1" applyFill="1" applyBorder="1" applyAlignment="1">
      <alignment horizontal="left"/>
    </xf>
    <xf numFmtId="177" fontId="27" fillId="3" borderId="17" xfId="6" applyNumberFormat="1" applyFill="1" applyBorder="1" applyAlignment="1">
      <alignment horizontal="left"/>
    </xf>
    <xf numFmtId="3" fontId="12" fillId="6" borderId="3" xfId="6" applyNumberFormat="1" applyFont="1" applyFill="1" applyBorder="1" applyAlignment="1">
      <alignment horizontal="center"/>
    </xf>
    <xf numFmtId="3" fontId="32" fillId="6" borderId="17" xfId="6" applyNumberFormat="1" applyFont="1" applyFill="1" applyBorder="1"/>
    <xf numFmtId="9" fontId="12" fillId="0" borderId="16" xfId="7" applyFont="1" applyBorder="1" applyAlignment="1">
      <alignment vertical="center"/>
    </xf>
    <xf numFmtId="9" fontId="21" fillId="0" borderId="16" xfId="7" applyFont="1" applyBorder="1" applyAlignment="1" applyProtection="1">
      <alignment vertical="center"/>
      <protection locked="0"/>
    </xf>
    <xf numFmtId="9" fontId="15" fillId="0" borderId="16" xfId="7" applyFont="1" applyBorder="1" applyAlignment="1">
      <alignment vertical="center"/>
    </xf>
    <xf numFmtId="9" fontId="21" fillId="0" borderId="16" xfId="7" applyFont="1" applyBorder="1" applyAlignment="1">
      <alignment vertical="center"/>
    </xf>
    <xf numFmtId="9" fontId="34" fillId="0" borderId="16" xfId="7" applyFont="1" applyBorder="1" applyAlignment="1">
      <alignment vertical="center"/>
    </xf>
    <xf numFmtId="9" fontId="32" fillId="0" borderId="4" xfId="7" applyFont="1" applyBorder="1" applyAlignment="1">
      <alignment horizontal="center"/>
    </xf>
    <xf numFmtId="9" fontId="32" fillId="0" borderId="10" xfId="7" applyFont="1" applyBorder="1" applyAlignment="1">
      <alignment horizontal="center"/>
    </xf>
    <xf numFmtId="3" fontId="12" fillId="6" borderId="6" xfId="6" applyNumberFormat="1" applyFont="1" applyFill="1" applyBorder="1" applyAlignment="1">
      <alignment horizontal="center"/>
    </xf>
    <xf numFmtId="3" fontId="32" fillId="6" borderId="10" xfId="6" applyNumberFormat="1" applyFont="1" applyFill="1" applyBorder="1"/>
    <xf numFmtId="3" fontId="25" fillId="8" borderId="1" xfId="7" applyNumberFormat="1" applyFont="1" applyFill="1" applyBorder="1" applyAlignment="1" applyProtection="1">
      <alignment horizontal="center"/>
    </xf>
    <xf numFmtId="3" fontId="25" fillId="8" borderId="4" xfId="7" applyNumberFormat="1" applyFont="1" applyFill="1" applyBorder="1" applyAlignment="1" applyProtection="1">
      <alignment horizontal="center"/>
    </xf>
    <xf numFmtId="3" fontId="25" fillId="8" borderId="5" xfId="6" applyNumberFormat="1" applyFont="1" applyFill="1" applyBorder="1" applyAlignment="1">
      <alignment horizontal="center"/>
    </xf>
    <xf numFmtId="3" fontId="25" fillId="8" borderId="6" xfId="6" applyNumberFormat="1" applyFont="1" applyFill="1" applyBorder="1" applyAlignment="1">
      <alignment horizontal="center"/>
    </xf>
    <xf numFmtId="0" fontId="28" fillId="2" borderId="5" xfId="6" applyFont="1" applyFill="1" applyBorder="1" applyAlignment="1">
      <alignment horizontal="center" vertical="center" wrapText="1"/>
    </xf>
    <xf numFmtId="0" fontId="28" fillId="2" borderId="8" xfId="6" applyFont="1" applyFill="1" applyBorder="1" applyAlignment="1">
      <alignment horizontal="center" vertical="center" wrapText="1"/>
    </xf>
    <xf numFmtId="170" fontId="28" fillId="2" borderId="11" xfId="6" applyNumberFormat="1" applyFont="1" applyFill="1" applyBorder="1" applyAlignment="1">
      <alignment horizontal="center" vertical="center"/>
    </xf>
    <xf numFmtId="171" fontId="28" fillId="2" borderId="11" xfId="6" applyNumberFormat="1" applyFont="1" applyFill="1" applyBorder="1" applyAlignment="1">
      <alignment horizontal="center" vertical="center"/>
    </xf>
    <xf numFmtId="3" fontId="20" fillId="2" borderId="12" xfId="6" applyNumberFormat="1" applyFont="1" applyFill="1" applyBorder="1" applyAlignment="1">
      <alignment horizontal="center"/>
    </xf>
    <xf numFmtId="3" fontId="20" fillId="2" borderId="13" xfId="6" applyNumberFormat="1" applyFont="1" applyFill="1" applyBorder="1" applyAlignment="1">
      <alignment horizontal="center"/>
    </xf>
    <xf numFmtId="49" fontId="28" fillId="0" borderId="2" xfId="6" applyNumberFormat="1" applyFont="1" applyBorder="1" applyAlignment="1">
      <alignment horizontal="center" vertical="center" wrapText="1"/>
    </xf>
    <xf numFmtId="49" fontId="28" fillId="0" borderId="9" xfId="6" applyNumberFormat="1" applyFont="1" applyBorder="1" applyAlignment="1">
      <alignment horizontal="center" vertical="center" wrapText="1"/>
    </xf>
    <xf numFmtId="175" fontId="28" fillId="2" borderId="11" xfId="6" applyNumberFormat="1" applyFont="1" applyFill="1" applyBorder="1" applyAlignment="1">
      <alignment horizontal="center" vertical="center"/>
    </xf>
    <xf numFmtId="3" fontId="30" fillId="2" borderId="12" xfId="6" applyNumberFormat="1" applyFont="1" applyFill="1" applyBorder="1" applyAlignment="1">
      <alignment horizontal="center" vertical="center" wrapText="1"/>
    </xf>
    <xf numFmtId="3" fontId="30" fillId="2" borderId="13" xfId="6" applyNumberFormat="1" applyFont="1" applyFill="1" applyBorder="1" applyAlignment="1">
      <alignment horizontal="center" vertical="center" wrapText="1"/>
    </xf>
    <xf numFmtId="172" fontId="28" fillId="2" borderId="11" xfId="6" applyNumberFormat="1" applyFont="1" applyFill="1" applyBorder="1" applyAlignment="1">
      <alignment horizontal="center" vertical="center"/>
    </xf>
    <xf numFmtId="174" fontId="28" fillId="2" borderId="11" xfId="6" applyNumberFormat="1" applyFont="1" applyFill="1" applyBorder="1" applyAlignment="1">
      <alignment horizontal="center" vertical="center"/>
    </xf>
    <xf numFmtId="3" fontId="25" fillId="8" borderId="2" xfId="6" applyNumberFormat="1" applyFont="1" applyFill="1" applyBorder="1" applyAlignment="1">
      <alignment horizontal="center"/>
    </xf>
    <xf numFmtId="3" fontId="71" fillId="0" borderId="9" xfId="6" applyNumberFormat="1" applyFont="1" applyBorder="1" applyAlignment="1">
      <alignment horizontal="center"/>
    </xf>
    <xf numFmtId="3" fontId="71" fillId="0" borderId="10" xfId="6" applyNumberFormat="1" applyFont="1" applyBorder="1" applyAlignment="1">
      <alignment horizontal="center"/>
    </xf>
    <xf numFmtId="3" fontId="26" fillId="5" borderId="11" xfId="6" applyNumberFormat="1" applyFont="1" applyFill="1" applyBorder="1" applyAlignment="1">
      <alignment horizontal="center"/>
    </xf>
    <xf numFmtId="0" fontId="26" fillId="5" borderId="11" xfId="6" applyFont="1" applyFill="1" applyBorder="1" applyAlignment="1">
      <alignment horizontal="center"/>
    </xf>
    <xf numFmtId="3" fontId="26" fillId="3" borderId="11" xfId="6" applyNumberFormat="1" applyFont="1" applyFill="1" applyBorder="1" applyAlignment="1">
      <alignment horizontal="center"/>
    </xf>
    <xf numFmtId="0" fontId="26" fillId="3" borderId="11" xfId="6" applyFont="1" applyFill="1" applyBorder="1" applyAlignment="1">
      <alignment horizontal="center"/>
    </xf>
    <xf numFmtId="3" fontId="26" fillId="5" borderId="12" xfId="6" applyNumberFormat="1" applyFont="1" applyFill="1" applyBorder="1" applyAlignment="1">
      <alignment horizontal="center"/>
    </xf>
    <xf numFmtId="3" fontId="26" fillId="5" borderId="13" xfId="6" applyNumberFormat="1" applyFont="1" applyFill="1" applyBorder="1" applyAlignment="1">
      <alignment horizontal="center"/>
    </xf>
    <xf numFmtId="3" fontId="30" fillId="2" borderId="14" xfId="6" applyNumberFormat="1" applyFont="1" applyFill="1" applyBorder="1" applyAlignment="1">
      <alignment horizontal="center" vertical="center" wrapText="1"/>
    </xf>
    <xf numFmtId="0" fontId="31" fillId="2" borderId="13" xfId="6" applyFont="1" applyFill="1" applyBorder="1" applyAlignment="1">
      <alignment horizontal="center" vertical="center" wrapText="1"/>
    </xf>
    <xf numFmtId="9" fontId="30" fillId="2" borderId="12" xfId="7" applyFont="1" applyFill="1" applyBorder="1" applyAlignment="1">
      <alignment horizontal="center" vertical="center" wrapText="1"/>
    </xf>
    <xf numFmtId="3" fontId="19" fillId="2" borderId="14" xfId="6" applyNumberFormat="1" applyFont="1" applyFill="1" applyBorder="1" applyAlignment="1">
      <alignment horizontal="center"/>
    </xf>
    <xf numFmtId="3" fontId="19" fillId="2" borderId="13" xfId="6" applyNumberFormat="1" applyFont="1" applyFill="1" applyBorder="1" applyAlignment="1">
      <alignment horizontal="center"/>
    </xf>
    <xf numFmtId="3" fontId="8" fillId="8" borderId="12" xfId="6" applyNumberFormat="1" applyFont="1" applyFill="1" applyBorder="1" applyAlignment="1">
      <alignment horizontal="center"/>
    </xf>
    <xf numFmtId="3" fontId="8" fillId="8" borderId="14" xfId="6" applyNumberFormat="1" applyFont="1" applyFill="1" applyBorder="1" applyAlignment="1">
      <alignment horizontal="center"/>
    </xf>
    <xf numFmtId="3" fontId="8" fillId="8" borderId="13" xfId="6" applyNumberFormat="1" applyFont="1" applyFill="1" applyBorder="1" applyAlignment="1">
      <alignment horizontal="center"/>
    </xf>
    <xf numFmtId="3" fontId="8" fillId="8" borderId="12" xfId="6" applyNumberFormat="1" applyFont="1" applyFill="1" applyBorder="1" applyAlignment="1">
      <alignment horizontal="center" vertical="center"/>
    </xf>
    <xf numFmtId="3" fontId="8" fillId="8" borderId="14" xfId="6" applyNumberFormat="1" applyFont="1" applyFill="1" applyBorder="1" applyAlignment="1">
      <alignment horizontal="center" vertical="center"/>
    </xf>
    <xf numFmtId="3" fontId="8" fillId="8" borderId="13" xfId="6" applyNumberFormat="1" applyFont="1" applyFill="1" applyBorder="1" applyAlignment="1">
      <alignment horizontal="center" vertical="center"/>
    </xf>
    <xf numFmtId="3" fontId="25" fillId="0" borderId="12" xfId="6" applyNumberFormat="1" applyFont="1" applyBorder="1" applyAlignment="1">
      <alignment horizontal="center"/>
    </xf>
    <xf numFmtId="3" fontId="25" fillId="0" borderId="14" xfId="6" applyNumberFormat="1" applyFont="1" applyBorder="1" applyAlignment="1">
      <alignment horizontal="center"/>
    </xf>
    <xf numFmtId="3" fontId="25" fillId="0" borderId="13" xfId="6" applyNumberFormat="1" applyFont="1" applyBorder="1" applyAlignment="1">
      <alignment horizontal="center"/>
    </xf>
    <xf numFmtId="3" fontId="8" fillId="6" borderId="12" xfId="6" applyNumberFormat="1" applyFont="1" applyFill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3" fontId="8" fillId="0" borderId="12" xfId="6" applyNumberFormat="1" applyFont="1" applyBorder="1" applyAlignment="1">
      <alignment horizontal="center"/>
    </xf>
    <xf numFmtId="3" fontId="8" fillId="0" borderId="14" xfId="6" applyNumberFormat="1" applyFont="1" applyBorder="1" applyAlignment="1">
      <alignment horizontal="center"/>
    </xf>
    <xf numFmtId="3" fontId="8" fillId="0" borderId="13" xfId="6" applyNumberFormat="1" applyFont="1" applyBorder="1" applyAlignment="1">
      <alignment horizontal="center"/>
    </xf>
    <xf numFmtId="3" fontId="20" fillId="2" borderId="14" xfId="6" applyNumberFormat="1" applyFont="1" applyFill="1" applyBorder="1" applyAlignment="1">
      <alignment horizontal="center"/>
    </xf>
    <xf numFmtId="3" fontId="25" fillId="8" borderId="12" xfId="7" applyNumberFormat="1" applyFont="1" applyFill="1" applyBorder="1" applyAlignment="1">
      <alignment horizontal="center"/>
    </xf>
    <xf numFmtId="3" fontId="25" fillId="8" borderId="14" xfId="7" applyNumberFormat="1" applyFont="1" applyFill="1" applyBorder="1" applyAlignment="1">
      <alignment horizontal="center"/>
    </xf>
    <xf numFmtId="3" fontId="25" fillId="8" borderId="13" xfId="7" applyNumberFormat="1" applyFont="1" applyFill="1" applyBorder="1" applyAlignment="1">
      <alignment horizontal="center"/>
    </xf>
    <xf numFmtId="3" fontId="25" fillId="8" borderId="1" xfId="7" applyNumberFormat="1" applyFont="1" applyFill="1" applyBorder="1" applyAlignment="1">
      <alignment horizontal="center"/>
    </xf>
    <xf numFmtId="3" fontId="25" fillId="8" borderId="0" xfId="7" applyNumberFormat="1" applyFont="1" applyFill="1" applyBorder="1" applyAlignment="1">
      <alignment horizontal="center"/>
    </xf>
    <xf numFmtId="3" fontId="25" fillId="8" borderId="4" xfId="7" applyNumberFormat="1" applyFont="1" applyFill="1" applyBorder="1" applyAlignment="1">
      <alignment horizontal="center"/>
    </xf>
    <xf numFmtId="3" fontId="8" fillId="0" borderId="20" xfId="6" applyNumberFormat="1" applyFont="1" applyBorder="1" applyAlignment="1">
      <alignment vertical="top" wrapText="1"/>
    </xf>
    <xf numFmtId="0" fontId="37" fillId="0" borderId="21" xfId="6" applyFont="1" applyBorder="1" applyAlignment="1">
      <alignment vertical="top" wrapText="1"/>
    </xf>
    <xf numFmtId="0" fontId="8" fillId="0" borderId="14" xfId="6" applyFont="1" applyBorder="1" applyAlignment="1">
      <alignment horizontal="center"/>
    </xf>
    <xf numFmtId="0" fontId="8" fillId="0" borderId="13" xfId="6" applyFont="1" applyBorder="1" applyAlignment="1">
      <alignment horizontal="center"/>
    </xf>
    <xf numFmtId="3" fontId="12" fillId="0" borderId="0" xfId="6" applyNumberFormat="1" applyFont="1" applyAlignment="1">
      <alignment vertical="top" wrapText="1"/>
    </xf>
    <xf numFmtId="0" fontId="26" fillId="0" borderId="4" xfId="6" applyFont="1" applyBorder="1" applyAlignment="1">
      <alignment vertical="top" wrapText="1"/>
    </xf>
    <xf numFmtId="3" fontId="25" fillId="8" borderId="5" xfId="7" applyNumberFormat="1" applyFont="1" applyFill="1" applyBorder="1" applyAlignment="1">
      <alignment horizontal="center"/>
    </xf>
    <xf numFmtId="3" fontId="25" fillId="8" borderId="2" xfId="7" applyNumberFormat="1" applyFont="1" applyFill="1" applyBorder="1" applyAlignment="1">
      <alignment horizontal="center"/>
    </xf>
    <xf numFmtId="3" fontId="25" fillId="8" borderId="6" xfId="7" applyNumberFormat="1" applyFont="1" applyFill="1" applyBorder="1" applyAlignment="1">
      <alignment horizontal="center"/>
    </xf>
    <xf numFmtId="3" fontId="12" fillId="0" borderId="20" xfId="6" applyNumberFormat="1" applyFont="1" applyBorder="1" applyAlignment="1">
      <alignment vertical="top" wrapText="1"/>
    </xf>
    <xf numFmtId="0" fontId="26" fillId="0" borderId="21" xfId="6" applyFont="1" applyBorder="1" applyAlignment="1">
      <alignment vertical="top" wrapText="1"/>
    </xf>
  </cellXfs>
  <cellStyles count="10">
    <cellStyle name="Komma" xfId="1" builtinId="3"/>
    <cellStyle name="Milliers 2" xfId="8" xr:uid="{E5B847F8-2F11-324B-B6B1-19E05B712F9B}"/>
    <cellStyle name="Monétaire 3" xfId="3" xr:uid="{DD50FDD9-0B1D-7849-80AB-4C278E4C9CBE}"/>
    <cellStyle name="Normal 2" xfId="4" xr:uid="{6A365A37-71AB-0541-8D39-23C15C4A113B}"/>
    <cellStyle name="Normal 3" xfId="2" xr:uid="{F907E7F3-C904-9F42-9069-69316EDAA245}"/>
    <cellStyle name="Normal 4" xfId="6" xr:uid="{83AC0230-64EB-1D48-AFE4-DB2E0A1D5BB6}"/>
    <cellStyle name="Pourcentage 2" xfId="5" xr:uid="{EBA8D178-E1BF-704F-9AA6-17CBB175FC34}"/>
    <cellStyle name="Pourcentage 3" xfId="7" xr:uid="{C0515CE2-DC9D-EB41-911F-E47AD11A372B}"/>
    <cellStyle name="Procent" xfId="9" builtinId="5"/>
    <cellStyle name="Standaard" xfId="0" builtinId="0"/>
  </cellStyles>
  <dxfs count="0"/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30</xdr:col>
          <xdr:colOff>466725</xdr:colOff>
          <xdr:row>92</xdr:row>
          <xdr:rowOff>38100</xdr:rowOff>
        </xdr:to>
        <xdr:sp macro="" textlink="">
          <xdr:nvSpPr>
            <xdr:cNvPr id="36870" name="Object 6" hidden="1">
              <a:extLst>
                <a:ext uri="{63B3BB69-23CF-44E3-9099-C40C66FF867C}">
                  <a14:compatExt spid="_x0000_s36870"/>
                </a:ext>
                <a:ext uri="{FF2B5EF4-FFF2-40B4-BE49-F238E27FC236}">
                  <a16:creationId xmlns:a16="http://schemas.microsoft.com/office/drawing/2014/main" id="{00000000-0008-0000-0000-000006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F9662-7E8E-478B-BDD3-BC4C2B34E7E2}">
  <dimension ref="A2:B4"/>
  <sheetViews>
    <sheetView tabSelected="1" zoomScale="80" zoomScaleNormal="80" workbookViewId="0">
      <selection activeCell="B2" sqref="B2"/>
    </sheetView>
  </sheetViews>
  <sheetFormatPr defaultColWidth="9" defaultRowHeight="15.75"/>
  <sheetData>
    <row r="2" spans="1:2">
      <c r="B2" s="871" t="s">
        <v>421</v>
      </c>
    </row>
    <row r="3" spans="1:2">
      <c r="A3" s="857"/>
      <c r="B3" s="857"/>
    </row>
    <row r="4" spans="1:2">
      <c r="A4" s="857"/>
      <c r="B4" s="857"/>
    </row>
  </sheetData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36870" r:id="rId4">
          <objectPr defaultSize="0" autoPict="0" r:id="rId5">
            <anchor moveWithCells="1">
              <from>
                <xdr:col>1</xdr:col>
                <xdr:colOff>0</xdr:colOff>
                <xdr:row>3</xdr:row>
                <xdr:rowOff>0</xdr:rowOff>
              </from>
              <to>
                <xdr:col>30</xdr:col>
                <xdr:colOff>466725</xdr:colOff>
                <xdr:row>92</xdr:row>
                <xdr:rowOff>38100</xdr:rowOff>
              </to>
            </anchor>
          </objectPr>
        </oleObject>
      </mc:Choice>
      <mc:Fallback>
        <oleObject progId="Document" shapeId="36870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31C44-5357-C643-A400-D1DC5E6EA6A9}">
  <sheetPr>
    <tabColor theme="0"/>
    <outlinePr summaryBelow="0"/>
    <pageSetUpPr fitToPage="1"/>
  </sheetPr>
  <dimension ref="A1:AR39"/>
  <sheetViews>
    <sheetView zoomScale="80" zoomScaleNormal="80" workbookViewId="0">
      <pane xSplit="4" ySplit="3" topLeftCell="E4" activePane="bottomRight" state="frozen"/>
      <selection activeCell="B3" sqref="B3"/>
      <selection pane="topRight" activeCell="B3" sqref="B3"/>
      <selection pane="bottomLeft" activeCell="B3" sqref="B3"/>
      <selection pane="bottomRight" activeCell="C4" sqref="C4:D4"/>
    </sheetView>
  </sheetViews>
  <sheetFormatPr defaultColWidth="9.125" defaultRowHeight="15" outlineLevelCol="1"/>
  <cols>
    <col min="1" max="1" width="3.625" style="4" customWidth="1"/>
    <col min="2" max="2" width="6.625" style="23" customWidth="1"/>
    <col min="3" max="3" width="11.625" style="4" customWidth="1"/>
    <col min="4" max="4" width="46.625" style="4" customWidth="1"/>
    <col min="5" max="5" width="15.625" style="4" customWidth="1"/>
    <col min="6" max="6" width="9.125" style="219" customWidth="1"/>
    <col min="7" max="7" width="15.625" style="285" customWidth="1"/>
    <col min="8" max="8" width="15.625" style="4" customWidth="1"/>
    <col min="9" max="9" width="9.125" style="219" bestFit="1" customWidth="1"/>
    <col min="10" max="10" width="15.625" style="285" customWidth="1"/>
    <col min="11" max="11" width="15.625" style="4" customWidth="1"/>
    <col min="12" max="12" width="9.125" style="219" bestFit="1" customWidth="1"/>
    <col min="13" max="13" width="15.625" style="285" customWidth="1"/>
    <col min="14" max="14" width="15.625" style="4" customWidth="1"/>
    <col min="15" max="15" width="9.125" style="219" bestFit="1" customWidth="1"/>
    <col min="16" max="16" width="15.625" style="285" customWidth="1"/>
    <col min="17" max="17" width="15.625" style="4" customWidth="1"/>
    <col min="18" max="18" width="9.125" style="219" bestFit="1" customWidth="1"/>
    <col min="19" max="19" width="15.625" style="285" customWidth="1"/>
    <col min="20" max="20" width="45.625" style="395" customWidth="1"/>
    <col min="21" max="21" width="15.625" style="4" hidden="1" customWidth="1" outlineLevel="1"/>
    <col min="22" max="22" width="6.625" style="195" hidden="1" customWidth="1" outlineLevel="1"/>
    <col min="23" max="24" width="15.625" style="4" hidden="1" customWidth="1" outlineLevel="1"/>
    <col min="25" max="25" width="6.625" style="195" hidden="1" customWidth="1" outlineLevel="1"/>
    <col min="26" max="27" width="15.625" style="4" hidden="1" customWidth="1" outlineLevel="1"/>
    <col min="28" max="28" width="6.625" style="195" hidden="1" customWidth="1" outlineLevel="1"/>
    <col min="29" max="30" width="15.625" style="4" hidden="1" customWidth="1" outlineLevel="1"/>
    <col min="31" max="31" width="6.625" style="195" hidden="1" customWidth="1" outlineLevel="1"/>
    <col min="32" max="33" width="15.625" style="4" hidden="1" customWidth="1" outlineLevel="1"/>
    <col min="34" max="34" width="6.625" style="195" hidden="1" customWidth="1" outlineLevel="1"/>
    <col min="35" max="35" width="15.625" style="4" hidden="1" customWidth="1" outlineLevel="1"/>
    <col min="36" max="36" width="9.625" style="4" hidden="1" customWidth="1" outlineLevel="1"/>
    <col min="37" max="37" width="15.625" style="4" hidden="1" customWidth="1" outlineLevel="1"/>
    <col min="38" max="38" width="52.625" style="222" hidden="1" customWidth="1" outlineLevel="1"/>
    <col min="39" max="39" width="9.125" style="4" collapsed="1"/>
    <col min="40" max="16384" width="9.125" style="4"/>
  </cols>
  <sheetData>
    <row r="1" spans="1:44" ht="32.25" customHeight="1">
      <c r="A1" s="1" t="s">
        <v>7</v>
      </c>
      <c r="B1" s="2"/>
      <c r="C1" s="55"/>
      <c r="D1" s="859">
        <f ca="1">+'1.1_Previous expenses'!D1</f>
        <v>46072.505177314815</v>
      </c>
      <c r="E1" s="1187" t="s">
        <v>180</v>
      </c>
      <c r="F1" s="1200"/>
      <c r="G1" s="1188"/>
      <c r="H1" s="1187" t="s">
        <v>181</v>
      </c>
      <c r="I1" s="1200"/>
      <c r="J1" s="1188"/>
      <c r="K1" s="1187" t="s">
        <v>182</v>
      </c>
      <c r="L1" s="1200"/>
      <c r="M1" s="1188"/>
      <c r="N1" s="1187" t="s">
        <v>183</v>
      </c>
      <c r="O1" s="1200"/>
      <c r="P1" s="1188"/>
      <c r="Q1" s="1187" t="s">
        <v>184</v>
      </c>
      <c r="R1" s="1200"/>
      <c r="S1" s="1188"/>
      <c r="T1" s="3"/>
      <c r="U1" s="888" t="s">
        <v>185</v>
      </c>
      <c r="V1" s="1202" t="s">
        <v>10</v>
      </c>
      <c r="W1" s="1201"/>
      <c r="X1" s="888" t="s">
        <v>186</v>
      </c>
      <c r="Y1" s="1202" t="s">
        <v>10</v>
      </c>
      <c r="Z1" s="1201"/>
      <c r="AA1" s="888" t="s">
        <v>187</v>
      </c>
      <c r="AB1" s="1202" t="s">
        <v>10</v>
      </c>
      <c r="AC1" s="1201"/>
      <c r="AD1" s="888" t="s">
        <v>188</v>
      </c>
      <c r="AE1" s="1202" t="s">
        <v>10</v>
      </c>
      <c r="AF1" s="1201"/>
      <c r="AG1" s="888" t="s">
        <v>189</v>
      </c>
      <c r="AH1" s="1202" t="s">
        <v>10</v>
      </c>
      <c r="AI1" s="1201"/>
      <c r="AJ1" s="56" t="s">
        <v>87</v>
      </c>
      <c r="AK1" s="56" t="s">
        <v>88</v>
      </c>
      <c r="AL1" s="57" t="s">
        <v>89</v>
      </c>
    </row>
    <row r="2" spans="1:44" ht="15.75">
      <c r="A2" s="5"/>
      <c r="B2" s="6"/>
      <c r="C2" s="59"/>
      <c r="D2" s="7"/>
      <c r="E2" s="8" t="s">
        <v>11</v>
      </c>
      <c r="F2" s="1182" t="s">
        <v>10</v>
      </c>
      <c r="G2" s="1183"/>
      <c r="H2" s="9" t="s">
        <v>11</v>
      </c>
      <c r="I2" s="1182" t="s">
        <v>10</v>
      </c>
      <c r="J2" s="1183"/>
      <c r="K2" s="8" t="s">
        <v>11</v>
      </c>
      <c r="L2" s="1220" t="s">
        <v>10</v>
      </c>
      <c r="M2" s="1183"/>
      <c r="N2" s="8" t="s">
        <v>11</v>
      </c>
      <c r="O2" s="1220" t="s">
        <v>10</v>
      </c>
      <c r="P2" s="1183"/>
      <c r="Q2" s="8" t="s">
        <v>11</v>
      </c>
      <c r="R2" s="1220" t="s">
        <v>10</v>
      </c>
      <c r="S2" s="1183"/>
      <c r="T2" s="9"/>
      <c r="U2" s="10" t="s">
        <v>12</v>
      </c>
      <c r="V2" s="1101" t="s">
        <v>14</v>
      </c>
      <c r="W2" s="185" t="s">
        <v>12</v>
      </c>
      <c r="X2" s="10" t="s">
        <v>12</v>
      </c>
      <c r="Y2" s="1101" t="s">
        <v>14</v>
      </c>
      <c r="Z2" s="185" t="s">
        <v>12</v>
      </c>
      <c r="AA2" s="10" t="s">
        <v>12</v>
      </c>
      <c r="AB2" s="1101" t="s">
        <v>14</v>
      </c>
      <c r="AC2" s="185" t="s">
        <v>12</v>
      </c>
      <c r="AD2" s="10" t="s">
        <v>12</v>
      </c>
      <c r="AE2" s="1101" t="s">
        <v>14</v>
      </c>
      <c r="AF2" s="185" t="s">
        <v>12</v>
      </c>
      <c r="AG2" s="10" t="s">
        <v>12</v>
      </c>
      <c r="AH2" s="1101" t="s">
        <v>14</v>
      </c>
      <c r="AI2" s="185" t="s">
        <v>12</v>
      </c>
      <c r="AJ2" s="186"/>
      <c r="AK2" s="186"/>
      <c r="AL2" s="187"/>
    </row>
    <row r="3" spans="1:44" ht="15.75">
      <c r="A3" s="43"/>
      <c r="B3" s="11" t="s">
        <v>15</v>
      </c>
      <c r="C3" s="16"/>
      <c r="D3" s="194"/>
      <c r="E3" s="12" t="s">
        <v>16</v>
      </c>
      <c r="F3" s="1012" t="s">
        <v>90</v>
      </c>
      <c r="G3" s="1065" t="s">
        <v>17</v>
      </c>
      <c r="H3" s="235" t="s">
        <v>16</v>
      </c>
      <c r="I3" s="1012" t="s">
        <v>90</v>
      </c>
      <c r="J3" s="1065" t="s">
        <v>17</v>
      </c>
      <c r="K3" s="12" t="s">
        <v>16</v>
      </c>
      <c r="L3" s="1012" t="s">
        <v>90</v>
      </c>
      <c r="M3" s="1065" t="s">
        <v>17</v>
      </c>
      <c r="N3" s="12" t="s">
        <v>16</v>
      </c>
      <c r="O3" s="1012" t="s">
        <v>90</v>
      </c>
      <c r="P3" s="1065" t="s">
        <v>17</v>
      </c>
      <c r="Q3" s="12" t="s">
        <v>16</v>
      </c>
      <c r="R3" s="1012" t="s">
        <v>90</v>
      </c>
      <c r="S3" s="1065" t="s">
        <v>17</v>
      </c>
      <c r="T3" s="354" t="s">
        <v>91</v>
      </c>
      <c r="U3" s="14"/>
      <c r="V3" s="1102"/>
      <c r="W3" s="15"/>
      <c r="X3" s="14"/>
      <c r="Y3" s="1102"/>
      <c r="Z3" s="15"/>
      <c r="AA3" s="14"/>
      <c r="AB3" s="1102"/>
      <c r="AC3" s="15"/>
      <c r="AD3" s="14"/>
      <c r="AE3" s="1102"/>
      <c r="AF3" s="15"/>
      <c r="AG3" s="14"/>
      <c r="AH3" s="1102"/>
      <c r="AI3" s="15"/>
      <c r="AJ3" s="16"/>
      <c r="AK3" s="16"/>
      <c r="AL3" s="196"/>
    </row>
    <row r="4" spans="1:44" ht="15.75">
      <c r="A4" s="376" t="s">
        <v>30</v>
      </c>
      <c r="B4" s="153"/>
      <c r="C4" s="1231" t="s">
        <v>64</v>
      </c>
      <c r="D4" s="1232"/>
      <c r="E4" s="1066"/>
      <c r="F4" s="1071"/>
      <c r="G4" s="243"/>
      <c r="H4" s="1066"/>
      <c r="I4" s="1071"/>
      <c r="J4" s="243"/>
      <c r="K4" s="1066"/>
      <c r="L4" s="1071"/>
      <c r="M4" s="243"/>
      <c r="N4" s="1066"/>
      <c r="O4" s="1071"/>
      <c r="P4" s="243"/>
      <c r="Q4" s="1066"/>
      <c r="R4" s="1071"/>
      <c r="S4" s="243"/>
      <c r="T4" s="377"/>
      <c r="U4" s="14"/>
      <c r="V4" s="1103"/>
      <c r="W4" s="229"/>
      <c r="X4" s="14"/>
      <c r="Y4" s="1103"/>
      <c r="Z4" s="229"/>
      <c r="AA4" s="14"/>
      <c r="AB4" s="1103"/>
      <c r="AC4" s="229"/>
      <c r="AD4" s="14"/>
      <c r="AE4" s="1103"/>
      <c r="AF4" s="229"/>
      <c r="AG4" s="14"/>
      <c r="AH4" s="1103"/>
      <c r="AI4" s="229"/>
      <c r="AJ4" s="16"/>
      <c r="AK4" s="16"/>
      <c r="AL4" s="198"/>
    </row>
    <row r="5" spans="1:44" s="380" customFormat="1" ht="15.75">
      <c r="A5" s="323"/>
      <c r="B5" s="451"/>
      <c r="C5" s="324" t="s">
        <v>256</v>
      </c>
      <c r="D5" s="155" t="s">
        <v>65</v>
      </c>
      <c r="E5" s="1046"/>
      <c r="F5" s="1051"/>
      <c r="G5" s="227">
        <f t="shared" ref="G5:G10" si="0">+(F5*0.7)*E5</f>
        <v>0</v>
      </c>
      <c r="H5" s="1046"/>
      <c r="I5" s="1051"/>
      <c r="J5" s="227">
        <f t="shared" ref="J5:J10" si="1">+(I5*0.7)*H5</f>
        <v>0</v>
      </c>
      <c r="K5" s="1046"/>
      <c r="L5" s="1051"/>
      <c r="M5" s="227">
        <f t="shared" ref="M5:M10" si="2">+(L5*0.7)*K5</f>
        <v>0</v>
      </c>
      <c r="N5" s="1046"/>
      <c r="O5" s="1051"/>
      <c r="P5" s="227">
        <f t="shared" ref="P5:P10" si="3">+(O5*0.7)*N5</f>
        <v>0</v>
      </c>
      <c r="Q5" s="1046"/>
      <c r="R5" s="1051"/>
      <c r="S5" s="227">
        <f t="shared" ref="S5:S10" si="4">+(R5*0.7)*Q5</f>
        <v>0</v>
      </c>
      <c r="T5" s="649"/>
      <c r="U5" s="14"/>
      <c r="V5" s="1103"/>
      <c r="W5" s="458">
        <f t="shared" ref="W5:W10" si="5">+(V5*0.7)*U5</f>
        <v>0</v>
      </c>
      <c r="X5" s="14"/>
      <c r="Y5" s="1103"/>
      <c r="Z5" s="458">
        <f t="shared" ref="Z5:Z10" si="6">+(Y5*0.7)*X5</f>
        <v>0</v>
      </c>
      <c r="AA5" s="14"/>
      <c r="AB5" s="1103"/>
      <c r="AC5" s="458">
        <f t="shared" ref="AC5:AC10" si="7">+(AB5*0.7)*AA5</f>
        <v>0</v>
      </c>
      <c r="AD5" s="14"/>
      <c r="AE5" s="1103"/>
      <c r="AF5" s="458">
        <f t="shared" ref="AF5:AF10" si="8">+(AE5*0.7)*AD5</f>
        <v>0</v>
      </c>
      <c r="AG5" s="442"/>
      <c r="AH5" s="1103"/>
      <c r="AI5" s="458">
        <f t="shared" ref="AI5:AI10" si="9">+(AH5*0.7)*AG5</f>
        <v>0</v>
      </c>
      <c r="AJ5" s="378"/>
      <c r="AK5" s="378"/>
      <c r="AL5" s="34"/>
    </row>
    <row r="6" spans="1:44" s="380" customFormat="1" ht="15.75">
      <c r="A6" s="323"/>
      <c r="B6" s="451"/>
      <c r="C6" s="324" t="s">
        <v>257</v>
      </c>
      <c r="D6" s="155" t="s">
        <v>66</v>
      </c>
      <c r="E6" s="1046"/>
      <c r="F6" s="1051"/>
      <c r="G6" s="227">
        <f t="shared" si="0"/>
        <v>0</v>
      </c>
      <c r="H6" s="1046"/>
      <c r="I6" s="1051"/>
      <c r="J6" s="227">
        <f t="shared" si="1"/>
        <v>0</v>
      </c>
      <c r="K6" s="1046"/>
      <c r="L6" s="1051"/>
      <c r="M6" s="227">
        <f t="shared" si="2"/>
        <v>0</v>
      </c>
      <c r="N6" s="1046"/>
      <c r="O6" s="1051"/>
      <c r="P6" s="227">
        <f t="shared" si="3"/>
        <v>0</v>
      </c>
      <c r="Q6" s="1046"/>
      <c r="R6" s="1051"/>
      <c r="S6" s="227">
        <f t="shared" si="4"/>
        <v>0</v>
      </c>
      <c r="T6" s="649"/>
      <c r="U6" s="14"/>
      <c r="V6" s="1103"/>
      <c r="W6" s="458">
        <f t="shared" si="5"/>
        <v>0</v>
      </c>
      <c r="X6" s="14"/>
      <c r="Y6" s="1103"/>
      <c r="Z6" s="458">
        <f t="shared" si="6"/>
        <v>0</v>
      </c>
      <c r="AA6" s="14"/>
      <c r="AB6" s="1103"/>
      <c r="AC6" s="458">
        <f t="shared" si="7"/>
        <v>0</v>
      </c>
      <c r="AD6" s="14"/>
      <c r="AE6" s="1103"/>
      <c r="AF6" s="458">
        <f t="shared" si="8"/>
        <v>0</v>
      </c>
      <c r="AG6" s="442"/>
      <c r="AH6" s="1103"/>
      <c r="AI6" s="458">
        <f t="shared" si="9"/>
        <v>0</v>
      </c>
      <c r="AJ6" s="378"/>
      <c r="AK6" s="378"/>
      <c r="AL6" s="34"/>
      <c r="AO6" s="327"/>
      <c r="AP6" s="292"/>
      <c r="AQ6" s="292"/>
      <c r="AR6" s="292"/>
    </row>
    <row r="7" spans="1:44" s="380" customFormat="1" ht="19.5" customHeight="1">
      <c r="A7" s="323"/>
      <c r="B7" s="451"/>
      <c r="C7" s="324" t="s">
        <v>258</v>
      </c>
      <c r="D7" s="155" t="s">
        <v>67</v>
      </c>
      <c r="E7" s="1046"/>
      <c r="F7" s="1051"/>
      <c r="G7" s="227">
        <f t="shared" si="0"/>
        <v>0</v>
      </c>
      <c r="H7" s="1046"/>
      <c r="I7" s="1051"/>
      <c r="J7" s="227">
        <f t="shared" si="1"/>
        <v>0</v>
      </c>
      <c r="K7" s="1046"/>
      <c r="L7" s="1051"/>
      <c r="M7" s="227">
        <f t="shared" si="2"/>
        <v>0</v>
      </c>
      <c r="N7" s="1046"/>
      <c r="O7" s="1051"/>
      <c r="P7" s="227">
        <f t="shared" si="3"/>
        <v>0</v>
      </c>
      <c r="Q7" s="1046"/>
      <c r="R7" s="1051"/>
      <c r="S7" s="227">
        <f t="shared" si="4"/>
        <v>0</v>
      </c>
      <c r="T7" s="649"/>
      <c r="U7" s="14"/>
      <c r="V7" s="1103"/>
      <c r="W7" s="458">
        <f t="shared" si="5"/>
        <v>0</v>
      </c>
      <c r="X7" s="14"/>
      <c r="Y7" s="1103"/>
      <c r="Z7" s="458">
        <f t="shared" si="6"/>
        <v>0</v>
      </c>
      <c r="AA7" s="14"/>
      <c r="AB7" s="1103"/>
      <c r="AC7" s="458">
        <f t="shared" si="7"/>
        <v>0</v>
      </c>
      <c r="AD7" s="14"/>
      <c r="AE7" s="1103"/>
      <c r="AF7" s="458">
        <f t="shared" si="8"/>
        <v>0</v>
      </c>
      <c r="AG7" s="442"/>
      <c r="AH7" s="1103"/>
      <c r="AI7" s="458">
        <f t="shared" si="9"/>
        <v>0</v>
      </c>
      <c r="AJ7" s="378"/>
      <c r="AK7" s="378"/>
      <c r="AL7" s="34"/>
      <c r="AO7" s="327"/>
      <c r="AP7" s="292"/>
      <c r="AQ7" s="292"/>
      <c r="AR7" s="292"/>
    </row>
    <row r="8" spans="1:44" s="380" customFormat="1" ht="15.75">
      <c r="A8" s="323"/>
      <c r="B8" s="451"/>
      <c r="C8" s="324" t="s">
        <v>259</v>
      </c>
      <c r="D8" s="155" t="s">
        <v>68</v>
      </c>
      <c r="E8" s="1046"/>
      <c r="F8" s="1051"/>
      <c r="G8" s="227">
        <f t="shared" si="0"/>
        <v>0</v>
      </c>
      <c r="H8" s="1046"/>
      <c r="I8" s="1051"/>
      <c r="J8" s="227">
        <f t="shared" si="1"/>
        <v>0</v>
      </c>
      <c r="K8" s="1046"/>
      <c r="L8" s="1051"/>
      <c r="M8" s="227">
        <f t="shared" si="2"/>
        <v>0</v>
      </c>
      <c r="N8" s="1046"/>
      <c r="O8" s="1051"/>
      <c r="P8" s="227">
        <f t="shared" si="3"/>
        <v>0</v>
      </c>
      <c r="Q8" s="1046"/>
      <c r="R8" s="1051"/>
      <c r="S8" s="227">
        <f t="shared" si="4"/>
        <v>0</v>
      </c>
      <c r="T8" s="649"/>
      <c r="U8" s="14"/>
      <c r="V8" s="1103"/>
      <c r="W8" s="458">
        <f t="shared" si="5"/>
        <v>0</v>
      </c>
      <c r="X8" s="14"/>
      <c r="Y8" s="1103"/>
      <c r="Z8" s="458">
        <f t="shared" si="6"/>
        <v>0</v>
      </c>
      <c r="AA8" s="14"/>
      <c r="AB8" s="1103"/>
      <c r="AC8" s="458">
        <f t="shared" si="7"/>
        <v>0</v>
      </c>
      <c r="AD8" s="14"/>
      <c r="AE8" s="1103"/>
      <c r="AF8" s="458">
        <f t="shared" si="8"/>
        <v>0</v>
      </c>
      <c r="AG8" s="442"/>
      <c r="AH8" s="1103"/>
      <c r="AI8" s="458">
        <f t="shared" si="9"/>
        <v>0</v>
      </c>
      <c r="AJ8" s="378"/>
      <c r="AK8" s="378"/>
      <c r="AL8" s="34"/>
      <c r="AO8" s="327"/>
      <c r="AP8" s="292"/>
      <c r="AQ8" s="292"/>
      <c r="AR8" s="292"/>
    </row>
    <row r="9" spans="1:44" s="380" customFormat="1" ht="15.75">
      <c r="A9" s="323"/>
      <c r="B9" s="451"/>
      <c r="C9" s="324" t="s">
        <v>347</v>
      </c>
      <c r="D9" s="34" t="s">
        <v>172</v>
      </c>
      <c r="E9" s="1046"/>
      <c r="F9" s="1051"/>
      <c r="G9" s="227">
        <f t="shared" si="0"/>
        <v>0</v>
      </c>
      <c r="H9" s="1046"/>
      <c r="I9" s="1051"/>
      <c r="J9" s="227">
        <f t="shared" si="1"/>
        <v>0</v>
      </c>
      <c r="K9" s="1046"/>
      <c r="L9" s="1051"/>
      <c r="M9" s="227">
        <f t="shared" si="2"/>
        <v>0</v>
      </c>
      <c r="N9" s="1046"/>
      <c r="O9" s="1051"/>
      <c r="P9" s="227">
        <f t="shared" si="3"/>
        <v>0</v>
      </c>
      <c r="Q9" s="1046"/>
      <c r="R9" s="1051"/>
      <c r="S9" s="227">
        <f t="shared" si="4"/>
        <v>0</v>
      </c>
      <c r="T9" s="649"/>
      <c r="U9" s="14"/>
      <c r="V9" s="1103"/>
      <c r="W9" s="458">
        <f t="shared" si="5"/>
        <v>0</v>
      </c>
      <c r="X9" s="14"/>
      <c r="Y9" s="1103"/>
      <c r="Z9" s="458">
        <f t="shared" si="6"/>
        <v>0</v>
      </c>
      <c r="AA9" s="14"/>
      <c r="AB9" s="1103"/>
      <c r="AC9" s="458">
        <f t="shared" si="7"/>
        <v>0</v>
      </c>
      <c r="AD9" s="14"/>
      <c r="AE9" s="1103"/>
      <c r="AF9" s="458">
        <f t="shared" si="8"/>
        <v>0</v>
      </c>
      <c r="AG9" s="442"/>
      <c r="AH9" s="1103"/>
      <c r="AI9" s="458">
        <f t="shared" si="9"/>
        <v>0</v>
      </c>
      <c r="AJ9" s="378"/>
      <c r="AK9" s="378"/>
      <c r="AL9" s="34"/>
    </row>
    <row r="10" spans="1:44" s="380" customFormat="1" ht="15.75">
      <c r="A10" s="323"/>
      <c r="B10" s="451"/>
      <c r="C10" s="324" t="s">
        <v>348</v>
      </c>
      <c r="D10" s="34" t="s">
        <v>123</v>
      </c>
      <c r="E10" s="1046"/>
      <c r="F10" s="1052"/>
      <c r="G10" s="227">
        <f t="shared" si="0"/>
        <v>0</v>
      </c>
      <c r="H10" s="1046"/>
      <c r="I10" s="1052"/>
      <c r="J10" s="227">
        <f t="shared" si="1"/>
        <v>0</v>
      </c>
      <c r="K10" s="1046"/>
      <c r="L10" s="1052"/>
      <c r="M10" s="227">
        <f t="shared" si="2"/>
        <v>0</v>
      </c>
      <c r="N10" s="1046"/>
      <c r="O10" s="1052"/>
      <c r="P10" s="227">
        <f t="shared" si="3"/>
        <v>0</v>
      </c>
      <c r="Q10" s="1046"/>
      <c r="R10" s="1052"/>
      <c r="S10" s="227">
        <f t="shared" si="4"/>
        <v>0</v>
      </c>
      <c r="T10" s="649"/>
      <c r="U10" s="442"/>
      <c r="V10" s="1103"/>
      <c r="W10" s="458">
        <f t="shared" si="5"/>
        <v>0</v>
      </c>
      <c r="X10" s="442"/>
      <c r="Y10" s="1103"/>
      <c r="Z10" s="458">
        <f t="shared" si="6"/>
        <v>0</v>
      </c>
      <c r="AA10" s="442"/>
      <c r="AB10" s="1103"/>
      <c r="AC10" s="458">
        <f t="shared" si="7"/>
        <v>0</v>
      </c>
      <c r="AD10" s="442"/>
      <c r="AE10" s="1103"/>
      <c r="AF10" s="458">
        <f t="shared" si="8"/>
        <v>0</v>
      </c>
      <c r="AG10" s="442"/>
      <c r="AH10" s="1103"/>
      <c r="AI10" s="458">
        <f t="shared" si="9"/>
        <v>0</v>
      </c>
      <c r="AJ10" s="378"/>
      <c r="AK10" s="378"/>
      <c r="AL10" s="34"/>
    </row>
    <row r="11" spans="1:44" s="380" customFormat="1" ht="15.75">
      <c r="A11" s="323"/>
      <c r="B11" s="483"/>
      <c r="C11" s="324" t="s">
        <v>261</v>
      </c>
      <c r="D11" s="34" t="s">
        <v>108</v>
      </c>
      <c r="E11" s="1016">
        <f>SUM(E12:E21)</f>
        <v>0</v>
      </c>
      <c r="F11" s="1053"/>
      <c r="G11" s="113">
        <f>SUM(G12:G21)</f>
        <v>0</v>
      </c>
      <c r="H11" s="1016">
        <f>SUM(H12:H21)</f>
        <v>0</v>
      </c>
      <c r="I11" s="1053"/>
      <c r="J11" s="113">
        <f>SUM(J12:J21)</f>
        <v>0</v>
      </c>
      <c r="K11" s="1016">
        <f>SUM(K12:K21)</f>
        <v>0</v>
      </c>
      <c r="L11" s="1053"/>
      <c r="M11" s="113">
        <f>SUM(M12:M21)</f>
        <v>0</v>
      </c>
      <c r="N11" s="1016">
        <f>SUM(N12:N21)</f>
        <v>0</v>
      </c>
      <c r="O11" s="1053"/>
      <c r="P11" s="113">
        <f>SUM(P12:P21)</f>
        <v>0</v>
      </c>
      <c r="Q11" s="1016">
        <f>SUM(Q12:Q21)</f>
        <v>0</v>
      </c>
      <c r="R11" s="1053"/>
      <c r="S11" s="252">
        <f>SUM(S12:S21)</f>
        <v>0</v>
      </c>
      <c r="T11" s="649"/>
      <c r="U11" s="562">
        <f>SUM(U12:U21)</f>
        <v>0</v>
      </c>
      <c r="V11" s="1103"/>
      <c r="W11" s="596">
        <f>SUM(W12:W21)</f>
        <v>0</v>
      </c>
      <c r="X11" s="562">
        <f>SUM(X12:X21)</f>
        <v>0</v>
      </c>
      <c r="Y11" s="1103"/>
      <c r="Z11" s="596">
        <f>SUM(Z12:Z21)</f>
        <v>0</v>
      </c>
      <c r="AA11" s="562">
        <f>SUM(AA12:AA21)</f>
        <v>0</v>
      </c>
      <c r="AB11" s="1103"/>
      <c r="AC11" s="596">
        <f>SUM(AC12:AC21)</f>
        <v>0</v>
      </c>
      <c r="AD11" s="562">
        <f>SUM(AD12:AD21)</f>
        <v>0</v>
      </c>
      <c r="AE11" s="1103"/>
      <c r="AF11" s="596">
        <f>SUM(AF12:AF21)</f>
        <v>0</v>
      </c>
      <c r="AG11" s="562">
        <f>SUM(AG12:AG21)</f>
        <v>0</v>
      </c>
      <c r="AH11" s="1103"/>
      <c r="AI11" s="596">
        <f>SUM(AI12:AI21)</f>
        <v>0</v>
      </c>
      <c r="AJ11" s="378"/>
      <c r="AK11" s="378"/>
      <c r="AL11" s="34"/>
    </row>
    <row r="12" spans="1:44" s="456" customFormat="1" ht="15.75">
      <c r="A12" s="530"/>
      <c r="B12" s="454"/>
      <c r="C12" s="331" t="s">
        <v>349</v>
      </c>
      <c r="D12" s="634" t="s">
        <v>109</v>
      </c>
      <c r="E12" s="1046"/>
      <c r="F12" s="1051"/>
      <c r="G12" s="359">
        <f t="shared" ref="G12:G21" si="10">+(F12*0.7)*E12</f>
        <v>0</v>
      </c>
      <c r="H12" s="1046"/>
      <c r="I12" s="1051"/>
      <c r="J12" s="359">
        <f t="shared" ref="J12:J21" si="11">+(I12*0.7)*H12</f>
        <v>0</v>
      </c>
      <c r="K12" s="1017"/>
      <c r="L12" s="1081"/>
      <c r="M12" s="359">
        <f t="shared" ref="M12:M21" si="12">+(L12*0.7)*K12</f>
        <v>0</v>
      </c>
      <c r="N12" s="1046"/>
      <c r="O12" s="1051"/>
      <c r="P12" s="359">
        <f t="shared" ref="P12:P21" si="13">+(O12*0.7)*N12</f>
        <v>0</v>
      </c>
      <c r="Q12" s="1017"/>
      <c r="R12" s="1081"/>
      <c r="S12" s="359">
        <f t="shared" ref="S12:S21" si="14">+(R12*0.7)*Q12</f>
        <v>0</v>
      </c>
      <c r="T12" s="650"/>
      <c r="U12" s="459"/>
      <c r="V12" s="1104"/>
      <c r="W12" s="486">
        <f t="shared" ref="W12:W21" si="15">+(V12*0.7)*U12</f>
        <v>0</v>
      </c>
      <c r="X12" s="459"/>
      <c r="Y12" s="1104"/>
      <c r="Z12" s="486">
        <f t="shared" ref="Z12:Z21" si="16">+(Y12*0.7)*X12</f>
        <v>0</v>
      </c>
      <c r="AA12" s="459"/>
      <c r="AB12" s="1104"/>
      <c r="AC12" s="486">
        <f t="shared" ref="AC12:AC21" si="17">+(AB12*0.7)*AA12</f>
        <v>0</v>
      </c>
      <c r="AD12" s="459"/>
      <c r="AE12" s="1104"/>
      <c r="AF12" s="486">
        <f t="shared" ref="AF12:AF21" si="18">+(AE12*0.7)*AD12</f>
        <v>0</v>
      </c>
      <c r="AG12" s="459"/>
      <c r="AH12" s="1104"/>
      <c r="AI12" s="486">
        <f t="shared" ref="AI12:AI21" si="19">+(AH12*0.7)*AG12</f>
        <v>0</v>
      </c>
      <c r="AJ12" s="455"/>
      <c r="AK12" s="455"/>
      <c r="AL12" s="259"/>
    </row>
    <row r="13" spans="1:44" s="456" customFormat="1" ht="15.75">
      <c r="A13" s="530"/>
      <c r="B13" s="454"/>
      <c r="C13" s="331" t="s">
        <v>350</v>
      </c>
      <c r="D13" s="634" t="s">
        <v>109</v>
      </c>
      <c r="E13" s="1046"/>
      <c r="F13" s="1051"/>
      <c r="G13" s="359">
        <f t="shared" ref="G13:G19" si="20">+(F13*0.7)*E13</f>
        <v>0</v>
      </c>
      <c r="H13" s="1046"/>
      <c r="I13" s="1051"/>
      <c r="J13" s="359">
        <f t="shared" ref="J13:J19" si="21">+(I13*0.7)*H13</f>
        <v>0</v>
      </c>
      <c r="K13" s="1017"/>
      <c r="L13" s="1081"/>
      <c r="M13" s="359">
        <f t="shared" ref="M13:M19" si="22">+(L13*0.7)*K13</f>
        <v>0</v>
      </c>
      <c r="N13" s="1046"/>
      <c r="O13" s="1051"/>
      <c r="P13" s="359">
        <f t="shared" ref="P13:P19" si="23">+(O13*0.7)*N13</f>
        <v>0</v>
      </c>
      <c r="Q13" s="1017"/>
      <c r="R13" s="1081"/>
      <c r="S13" s="359">
        <f t="shared" ref="S13:S19" si="24">+(R13*0.7)*Q13</f>
        <v>0</v>
      </c>
      <c r="T13" s="650"/>
      <c r="U13" s="459"/>
      <c r="V13" s="1104"/>
      <c r="W13" s="486">
        <f t="shared" si="15"/>
        <v>0</v>
      </c>
      <c r="X13" s="459"/>
      <c r="Y13" s="1104"/>
      <c r="Z13" s="486">
        <f t="shared" si="16"/>
        <v>0</v>
      </c>
      <c r="AA13" s="459"/>
      <c r="AB13" s="1104"/>
      <c r="AC13" s="486">
        <f t="shared" si="17"/>
        <v>0</v>
      </c>
      <c r="AD13" s="459"/>
      <c r="AE13" s="1104"/>
      <c r="AF13" s="486">
        <f t="shared" si="18"/>
        <v>0</v>
      </c>
      <c r="AG13" s="459"/>
      <c r="AH13" s="1104"/>
      <c r="AI13" s="486">
        <f t="shared" si="19"/>
        <v>0</v>
      </c>
      <c r="AJ13" s="455"/>
      <c r="AK13" s="455"/>
      <c r="AL13" s="259"/>
    </row>
    <row r="14" spans="1:44" s="456" customFormat="1" ht="12.75">
      <c r="A14" s="530"/>
      <c r="B14" s="454"/>
      <c r="C14" s="331" t="s">
        <v>351</v>
      </c>
      <c r="D14" s="634" t="s">
        <v>109</v>
      </c>
      <c r="E14" s="1017"/>
      <c r="F14" s="1081"/>
      <c r="G14" s="359">
        <f t="shared" si="20"/>
        <v>0</v>
      </c>
      <c r="H14" s="1017"/>
      <c r="I14" s="1081"/>
      <c r="J14" s="359">
        <f t="shared" si="21"/>
        <v>0</v>
      </c>
      <c r="K14" s="1017"/>
      <c r="L14" s="1081"/>
      <c r="M14" s="359">
        <f t="shared" si="22"/>
        <v>0</v>
      </c>
      <c r="N14" s="1017"/>
      <c r="O14" s="1081"/>
      <c r="P14" s="359">
        <f t="shared" si="23"/>
        <v>0</v>
      </c>
      <c r="Q14" s="1017"/>
      <c r="R14" s="1081"/>
      <c r="S14" s="359">
        <f t="shared" si="24"/>
        <v>0</v>
      </c>
      <c r="T14" s="650"/>
      <c r="U14" s="459"/>
      <c r="V14" s="1104"/>
      <c r="W14" s="486">
        <f t="shared" si="15"/>
        <v>0</v>
      </c>
      <c r="X14" s="459"/>
      <c r="Y14" s="1104"/>
      <c r="Z14" s="486">
        <f t="shared" si="16"/>
        <v>0</v>
      </c>
      <c r="AA14" s="459"/>
      <c r="AB14" s="1104"/>
      <c r="AC14" s="486">
        <f t="shared" si="17"/>
        <v>0</v>
      </c>
      <c r="AD14" s="459"/>
      <c r="AE14" s="1104"/>
      <c r="AF14" s="486">
        <f t="shared" si="18"/>
        <v>0</v>
      </c>
      <c r="AG14" s="459"/>
      <c r="AH14" s="1104"/>
      <c r="AI14" s="486">
        <f t="shared" si="19"/>
        <v>0</v>
      </c>
      <c r="AJ14" s="455"/>
      <c r="AK14" s="455"/>
      <c r="AL14" s="259"/>
    </row>
    <row r="15" spans="1:44" s="456" customFormat="1" ht="12.75">
      <c r="A15" s="530"/>
      <c r="B15" s="454"/>
      <c r="C15" s="331" t="s">
        <v>352</v>
      </c>
      <c r="D15" s="634" t="s">
        <v>109</v>
      </c>
      <c r="E15" s="1017"/>
      <c r="F15" s="1081"/>
      <c r="G15" s="359">
        <f t="shared" si="20"/>
        <v>0</v>
      </c>
      <c r="H15" s="1017"/>
      <c r="I15" s="1081"/>
      <c r="J15" s="359">
        <f t="shared" si="21"/>
        <v>0</v>
      </c>
      <c r="K15" s="1017"/>
      <c r="L15" s="1081"/>
      <c r="M15" s="359">
        <f t="shared" si="22"/>
        <v>0</v>
      </c>
      <c r="N15" s="1017"/>
      <c r="O15" s="1081"/>
      <c r="P15" s="359">
        <f t="shared" si="23"/>
        <v>0</v>
      </c>
      <c r="Q15" s="1017"/>
      <c r="R15" s="1081"/>
      <c r="S15" s="359">
        <f t="shared" si="24"/>
        <v>0</v>
      </c>
      <c r="T15" s="650"/>
      <c r="U15" s="459"/>
      <c r="V15" s="1104"/>
      <c r="W15" s="486">
        <f t="shared" si="15"/>
        <v>0</v>
      </c>
      <c r="X15" s="459"/>
      <c r="Y15" s="1104"/>
      <c r="Z15" s="486">
        <f t="shared" si="16"/>
        <v>0</v>
      </c>
      <c r="AA15" s="459"/>
      <c r="AB15" s="1104"/>
      <c r="AC15" s="486">
        <f t="shared" si="17"/>
        <v>0</v>
      </c>
      <c r="AD15" s="459"/>
      <c r="AE15" s="1104"/>
      <c r="AF15" s="486">
        <f t="shared" si="18"/>
        <v>0</v>
      </c>
      <c r="AG15" s="459"/>
      <c r="AH15" s="1104"/>
      <c r="AI15" s="486">
        <f t="shared" si="19"/>
        <v>0</v>
      </c>
      <c r="AJ15" s="455"/>
      <c r="AK15" s="455"/>
      <c r="AL15" s="259"/>
    </row>
    <row r="16" spans="1:44" s="456" customFormat="1" ht="12.75">
      <c r="A16" s="530"/>
      <c r="B16" s="454"/>
      <c r="C16" s="331" t="s">
        <v>353</v>
      </c>
      <c r="D16" s="634" t="s">
        <v>109</v>
      </c>
      <c r="E16" s="1017"/>
      <c r="F16" s="1081"/>
      <c r="G16" s="359">
        <f t="shared" si="20"/>
        <v>0</v>
      </c>
      <c r="H16" s="1017"/>
      <c r="I16" s="1081"/>
      <c r="J16" s="359">
        <f t="shared" si="21"/>
        <v>0</v>
      </c>
      <c r="K16" s="1017"/>
      <c r="L16" s="1081"/>
      <c r="M16" s="359">
        <f t="shared" si="22"/>
        <v>0</v>
      </c>
      <c r="N16" s="1017"/>
      <c r="O16" s="1081"/>
      <c r="P16" s="359">
        <f t="shared" si="23"/>
        <v>0</v>
      </c>
      <c r="Q16" s="1017"/>
      <c r="R16" s="1081"/>
      <c r="S16" s="359">
        <f t="shared" si="24"/>
        <v>0</v>
      </c>
      <c r="T16" s="650"/>
      <c r="U16" s="459"/>
      <c r="V16" s="1104"/>
      <c r="W16" s="486">
        <f t="shared" si="15"/>
        <v>0</v>
      </c>
      <c r="X16" s="459"/>
      <c r="Y16" s="1104"/>
      <c r="Z16" s="486">
        <f t="shared" si="16"/>
        <v>0</v>
      </c>
      <c r="AA16" s="459"/>
      <c r="AB16" s="1104"/>
      <c r="AC16" s="486">
        <f t="shared" si="17"/>
        <v>0</v>
      </c>
      <c r="AD16" s="459"/>
      <c r="AE16" s="1104"/>
      <c r="AF16" s="486">
        <f t="shared" si="18"/>
        <v>0</v>
      </c>
      <c r="AG16" s="459"/>
      <c r="AH16" s="1104"/>
      <c r="AI16" s="486">
        <f t="shared" si="19"/>
        <v>0</v>
      </c>
      <c r="AJ16" s="455"/>
      <c r="AK16" s="455"/>
      <c r="AL16" s="259"/>
    </row>
    <row r="17" spans="1:38" s="456" customFormat="1" ht="12.75">
      <c r="A17" s="530"/>
      <c r="B17" s="454"/>
      <c r="C17" s="331" t="s">
        <v>354</v>
      </c>
      <c r="D17" s="634" t="s">
        <v>109</v>
      </c>
      <c r="E17" s="1017"/>
      <c r="F17" s="1081"/>
      <c r="G17" s="359">
        <f t="shared" si="20"/>
        <v>0</v>
      </c>
      <c r="H17" s="1017"/>
      <c r="I17" s="1081"/>
      <c r="J17" s="359">
        <f t="shared" si="21"/>
        <v>0</v>
      </c>
      <c r="K17" s="1017"/>
      <c r="L17" s="1081"/>
      <c r="M17" s="359">
        <f t="shared" si="22"/>
        <v>0</v>
      </c>
      <c r="N17" s="1017"/>
      <c r="O17" s="1081"/>
      <c r="P17" s="359">
        <f t="shared" si="23"/>
        <v>0</v>
      </c>
      <c r="Q17" s="1017"/>
      <c r="R17" s="1081"/>
      <c r="S17" s="359">
        <f t="shared" si="24"/>
        <v>0</v>
      </c>
      <c r="T17" s="650"/>
      <c r="U17" s="459"/>
      <c r="V17" s="1104"/>
      <c r="W17" s="486">
        <f t="shared" si="15"/>
        <v>0</v>
      </c>
      <c r="X17" s="459"/>
      <c r="Y17" s="1104"/>
      <c r="Z17" s="486">
        <f t="shared" si="16"/>
        <v>0</v>
      </c>
      <c r="AA17" s="459"/>
      <c r="AB17" s="1104"/>
      <c r="AC17" s="486">
        <f t="shared" si="17"/>
        <v>0</v>
      </c>
      <c r="AD17" s="459"/>
      <c r="AE17" s="1104"/>
      <c r="AF17" s="486">
        <f t="shared" si="18"/>
        <v>0</v>
      </c>
      <c r="AG17" s="459"/>
      <c r="AH17" s="1104"/>
      <c r="AI17" s="486">
        <f t="shared" si="19"/>
        <v>0</v>
      </c>
      <c r="AJ17" s="455"/>
      <c r="AK17" s="455"/>
      <c r="AL17" s="259"/>
    </row>
    <row r="18" spans="1:38" s="456" customFormat="1" ht="12.75">
      <c r="A18" s="530"/>
      <c r="B18" s="454"/>
      <c r="C18" s="331" t="s">
        <v>355</v>
      </c>
      <c r="D18" s="634" t="s">
        <v>109</v>
      </c>
      <c r="E18" s="1017"/>
      <c r="F18" s="1081"/>
      <c r="G18" s="359">
        <f t="shared" si="20"/>
        <v>0</v>
      </c>
      <c r="H18" s="1017"/>
      <c r="I18" s="1081"/>
      <c r="J18" s="359">
        <f t="shared" si="21"/>
        <v>0</v>
      </c>
      <c r="K18" s="1017"/>
      <c r="L18" s="1081"/>
      <c r="M18" s="359">
        <f t="shared" si="22"/>
        <v>0</v>
      </c>
      <c r="N18" s="1017"/>
      <c r="O18" s="1081"/>
      <c r="P18" s="359">
        <f t="shared" si="23"/>
        <v>0</v>
      </c>
      <c r="Q18" s="1017"/>
      <c r="R18" s="1081"/>
      <c r="S18" s="359">
        <f t="shared" si="24"/>
        <v>0</v>
      </c>
      <c r="T18" s="650"/>
      <c r="U18" s="459"/>
      <c r="V18" s="1104"/>
      <c r="W18" s="486">
        <f t="shared" si="15"/>
        <v>0</v>
      </c>
      <c r="X18" s="459"/>
      <c r="Y18" s="1104"/>
      <c r="Z18" s="486">
        <f t="shared" si="16"/>
        <v>0</v>
      </c>
      <c r="AA18" s="459"/>
      <c r="AB18" s="1104"/>
      <c r="AC18" s="486">
        <f t="shared" si="17"/>
        <v>0</v>
      </c>
      <c r="AD18" s="459"/>
      <c r="AE18" s="1104"/>
      <c r="AF18" s="486">
        <f t="shared" si="18"/>
        <v>0</v>
      </c>
      <c r="AG18" s="459"/>
      <c r="AH18" s="1104"/>
      <c r="AI18" s="486">
        <f t="shared" si="19"/>
        <v>0</v>
      </c>
      <c r="AJ18" s="455"/>
      <c r="AK18" s="455"/>
      <c r="AL18" s="259"/>
    </row>
    <row r="19" spans="1:38" s="456" customFormat="1" ht="12.75">
      <c r="A19" s="530"/>
      <c r="B19" s="454"/>
      <c r="C19" s="331" t="s">
        <v>356</v>
      </c>
      <c r="D19" s="634" t="s">
        <v>109</v>
      </c>
      <c r="E19" s="1017"/>
      <c r="F19" s="1081"/>
      <c r="G19" s="359">
        <f t="shared" si="20"/>
        <v>0</v>
      </c>
      <c r="H19" s="1017"/>
      <c r="I19" s="1081"/>
      <c r="J19" s="359">
        <f t="shared" si="21"/>
        <v>0</v>
      </c>
      <c r="K19" s="1017"/>
      <c r="L19" s="1081"/>
      <c r="M19" s="359">
        <f t="shared" si="22"/>
        <v>0</v>
      </c>
      <c r="N19" s="1017"/>
      <c r="O19" s="1081"/>
      <c r="P19" s="359">
        <f t="shared" si="23"/>
        <v>0</v>
      </c>
      <c r="Q19" s="1017"/>
      <c r="R19" s="1081"/>
      <c r="S19" s="359">
        <f t="shared" si="24"/>
        <v>0</v>
      </c>
      <c r="T19" s="650"/>
      <c r="U19" s="459"/>
      <c r="V19" s="1104"/>
      <c r="W19" s="486">
        <f t="shared" si="15"/>
        <v>0</v>
      </c>
      <c r="X19" s="459"/>
      <c r="Y19" s="1104"/>
      <c r="Z19" s="486">
        <f t="shared" si="16"/>
        <v>0</v>
      </c>
      <c r="AA19" s="459"/>
      <c r="AB19" s="1104"/>
      <c r="AC19" s="486">
        <f t="shared" si="17"/>
        <v>0</v>
      </c>
      <c r="AD19" s="459"/>
      <c r="AE19" s="1104"/>
      <c r="AF19" s="486">
        <f t="shared" si="18"/>
        <v>0</v>
      </c>
      <c r="AG19" s="459"/>
      <c r="AH19" s="1104"/>
      <c r="AI19" s="486">
        <f t="shared" si="19"/>
        <v>0</v>
      </c>
      <c r="AJ19" s="455"/>
      <c r="AK19" s="455"/>
      <c r="AL19" s="259"/>
    </row>
    <row r="20" spans="1:38" s="456" customFormat="1" ht="12.75">
      <c r="A20" s="530"/>
      <c r="B20" s="454"/>
      <c r="C20" s="331" t="s">
        <v>357</v>
      </c>
      <c r="D20" s="634" t="s">
        <v>109</v>
      </c>
      <c r="E20" s="1017"/>
      <c r="F20" s="1098"/>
      <c r="G20" s="485">
        <f t="shared" si="10"/>
        <v>0</v>
      </c>
      <c r="H20" s="1017"/>
      <c r="I20" s="1098"/>
      <c r="J20" s="485">
        <f t="shared" si="11"/>
        <v>0</v>
      </c>
      <c r="K20" s="1017"/>
      <c r="L20" s="1098"/>
      <c r="M20" s="485">
        <f t="shared" si="12"/>
        <v>0</v>
      </c>
      <c r="N20" s="1017"/>
      <c r="O20" s="1098"/>
      <c r="P20" s="485">
        <f t="shared" si="13"/>
        <v>0</v>
      </c>
      <c r="Q20" s="1017"/>
      <c r="R20" s="1098"/>
      <c r="S20" s="359">
        <f t="shared" si="14"/>
        <v>0</v>
      </c>
      <c r="T20" s="650"/>
      <c r="U20" s="459"/>
      <c r="V20" s="1104"/>
      <c r="W20" s="486">
        <f t="shared" si="15"/>
        <v>0</v>
      </c>
      <c r="X20" s="459"/>
      <c r="Y20" s="1104"/>
      <c r="Z20" s="486">
        <f t="shared" si="16"/>
        <v>0</v>
      </c>
      <c r="AA20" s="459"/>
      <c r="AB20" s="1104"/>
      <c r="AC20" s="486">
        <f t="shared" si="17"/>
        <v>0</v>
      </c>
      <c r="AD20" s="459"/>
      <c r="AE20" s="1104"/>
      <c r="AF20" s="486">
        <f t="shared" si="18"/>
        <v>0</v>
      </c>
      <c r="AG20" s="459"/>
      <c r="AH20" s="1104"/>
      <c r="AI20" s="486">
        <f t="shared" si="19"/>
        <v>0</v>
      </c>
      <c r="AJ20" s="455"/>
      <c r="AK20" s="455"/>
      <c r="AL20" s="259"/>
    </row>
    <row r="21" spans="1:38" s="456" customFormat="1" ht="12.75">
      <c r="A21" s="530"/>
      <c r="B21" s="454"/>
      <c r="C21" s="331" t="s">
        <v>358</v>
      </c>
      <c r="D21" s="634" t="s">
        <v>109</v>
      </c>
      <c r="E21" s="1017"/>
      <c r="F21" s="1098"/>
      <c r="G21" s="485">
        <f t="shared" si="10"/>
        <v>0</v>
      </c>
      <c r="H21" s="1017"/>
      <c r="I21" s="1098"/>
      <c r="J21" s="485">
        <f t="shared" si="11"/>
        <v>0</v>
      </c>
      <c r="K21" s="1017"/>
      <c r="L21" s="1098"/>
      <c r="M21" s="485">
        <f t="shared" si="12"/>
        <v>0</v>
      </c>
      <c r="N21" s="1017"/>
      <c r="O21" s="1098"/>
      <c r="P21" s="485">
        <f t="shared" si="13"/>
        <v>0</v>
      </c>
      <c r="Q21" s="1017"/>
      <c r="R21" s="1098"/>
      <c r="S21" s="359">
        <f t="shared" si="14"/>
        <v>0</v>
      </c>
      <c r="T21" s="650"/>
      <c r="U21" s="459"/>
      <c r="V21" s="1104"/>
      <c r="W21" s="486">
        <f t="shared" si="15"/>
        <v>0</v>
      </c>
      <c r="X21" s="459"/>
      <c r="Y21" s="1104"/>
      <c r="Z21" s="486">
        <f t="shared" si="16"/>
        <v>0</v>
      </c>
      <c r="AA21" s="459"/>
      <c r="AB21" s="1104"/>
      <c r="AC21" s="486">
        <f t="shared" si="17"/>
        <v>0</v>
      </c>
      <c r="AD21" s="459"/>
      <c r="AE21" s="1104"/>
      <c r="AF21" s="486">
        <f t="shared" si="18"/>
        <v>0</v>
      </c>
      <c r="AG21" s="459"/>
      <c r="AH21" s="1104"/>
      <c r="AI21" s="486">
        <f t="shared" si="19"/>
        <v>0</v>
      </c>
      <c r="AJ21" s="455"/>
      <c r="AK21" s="455"/>
      <c r="AL21" s="259"/>
    </row>
    <row r="22" spans="1:38" s="380" customFormat="1" ht="15.75">
      <c r="A22" s="323"/>
      <c r="B22" s="451"/>
      <c r="C22" s="381"/>
      <c r="D22" s="382"/>
      <c r="E22" s="1019"/>
      <c r="F22" s="1026"/>
      <c r="G22" s="383"/>
      <c r="H22" s="1019"/>
      <c r="I22" s="1026"/>
      <c r="J22" s="383"/>
      <c r="K22" s="1019"/>
      <c r="L22" s="1026"/>
      <c r="M22" s="383"/>
      <c r="N22" s="1019"/>
      <c r="O22" s="1026"/>
      <c r="P22" s="383"/>
      <c r="Q22" s="1019"/>
      <c r="R22" s="1026"/>
      <c r="S22" s="383"/>
      <c r="T22" s="649"/>
      <c r="U22" s="200"/>
      <c r="V22" s="1105"/>
      <c r="W22" s="155"/>
      <c r="X22" s="200"/>
      <c r="Y22" s="1105"/>
      <c r="Z22" s="155"/>
      <c r="AA22" s="200"/>
      <c r="AB22" s="1105"/>
      <c r="AC22" s="155"/>
      <c r="AD22" s="200"/>
      <c r="AE22" s="1105"/>
      <c r="AF22" s="155"/>
      <c r="AG22" s="200"/>
      <c r="AH22" s="1105"/>
      <c r="AI22" s="155"/>
      <c r="AJ22" s="378"/>
      <c r="AK22" s="378"/>
      <c r="AL22" s="34"/>
    </row>
    <row r="23" spans="1:38" s="380" customFormat="1" ht="15.75">
      <c r="A23" s="323"/>
      <c r="B23" s="483"/>
      <c r="C23" s="324" t="s">
        <v>262</v>
      </c>
      <c r="D23" s="384" t="s">
        <v>23</v>
      </c>
      <c r="E23" s="1035"/>
      <c r="F23" s="1036"/>
      <c r="G23" s="1034">
        <f>SUM(G5:G11)/0.7*0.3</f>
        <v>0</v>
      </c>
      <c r="H23" s="1035"/>
      <c r="I23" s="1036"/>
      <c r="J23" s="1034">
        <f>SUM(J5:J11)/0.7*0.3</f>
        <v>0</v>
      </c>
      <c r="K23" s="1035"/>
      <c r="L23" s="1036"/>
      <c r="M23" s="1034">
        <f>SUM(M5:M11)/0.7*0.3</f>
        <v>0</v>
      </c>
      <c r="N23" s="1035"/>
      <c r="O23" s="1036"/>
      <c r="P23" s="1034">
        <f>SUM(P5:P11)/0.7*0.3</f>
        <v>0</v>
      </c>
      <c r="Q23" s="1035"/>
      <c r="R23" s="1036"/>
      <c r="S23" s="995">
        <f>SUM(S5:S11)/0.7*0.3</f>
        <v>0</v>
      </c>
      <c r="T23" s="1100"/>
      <c r="U23" s="253"/>
      <c r="V23" s="1106"/>
      <c r="W23" s="875">
        <f>SUM(W5:W11)/0.7*0.3</f>
        <v>0</v>
      </c>
      <c r="X23" s="253"/>
      <c r="Y23" s="1106"/>
      <c r="Z23" s="875">
        <f>SUM(Z5:Z11)/0.7*0.3</f>
        <v>0</v>
      </c>
      <c r="AA23" s="253"/>
      <c r="AB23" s="1106"/>
      <c r="AC23" s="875">
        <f>SUM(AC5:AC11)/0.7*0.3</f>
        <v>0</v>
      </c>
      <c r="AD23" s="253"/>
      <c r="AE23" s="1106"/>
      <c r="AF23" s="875">
        <f>SUM(AF5:AF11)/0.7*0.3</f>
        <v>0</v>
      </c>
      <c r="AG23" s="253"/>
      <c r="AH23" s="1106"/>
      <c r="AI23" s="875">
        <f>SUM(AI5:AI11)/0.7*0.3</f>
        <v>0</v>
      </c>
      <c r="AJ23" s="378"/>
      <c r="AK23" s="378"/>
      <c r="AL23" s="34"/>
    </row>
    <row r="24" spans="1:38" s="380" customFormat="1" ht="15.75">
      <c r="A24" s="323"/>
      <c r="B24" s="980" t="s">
        <v>0</v>
      </c>
      <c r="C24" s="981" t="s">
        <v>429</v>
      </c>
      <c r="D24" s="976"/>
      <c r="E24" s="976"/>
      <c r="F24" s="976"/>
      <c r="G24" s="984">
        <f>SUMIF($B$5:$B$23,$B24,G$5:G$23)/0.7*0.3</f>
        <v>0</v>
      </c>
      <c r="H24" s="976"/>
      <c r="I24" s="976"/>
      <c r="J24" s="984">
        <f>SUMIF($B$5:$B$23,$B24,J$5:J$23)/0.7*0.3</f>
        <v>0</v>
      </c>
      <c r="K24" s="976"/>
      <c r="L24" s="976"/>
      <c r="M24" s="984">
        <f>SUMIF($B$5:$B$23,$B24,M$5:M$23)/0.7*0.3</f>
        <v>0</v>
      </c>
      <c r="N24" s="976"/>
      <c r="O24" s="976"/>
      <c r="P24" s="984">
        <f>SUMIF($B$5:$B$23,$B24,P$5:P$23)/0.7*0.3</f>
        <v>0</v>
      </c>
      <c r="Q24" s="976"/>
      <c r="R24" s="976"/>
      <c r="S24" s="984">
        <f>SUMIF($B$5:$B$23,$B24,S$5:S$23)/0.7*0.3</f>
        <v>0</v>
      </c>
      <c r="T24" s="649"/>
      <c r="U24" s="976"/>
      <c r="V24" s="976"/>
      <c r="W24" s="984">
        <f>SUMIF($B$5:$B$23,$B24,W$5:W$23)/0.7*0.3</f>
        <v>0</v>
      </c>
      <c r="X24" s="976"/>
      <c r="Y24" s="976"/>
      <c r="Z24" s="984">
        <f>SUMIF($B$5:$B$23,$B24,Z$5:Z$23)/0.7*0.3</f>
        <v>0</v>
      </c>
      <c r="AA24" s="976"/>
      <c r="AB24" s="976"/>
      <c r="AC24" s="984">
        <f>SUMIF($B$5:$B$23,$B24,AC$5:AC$23)/0.7*0.3</f>
        <v>0</v>
      </c>
      <c r="AD24" s="976"/>
      <c r="AE24" s="976"/>
      <c r="AF24" s="984">
        <f>SUMIF($B$5:$B$23,$B24,AF$5:AF$23)/0.7*0.3</f>
        <v>0</v>
      </c>
      <c r="AG24" s="976"/>
      <c r="AH24" s="976"/>
      <c r="AI24" s="984">
        <f>SUMIF($B$5:$B$23,$B24,AI$5:AI$23)/0.7*0.3</f>
        <v>0</v>
      </c>
      <c r="AJ24" s="378"/>
      <c r="AK24" s="378"/>
      <c r="AL24" s="34"/>
    </row>
    <row r="25" spans="1:38" s="380" customFormat="1" ht="15.75">
      <c r="A25" s="323"/>
      <c r="B25" s="980" t="s">
        <v>21</v>
      </c>
      <c r="C25" s="981" t="s">
        <v>430</v>
      </c>
      <c r="D25" s="976"/>
      <c r="E25" s="976"/>
      <c r="F25" s="976"/>
      <c r="G25" s="984">
        <f>SUMIF($B$5:$B$23,$B25,G$5:G$23)/0.7*0.3</f>
        <v>0</v>
      </c>
      <c r="H25" s="976"/>
      <c r="I25" s="976"/>
      <c r="J25" s="984">
        <f>SUMIF($B$5:$B$23,$B25,J$5:J$23)/0.7*0.3</f>
        <v>0</v>
      </c>
      <c r="K25" s="976"/>
      <c r="L25" s="976"/>
      <c r="M25" s="984">
        <f>SUMIF($B$5:$B$23,$B25,M$5:M$23)/0.7*0.3</f>
        <v>0</v>
      </c>
      <c r="N25" s="976"/>
      <c r="O25" s="976"/>
      <c r="P25" s="984">
        <f>SUMIF($B$5:$B$23,$B25,P$5:P$23)/0.7*0.3</f>
        <v>0</v>
      </c>
      <c r="Q25" s="976"/>
      <c r="R25" s="976"/>
      <c r="S25" s="984">
        <f>SUMIF($B$5:$B$23,$B25,S$5:S$23)/0.7*0.3</f>
        <v>0</v>
      </c>
      <c r="T25" s="649"/>
      <c r="U25" s="976"/>
      <c r="V25" s="976"/>
      <c r="W25" s="984">
        <f>SUMIF($B$5:$B$23,$B25,W$5:W$23)/0.7*0.3</f>
        <v>0</v>
      </c>
      <c r="X25" s="976"/>
      <c r="Y25" s="976"/>
      <c r="Z25" s="984">
        <f>SUMIF($B$5:$B$23,$B25,Z$5:Z$23)/0.7*0.3</f>
        <v>0</v>
      </c>
      <c r="AA25" s="976"/>
      <c r="AB25" s="976"/>
      <c r="AC25" s="984">
        <f>SUMIF($B$5:$B$23,$B25,AC$5:AC$23)/0.7*0.3</f>
        <v>0</v>
      </c>
      <c r="AD25" s="976"/>
      <c r="AE25" s="976"/>
      <c r="AF25" s="984">
        <f>SUMIF($B$5:$B$23,$B25,AF$5:AF$23)/0.7*0.3</f>
        <v>0</v>
      </c>
      <c r="AG25" s="976"/>
      <c r="AH25" s="976"/>
      <c r="AI25" s="984">
        <f>SUMIF($B$5:$B$23,$B25,AI$5:AI$23)/0.7*0.3</f>
        <v>0</v>
      </c>
      <c r="AJ25" s="378"/>
      <c r="AK25" s="378"/>
      <c r="AL25" s="34"/>
    </row>
    <row r="26" spans="1:38" s="380" customFormat="1" ht="15.75">
      <c r="A26" s="323"/>
      <c r="B26" s="980" t="s">
        <v>3</v>
      </c>
      <c r="C26" s="981" t="s">
        <v>431</v>
      </c>
      <c r="D26" s="976"/>
      <c r="E26" s="976"/>
      <c r="F26" s="976"/>
      <c r="G26" s="984">
        <f>SUMIF($B$5:$B$23,$B26,G$5:G$23)/0.7*0.3</f>
        <v>0</v>
      </c>
      <c r="H26" s="976"/>
      <c r="I26" s="976"/>
      <c r="J26" s="984">
        <f>SUMIF($B$5:$B$23,$B26,J$5:J$23)/0.7*0.3</f>
        <v>0</v>
      </c>
      <c r="K26" s="976"/>
      <c r="L26" s="976"/>
      <c r="M26" s="984">
        <f>SUMIF($B$5:$B$23,$B26,M$5:M$23)/0.7*0.3</f>
        <v>0</v>
      </c>
      <c r="N26" s="976"/>
      <c r="O26" s="976"/>
      <c r="P26" s="984">
        <f>SUMIF($B$5:$B$23,$B26,P$5:P$23)/0.7*0.3</f>
        <v>0</v>
      </c>
      <c r="Q26" s="976"/>
      <c r="R26" s="976"/>
      <c r="S26" s="984">
        <f>SUMIF($B$5:$B$23,$B26,S$5:S$23)/0.7*0.3</f>
        <v>0</v>
      </c>
      <c r="T26" s="649"/>
      <c r="U26" s="976"/>
      <c r="V26" s="976"/>
      <c r="W26" s="984">
        <f>SUMIF($B$5:$B$23,$B26,W$5:W$23)/0.7*0.3</f>
        <v>0</v>
      </c>
      <c r="X26" s="976"/>
      <c r="Y26" s="976"/>
      <c r="Z26" s="984">
        <f>SUMIF($B$5:$B$23,$B26,Z$5:Z$23)/0.7*0.3</f>
        <v>0</v>
      </c>
      <c r="AA26" s="976"/>
      <c r="AB26" s="976"/>
      <c r="AC26" s="984">
        <f>SUMIF($B$5:$B$23,$B26,AC$5:AC$23)/0.7*0.3</f>
        <v>0</v>
      </c>
      <c r="AD26" s="976"/>
      <c r="AE26" s="976"/>
      <c r="AF26" s="984">
        <f>SUMIF($B$5:$B$23,$B26,AF$5:AF$23)/0.7*0.3</f>
        <v>0</v>
      </c>
      <c r="AG26" s="976"/>
      <c r="AH26" s="976"/>
      <c r="AI26" s="984">
        <f>SUMIF($B$5:$B$23,$B26,AI$5:AI$23)/0.7*0.3</f>
        <v>0</v>
      </c>
      <c r="AJ26" s="378"/>
      <c r="AK26" s="378"/>
      <c r="AL26" s="34"/>
    </row>
    <row r="27" spans="1:38" s="380" customFormat="1" ht="15.75">
      <c r="A27" s="385"/>
      <c r="B27" s="157"/>
      <c r="C27" s="378"/>
      <c r="D27" s="336"/>
      <c r="E27" s="1097"/>
      <c r="F27" s="1099"/>
      <c r="G27" s="386"/>
      <c r="H27" s="1097"/>
      <c r="I27" s="1099"/>
      <c r="J27" s="386"/>
      <c r="K27" s="1097"/>
      <c r="L27" s="1099"/>
      <c r="M27" s="386"/>
      <c r="N27" s="1097"/>
      <c r="O27" s="1099"/>
      <c r="P27" s="386"/>
      <c r="Q27" s="1097"/>
      <c r="R27" s="1099"/>
      <c r="S27" s="386"/>
      <c r="T27" s="387"/>
      <c r="U27" s="388"/>
      <c r="V27" s="1107"/>
      <c r="W27" s="389"/>
      <c r="X27" s="388"/>
      <c r="Y27" s="1107"/>
      <c r="Z27" s="389"/>
      <c r="AA27" s="388"/>
      <c r="AB27" s="1107"/>
      <c r="AC27" s="389"/>
      <c r="AD27" s="388"/>
      <c r="AE27" s="1107"/>
      <c r="AF27" s="389"/>
      <c r="AG27" s="388"/>
      <c r="AH27" s="1107"/>
      <c r="AI27" s="389"/>
      <c r="AJ27" s="378"/>
      <c r="AK27" s="378"/>
      <c r="AL27" s="34"/>
    </row>
    <row r="28" spans="1:38" ht="15.75">
      <c r="A28" s="43"/>
      <c r="B28" s="157"/>
      <c r="C28" s="16"/>
      <c r="D28" s="390" t="s">
        <v>6</v>
      </c>
      <c r="E28" s="24">
        <f>SUM(E5:E11)</f>
        <v>0</v>
      </c>
      <c r="F28" s="391"/>
      <c r="G28" s="252">
        <f>SUM(G5:G11,G23)</f>
        <v>0</v>
      </c>
      <c r="H28" s="24">
        <f>SUM(H5:H11)</f>
        <v>0</v>
      </c>
      <c r="I28" s="391"/>
      <c r="J28" s="252">
        <f>SUM(J5:J11,J23)</f>
        <v>0</v>
      </c>
      <c r="K28" s="24">
        <f>SUM(K5:K11)</f>
        <v>0</v>
      </c>
      <c r="L28" s="391"/>
      <c r="M28" s="252">
        <f>SUM(M5:M11,M23)</f>
        <v>0</v>
      </c>
      <c r="N28" s="24">
        <f>SUM(N5:N11)</f>
        <v>0</v>
      </c>
      <c r="O28" s="391"/>
      <c r="P28" s="252">
        <f>SUM(P5:P11,P23)</f>
        <v>0</v>
      </c>
      <c r="Q28" s="24">
        <f>SUM(Q5:Q11)</f>
        <v>0</v>
      </c>
      <c r="R28" s="391"/>
      <c r="S28" s="252">
        <f>SUM(S5:S11,S23)</f>
        <v>0</v>
      </c>
      <c r="T28" s="392"/>
      <c r="U28" s="28">
        <f>SUM(U5:U11)</f>
        <v>0</v>
      </c>
      <c r="V28" s="1102"/>
      <c r="W28" s="31">
        <f>SUM(W5:W11,W23)</f>
        <v>0</v>
      </c>
      <c r="X28" s="28">
        <f>SUM(X5:X11)</f>
        <v>0</v>
      </c>
      <c r="Y28" s="1102"/>
      <c r="Z28" s="31">
        <f>SUM(Z5:Z11,Z23)</f>
        <v>0</v>
      </c>
      <c r="AA28" s="28">
        <f>SUM(AA5:AA11)</f>
        <v>0</v>
      </c>
      <c r="AB28" s="1102"/>
      <c r="AC28" s="31">
        <f>SUM(AC5:AC11,AC23)</f>
        <v>0</v>
      </c>
      <c r="AD28" s="28">
        <f>SUM(AD5:AD11)</f>
        <v>0</v>
      </c>
      <c r="AE28" s="1102"/>
      <c r="AF28" s="31">
        <f>SUM(AF5:AF11,AF23)</f>
        <v>0</v>
      </c>
      <c r="AG28" s="28">
        <f>SUM(AG5:AG11)</f>
        <v>0</v>
      </c>
      <c r="AH28" s="1102"/>
      <c r="AI28" s="31">
        <f>SUM(AI5:AI11,AI23)</f>
        <v>0</v>
      </c>
      <c r="AJ28" s="16"/>
      <c r="AK28" s="16"/>
      <c r="AL28" s="198"/>
    </row>
    <row r="29" spans="1:38">
      <c r="A29" s="39"/>
      <c r="B29" s="393"/>
      <c r="C29" s="36"/>
      <c r="D29" s="35"/>
      <c r="E29" s="206"/>
      <c r="F29" s="312"/>
      <c r="G29" s="264"/>
      <c r="H29" s="206"/>
      <c r="I29" s="312"/>
      <c r="J29" s="264"/>
      <c r="K29" s="206"/>
      <c r="L29" s="312"/>
      <c r="M29" s="264"/>
      <c r="N29" s="206"/>
      <c r="O29" s="312"/>
      <c r="P29" s="264"/>
      <c r="Q29" s="206"/>
      <c r="R29" s="312"/>
      <c r="S29" s="264"/>
      <c r="T29" s="394"/>
      <c r="U29" s="212"/>
      <c r="V29" s="1108"/>
      <c r="W29" s="35"/>
      <c r="X29" s="212"/>
      <c r="Y29" s="1108"/>
      <c r="Z29" s="35"/>
      <c r="AA29" s="212"/>
      <c r="AB29" s="1108"/>
      <c r="AC29" s="35"/>
      <c r="AD29" s="212"/>
      <c r="AE29" s="1108"/>
      <c r="AF29" s="35"/>
      <c r="AG29" s="212"/>
      <c r="AH29" s="1108"/>
      <c r="AI29" s="35"/>
      <c r="AJ29" s="36"/>
      <c r="AK29" s="36"/>
      <c r="AL29" s="213"/>
    </row>
    <row r="30" spans="1:38" ht="18.75">
      <c r="E30" s="1233">
        <f>+E28+G28</f>
        <v>0</v>
      </c>
      <c r="F30" s="1234"/>
      <c r="G30" s="1235"/>
      <c r="H30" s="1233">
        <f>+H28+J28</f>
        <v>0</v>
      </c>
      <c r="I30" s="1234"/>
      <c r="J30" s="1235"/>
      <c r="K30" s="1233">
        <f>+K28+M28</f>
        <v>0</v>
      </c>
      <c r="L30" s="1234"/>
      <c r="M30" s="1235"/>
      <c r="N30" s="1233">
        <f>+N28+P28</f>
        <v>0</v>
      </c>
      <c r="O30" s="1234"/>
      <c r="P30" s="1235"/>
      <c r="Q30" s="1233">
        <f>+Q28+S28</f>
        <v>0</v>
      </c>
      <c r="R30" s="1234"/>
      <c r="S30" s="1235"/>
      <c r="T30" s="283"/>
      <c r="U30" s="1217">
        <f>SUM(U28,W28)</f>
        <v>0</v>
      </c>
      <c r="V30" s="1229"/>
      <c r="W30" s="1229"/>
      <c r="X30" s="1217">
        <f>SUM(X28,Z28)</f>
        <v>0</v>
      </c>
      <c r="Y30" s="1229"/>
      <c r="Z30" s="1229"/>
      <c r="AA30" s="1217">
        <f>SUM(AA28,AC28)</f>
        <v>0</v>
      </c>
      <c r="AB30" s="1229"/>
      <c r="AC30" s="1229"/>
      <c r="AD30" s="1217">
        <f>SUM(AD28,AF28)</f>
        <v>0</v>
      </c>
      <c r="AE30" s="1229"/>
      <c r="AF30" s="1229"/>
      <c r="AG30" s="1217">
        <f>SUM(AG28,AI28)</f>
        <v>0</v>
      </c>
      <c r="AH30" s="1229"/>
      <c r="AI30" s="1230"/>
    </row>
    <row r="31" spans="1:38" ht="18.75">
      <c r="E31" s="1211">
        <f>+SUM(E30,H30,K30,N30,Q30)</f>
        <v>0</v>
      </c>
      <c r="F31" s="1212"/>
      <c r="G31" s="1212"/>
      <c r="H31" s="1212"/>
      <c r="I31" s="1212"/>
      <c r="J31" s="1212"/>
      <c r="K31" s="1212"/>
      <c r="L31" s="1212"/>
      <c r="M31" s="1212"/>
      <c r="N31" s="1212"/>
      <c r="O31" s="1212"/>
      <c r="P31" s="1212"/>
      <c r="Q31" s="1212"/>
      <c r="R31" s="1212"/>
      <c r="S31" s="1213"/>
      <c r="T31" s="284"/>
      <c r="U31" s="1214">
        <f>SUM(U28,W28,X28,Z28,AA28,AC28,AD28,AF28,AG28,AI28)</f>
        <v>0</v>
      </c>
      <c r="V31" s="1215"/>
      <c r="W31" s="1215"/>
      <c r="X31" s="1215"/>
      <c r="Y31" s="1215"/>
      <c r="Z31" s="1215"/>
      <c r="AA31" s="1215"/>
      <c r="AB31" s="1215"/>
      <c r="AC31" s="1215"/>
      <c r="AD31" s="1215"/>
      <c r="AE31" s="1215"/>
      <c r="AF31" s="1215"/>
      <c r="AG31" s="1215"/>
      <c r="AH31" s="1215"/>
      <c r="AI31" s="1215"/>
    </row>
    <row r="32" spans="1:38" s="170" customFormat="1">
      <c r="B32" s="375"/>
      <c r="C32" s="170" t="s">
        <v>81</v>
      </c>
      <c r="D32" s="170" t="s">
        <v>104</v>
      </c>
      <c r="F32" s="172"/>
      <c r="G32" s="173"/>
      <c r="H32" s="174"/>
      <c r="L32" s="172"/>
      <c r="T32" s="175"/>
      <c r="U32" s="278"/>
      <c r="V32" s="279"/>
      <c r="W32" s="278"/>
      <c r="X32" s="278"/>
      <c r="Y32" s="279"/>
      <c r="Z32" s="278"/>
      <c r="AA32" s="278"/>
      <c r="AB32" s="279"/>
      <c r="AC32" s="278"/>
      <c r="AD32" s="278"/>
      <c r="AE32" s="279"/>
      <c r="AF32" s="278"/>
      <c r="AG32" s="278"/>
      <c r="AH32" s="279"/>
      <c r="AI32" s="278"/>
    </row>
    <row r="33" spans="1:38" s="44" customFormat="1" ht="15.75">
      <c r="B33" s="374"/>
      <c r="C33" s="4"/>
      <c r="D33" s="170" t="s">
        <v>105</v>
      </c>
      <c r="F33" s="122"/>
      <c r="G33" s="58"/>
      <c r="H33" s="123"/>
      <c r="L33" s="122"/>
      <c r="T33" s="124"/>
      <c r="U33" s="281"/>
      <c r="V33" s="282"/>
      <c r="W33" s="238"/>
      <c r="X33" s="281"/>
      <c r="Y33" s="282"/>
      <c r="Z33" s="238"/>
      <c r="AA33" s="281"/>
      <c r="AB33" s="282"/>
      <c r="AC33" s="238"/>
      <c r="AD33" s="281"/>
      <c r="AE33" s="282"/>
      <c r="AF33" s="238"/>
      <c r="AG33" s="281"/>
      <c r="AH33" s="282"/>
      <c r="AI33" s="238"/>
    </row>
    <row r="34" spans="1:38" s="44" customFormat="1" ht="15.75">
      <c r="B34" s="374"/>
      <c r="C34" s="4"/>
      <c r="D34" s="170" t="s">
        <v>106</v>
      </c>
      <c r="F34" s="122"/>
      <c r="G34" s="58"/>
      <c r="H34" s="123"/>
      <c r="L34" s="122"/>
      <c r="T34" s="124"/>
      <c r="U34" s="281"/>
      <c r="V34" s="282"/>
      <c r="W34" s="238"/>
      <c r="X34" s="281"/>
      <c r="Y34" s="282"/>
      <c r="Z34" s="238"/>
      <c r="AA34" s="281"/>
      <c r="AB34" s="282"/>
      <c r="AC34" s="238"/>
      <c r="AD34" s="281"/>
      <c r="AE34" s="282"/>
      <c r="AF34" s="238"/>
      <c r="AG34" s="281"/>
      <c r="AH34" s="282"/>
      <c r="AI34" s="238"/>
    </row>
    <row r="35" spans="1:38" s="44" customFormat="1" ht="15.75">
      <c r="B35" s="374"/>
      <c r="F35" s="122"/>
      <c r="G35" s="58"/>
      <c r="H35" s="123"/>
      <c r="L35" s="122"/>
      <c r="T35" s="124"/>
      <c r="U35" s="238"/>
      <c r="V35" s="282"/>
      <c r="W35" s="238"/>
      <c r="X35" s="238"/>
      <c r="Y35" s="282"/>
      <c r="Z35" s="238"/>
      <c r="AA35" s="238"/>
      <c r="AB35" s="282"/>
      <c r="AC35" s="238"/>
      <c r="AD35" s="238"/>
      <c r="AE35" s="282"/>
      <c r="AF35" s="238"/>
      <c r="AG35" s="238"/>
      <c r="AH35" s="282"/>
      <c r="AI35" s="238"/>
    </row>
    <row r="36" spans="1:38" s="44" customFormat="1" ht="15.75">
      <c r="B36" s="121" t="s">
        <v>0</v>
      </c>
      <c r="C36" s="45" t="s">
        <v>83</v>
      </c>
      <c r="D36" s="570"/>
      <c r="E36" s="46">
        <f>SUMIF($B4:$B23,$B36,G4:G23)+SUMIF($B4:$B23,$B36,E4:E23)+G24</f>
        <v>0</v>
      </c>
      <c r="F36" s="214" t="e">
        <f>+E36/E$30</f>
        <v>#DIV/0!</v>
      </c>
      <c r="G36" s="58"/>
      <c r="H36" s="46">
        <f>SUMIF($B4:$B23,$B36,J4:J23)+SUMIF($B4:$B23,$B36,H4:H23)+J24</f>
        <v>0</v>
      </c>
      <c r="I36" s="214" t="e">
        <f>+H36/H$30</f>
        <v>#DIV/0!</v>
      </c>
      <c r="K36" s="46">
        <f>SUMIF($B4:$B23,$B36,M4:M23)+SUMIF($B4:$B23,$B36,K4:K23)+M24</f>
        <v>0</v>
      </c>
      <c r="L36" s="214" t="e">
        <f>+K36/K$30</f>
        <v>#DIV/0!</v>
      </c>
      <c r="N36" s="46">
        <f>SUMIF($B4:$B23,$B36,P4:P23)+SUMIF($B4:$B23,$B36,N4:N23)+P24</f>
        <v>0</v>
      </c>
      <c r="O36" s="214" t="e">
        <f>+N36/N$30</f>
        <v>#DIV/0!</v>
      </c>
      <c r="Q36" s="46">
        <f>SUMIF($B4:$B23,$B36,S4:S23)+SUMIF($B4:$B23,$B36,Q4:Q23)+S24</f>
        <v>0</v>
      </c>
      <c r="R36" s="214" t="e">
        <f>+Q36/Q$30</f>
        <v>#DIV/0!</v>
      </c>
      <c r="T36" s="124"/>
      <c r="U36" s="46">
        <f>SUMIF($B4:$B23,$B36,W4:W23)+SUMIF($B4:$B23,$B36,U4:U23)+W24</f>
        <v>0</v>
      </c>
      <c r="V36" s="176" t="e">
        <f>+U36/U$30</f>
        <v>#DIV/0!</v>
      </c>
      <c r="X36" s="46">
        <f>SUMIF($B4:$B23,$B36,Z4:Z23)+SUMIF($B4:$B23,$B36,X4:X23)+Z24</f>
        <v>0</v>
      </c>
      <c r="Y36" s="176" t="e">
        <f>+X36/X$30</f>
        <v>#DIV/0!</v>
      </c>
      <c r="AA36" s="46">
        <f>SUMIF($B4:$B23,$B36,AC4:AC23)+SUMIF($B4:$B23,$B36,AA4:AA23)+AC24</f>
        <v>0</v>
      </c>
      <c r="AB36" s="176" t="e">
        <f>+AA36/AA$30</f>
        <v>#DIV/0!</v>
      </c>
      <c r="AD36" s="46">
        <f>SUMIF($B4:$B23,$B36,AF4:AF23)+SUMIF($B4:$B23,$B36,AD4:AD23)+AF24</f>
        <v>0</v>
      </c>
      <c r="AE36" s="176" t="e">
        <f>+AD36/AD$30</f>
        <v>#DIV/0!</v>
      </c>
      <c r="AG36" s="46">
        <f>SUMIF($B4:$B23,$B36,AI4:AI23)+SUMIF($B4:$B23,$B36,AG4:AG23)+AI24</f>
        <v>0</v>
      </c>
      <c r="AH36" s="176" t="e">
        <f>+AG36/AG$30</f>
        <v>#DIV/0!</v>
      </c>
    </row>
    <row r="37" spans="1:38" s="44" customFormat="1" ht="15.75">
      <c r="B37" s="125" t="s">
        <v>21</v>
      </c>
      <c r="C37" s="48" t="s">
        <v>84</v>
      </c>
      <c r="D37" s="571"/>
      <c r="E37" s="49">
        <f>SUMIF($B4:$B23,$B37,G4:G23)+SUMIF($B4:$B23,$B37,E4:E23)+G25</f>
        <v>0</v>
      </c>
      <c r="F37" s="215" t="e">
        <f>+E37/E$30</f>
        <v>#DIV/0!</v>
      </c>
      <c r="G37" s="58"/>
      <c r="H37" s="49">
        <f>SUMIF($B4:$B23,$B37,J4:J23)+SUMIF($B4:$B23,$B37,H4:H23)+J25</f>
        <v>0</v>
      </c>
      <c r="I37" s="215" t="e">
        <f t="shared" ref="I37:I38" si="25">+H37/H$30</f>
        <v>#DIV/0!</v>
      </c>
      <c r="K37" s="49">
        <f>SUMIF($B4:$B23,$B37,M4:M23)+SUMIF($B4:$B23,$B37,K4:K23)+M25</f>
        <v>0</v>
      </c>
      <c r="L37" s="215" t="e">
        <f t="shared" ref="L37:L38" si="26">+K37/K$30</f>
        <v>#DIV/0!</v>
      </c>
      <c r="N37" s="49">
        <f>SUMIF($B4:$B23,$B37,P4:P23)+SUMIF($B4:$B23,$B37,N4:N23)+P25</f>
        <v>0</v>
      </c>
      <c r="O37" s="215" t="e">
        <f t="shared" ref="O37:O38" si="27">+N37/N$30</f>
        <v>#DIV/0!</v>
      </c>
      <c r="Q37" s="49">
        <f>SUMIF($B4:$B23,$B37,S4:S23)+SUMIF($B4:$B23,$B37,Q4:Q23)+S25</f>
        <v>0</v>
      </c>
      <c r="R37" s="215" t="e">
        <f t="shared" ref="R37:R38" si="28">+Q37/Q$30</f>
        <v>#DIV/0!</v>
      </c>
      <c r="T37" s="124"/>
      <c r="U37" s="49">
        <f>SUMIF($B4:$B23,$B37,W4:W23)+SUMIF($B4:$B23,$B37,U4:U23)+W25</f>
        <v>0</v>
      </c>
      <c r="V37" s="177" t="e">
        <f>+U37/U$30</f>
        <v>#DIV/0!</v>
      </c>
      <c r="X37" s="49">
        <f>SUMIF($B4:$B23,$B37,Z4:Z23)+SUMIF($B4:$B23,$B37,X4:X23)+Z25</f>
        <v>0</v>
      </c>
      <c r="Y37" s="177" t="e">
        <f>+X37/X$30</f>
        <v>#DIV/0!</v>
      </c>
      <c r="AA37" s="49">
        <f>SUMIF($B4:$B23,$B37,AC4:AC23)+SUMIF($B4:$B23,$B37,AA4:AA23)+AC25</f>
        <v>0</v>
      </c>
      <c r="AB37" s="177" t="e">
        <f>+AA37/AA$30</f>
        <v>#DIV/0!</v>
      </c>
      <c r="AD37" s="49">
        <f>SUMIF($B4:$B23,$B37,AF4:AF23)+SUMIF($B4:$B23,$B37,AD4:AD23)+AF25</f>
        <v>0</v>
      </c>
      <c r="AE37" s="177" t="e">
        <f>+AD37/AD$30</f>
        <v>#DIV/0!</v>
      </c>
      <c r="AG37" s="49">
        <f>SUMIF($B4:$B23,$B37,AI4:AI23)+SUMIF($B4:$B23,$B37,AG4:AG23)+AI25</f>
        <v>0</v>
      </c>
      <c r="AH37" s="177" t="e">
        <f>+AG37/AG$30</f>
        <v>#DIV/0!</v>
      </c>
    </row>
    <row r="38" spans="1:38" s="44" customFormat="1" ht="15.75">
      <c r="B38" s="126" t="s">
        <v>3</v>
      </c>
      <c r="C38" s="51" t="s">
        <v>85</v>
      </c>
      <c r="D38" s="572"/>
      <c r="E38" s="52">
        <f>SUMIF($B4:$B23,$B38,G4:G23)+SUMIF($B4:$B23,$B38,E4:E23)+G26</f>
        <v>0</v>
      </c>
      <c r="F38" s="216" t="e">
        <f>+E38/E$30</f>
        <v>#DIV/0!</v>
      </c>
      <c r="G38" s="58"/>
      <c r="H38" s="52">
        <f>SUMIF($B4:$B23,$B38,J4:J23)+SUMIF($B4:$B23,$B38,H4:H23)+J26</f>
        <v>0</v>
      </c>
      <c r="I38" s="216" t="e">
        <f t="shared" si="25"/>
        <v>#DIV/0!</v>
      </c>
      <c r="K38" s="52">
        <f>SUMIF($B4:$B23,$B38,M4:M23)+SUMIF($B4:$B23,$B38,K4:K23)+M26</f>
        <v>0</v>
      </c>
      <c r="L38" s="216" t="e">
        <f t="shared" si="26"/>
        <v>#DIV/0!</v>
      </c>
      <c r="N38" s="52">
        <f>SUMIF($B4:$B23,$B38,P4:P23)+SUMIF($B4:$B23,$B38,N4:N23)+P26</f>
        <v>0</v>
      </c>
      <c r="O38" s="216" t="e">
        <f t="shared" si="27"/>
        <v>#DIV/0!</v>
      </c>
      <c r="Q38" s="52">
        <f>SUMIF($B4:$B23,$B38,S4:S23)+SUMIF($B4:$B23,$B38,Q4:Q23)+S26</f>
        <v>0</v>
      </c>
      <c r="R38" s="216" t="e">
        <f t="shared" si="28"/>
        <v>#DIV/0!</v>
      </c>
      <c r="T38" s="124"/>
      <c r="U38" s="52">
        <f>SUMIF($B4:$B23,$B38,W4:W23)+SUMIF($B4:$B23,$B38,U4:U23)+W26</f>
        <v>0</v>
      </c>
      <c r="V38" s="178" t="e">
        <f>+U38/U$30</f>
        <v>#DIV/0!</v>
      </c>
      <c r="W38" s="170"/>
      <c r="X38" s="52">
        <f>SUMIF($B4:$B23,$B38,Z4:Z23)+SUMIF($B4:$B23,$B38,X4:X23)+Z26</f>
        <v>0</v>
      </c>
      <c r="Y38" s="178" t="e">
        <f>+X38/X$30</f>
        <v>#DIV/0!</v>
      </c>
      <c r="Z38" s="170"/>
      <c r="AA38" s="52">
        <f>SUMIF($B4:$B23,$B38,AC4:AC23)+SUMIF($B4:$B23,$B38,AA4:AA23)+AC26</f>
        <v>0</v>
      </c>
      <c r="AB38" s="178" t="e">
        <f>+AA38/AA$30</f>
        <v>#DIV/0!</v>
      </c>
      <c r="AC38" s="170"/>
      <c r="AD38" s="52">
        <f>SUMIF($B4:$B23,$B38,AF4:AF23)+SUMIF($B4:$B23,$B38,AD4:AD23)+AF26</f>
        <v>0</v>
      </c>
      <c r="AE38" s="178" t="e">
        <f>+AD38/AD$30</f>
        <v>#DIV/0!</v>
      </c>
      <c r="AF38" s="170"/>
      <c r="AG38" s="52">
        <f>SUMIF($B4:$B23,$B38,AI4:AI23)+SUMIF($B4:$B23,$B38,AG4:AG23)+AI26</f>
        <v>0</v>
      </c>
      <c r="AH38" s="178" t="e">
        <f>+AG38/AG$30</f>
        <v>#DIV/0!</v>
      </c>
      <c r="AI38" s="170"/>
    </row>
    <row r="39" spans="1:38">
      <c r="A39" s="217"/>
      <c r="B39" s="230"/>
      <c r="C39" s="217"/>
      <c r="D39" s="217"/>
      <c r="E39" s="218"/>
      <c r="G39" s="220"/>
      <c r="H39" s="221"/>
      <c r="I39" s="4"/>
      <c r="J39" s="4"/>
      <c r="M39" s="4"/>
      <c r="O39" s="4"/>
      <c r="P39" s="4"/>
      <c r="R39" s="4"/>
      <c r="S39" s="4"/>
      <c r="T39" s="222"/>
      <c r="V39" s="4"/>
      <c r="Y39" s="4"/>
      <c r="AB39" s="4"/>
      <c r="AE39" s="4"/>
      <c r="AH39" s="4"/>
      <c r="AL39" s="4"/>
    </row>
  </sheetData>
  <sheetProtection algorithmName="SHA-512" hashValue="FceBuYl+kL5lO7CEyFIQcKfm1X77gtpKeQvSbgy4Q+/HwWy9kPDxX+7KDUnAYbz/mmnW5I+0WPotnzQ9AtK50g==" saltValue="qMPbWtv2DPXIPy100Vz0rA==" spinCount="100000" sheet="1" objects="1" scenarios="1"/>
  <mergeCells count="28">
    <mergeCell ref="R2:S2"/>
    <mergeCell ref="C4:D4"/>
    <mergeCell ref="E30:G30"/>
    <mergeCell ref="H30:J30"/>
    <mergeCell ref="K30:M30"/>
    <mergeCell ref="N30:P30"/>
    <mergeCell ref="AH1:AI1"/>
    <mergeCell ref="E31:S31"/>
    <mergeCell ref="AE1:AF1"/>
    <mergeCell ref="E1:G1"/>
    <mergeCell ref="H1:J1"/>
    <mergeCell ref="K1:M1"/>
    <mergeCell ref="N1:P1"/>
    <mergeCell ref="V1:W1"/>
    <mergeCell ref="Y1:Z1"/>
    <mergeCell ref="AB1:AC1"/>
    <mergeCell ref="Q1:S1"/>
    <mergeCell ref="Q30:S30"/>
    <mergeCell ref="F2:G2"/>
    <mergeCell ref="I2:J2"/>
    <mergeCell ref="L2:M2"/>
    <mergeCell ref="O2:P2"/>
    <mergeCell ref="U31:AI31"/>
    <mergeCell ref="U30:W30"/>
    <mergeCell ref="X30:Z30"/>
    <mergeCell ref="AA30:AC30"/>
    <mergeCell ref="AD30:AF30"/>
    <mergeCell ref="AG30:AI30"/>
  </mergeCells>
  <phoneticPr fontId="10" type="noConversion"/>
  <pageMargins left="0.7" right="0.7" top="0.75" bottom="0.75" header="0.3" footer="0.3"/>
  <pageSetup paperSize="9" scale="55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90060-90FD-F24B-923A-A10250104C9C}">
  <sheetPr>
    <tabColor theme="0"/>
    <outlinePr summaryBelow="0"/>
    <pageSetUpPr fitToPage="1"/>
  </sheetPr>
  <dimension ref="A1:AM36"/>
  <sheetViews>
    <sheetView zoomScale="80" zoomScaleNormal="80" workbookViewId="0">
      <pane xSplit="4" ySplit="3" topLeftCell="E4" activePane="bottomRight" state="frozen"/>
      <selection activeCell="B3" sqref="B3"/>
      <selection pane="topRight" activeCell="B3" sqref="B3"/>
      <selection pane="bottomLeft" activeCell="B3" sqref="B3"/>
      <selection pane="bottomRight" activeCell="C4" sqref="C4"/>
    </sheetView>
  </sheetViews>
  <sheetFormatPr defaultColWidth="9.125" defaultRowHeight="15.75" outlineLevelCol="1"/>
  <cols>
    <col min="1" max="1" width="3.625" style="44" customWidth="1"/>
    <col min="2" max="2" width="6.625" style="374" customWidth="1"/>
    <col min="3" max="3" width="11.625" style="44" customWidth="1"/>
    <col min="4" max="4" width="46.625" style="44" customWidth="1"/>
    <col min="5" max="5" width="15.625" style="44" customWidth="1"/>
    <col min="6" max="6" width="9.125" style="315" customWidth="1"/>
    <col min="7" max="7" width="15.625" style="58" customWidth="1"/>
    <col min="8" max="8" width="15.625" style="44" customWidth="1"/>
    <col min="9" max="9" width="9.125" style="315" customWidth="1"/>
    <col min="10" max="10" width="15.625" style="58" customWidth="1"/>
    <col min="11" max="11" width="15.625" style="44" customWidth="1"/>
    <col min="12" max="12" width="9.125" style="315" bestFit="1" customWidth="1"/>
    <col min="13" max="13" width="15.625" style="58" customWidth="1"/>
    <col min="14" max="14" width="15.625" style="44" customWidth="1"/>
    <col min="15" max="15" width="9.125" style="315" bestFit="1" customWidth="1"/>
    <col min="16" max="16" width="15.625" style="58" customWidth="1"/>
    <col min="17" max="17" width="15.625" style="44" customWidth="1"/>
    <col min="18" max="18" width="9.125" style="315" bestFit="1" customWidth="1"/>
    <col min="19" max="19" width="15.625" style="58" customWidth="1"/>
    <col min="20" max="20" width="45.625" style="123" customWidth="1"/>
    <col min="21" max="21" width="15.625" style="44" hidden="1" customWidth="1" outlineLevel="1"/>
    <col min="22" max="22" width="6.625" style="122" hidden="1" customWidth="1" outlineLevel="1"/>
    <col min="23" max="24" width="15.625" style="44" hidden="1" customWidth="1" outlineLevel="1"/>
    <col min="25" max="25" width="6.625" style="122" hidden="1" customWidth="1" outlineLevel="1"/>
    <col min="26" max="27" width="15.625" style="44" hidden="1" customWidth="1" outlineLevel="1"/>
    <col min="28" max="28" width="6.625" style="122" hidden="1" customWidth="1" outlineLevel="1"/>
    <col min="29" max="30" width="15.625" style="44" hidden="1" customWidth="1" outlineLevel="1"/>
    <col min="31" max="31" width="6.625" style="122" hidden="1" customWidth="1" outlineLevel="1"/>
    <col min="32" max="33" width="15.625" style="44" hidden="1" customWidth="1" outlineLevel="1"/>
    <col min="34" max="34" width="6.625" style="122" hidden="1" customWidth="1" outlineLevel="1"/>
    <col min="35" max="35" width="15.625" style="44" hidden="1" customWidth="1" outlineLevel="1"/>
    <col min="36" max="36" width="9.625" style="44" hidden="1" customWidth="1" outlineLevel="1"/>
    <col min="37" max="37" width="15.625" style="44" hidden="1" customWidth="1" outlineLevel="1"/>
    <col min="38" max="38" width="52.625" style="124" hidden="1" customWidth="1" outlineLevel="1"/>
    <col min="39" max="39" width="9.125" style="44" collapsed="1"/>
    <col min="40" max="16384" width="9.125" style="44"/>
  </cols>
  <sheetData>
    <row r="1" spans="1:38" ht="34.5" customHeight="1">
      <c r="A1" s="127" t="s">
        <v>7</v>
      </c>
      <c r="B1" s="352"/>
      <c r="C1" s="129"/>
      <c r="D1" s="859">
        <f ca="1">+'1.1_Previous expenses'!D1</f>
        <v>46072.505177314815</v>
      </c>
      <c r="E1" s="1187" t="s">
        <v>180</v>
      </c>
      <c r="F1" s="1200"/>
      <c r="G1" s="1188"/>
      <c r="H1" s="1187" t="s">
        <v>181</v>
      </c>
      <c r="I1" s="1200"/>
      <c r="J1" s="1188"/>
      <c r="K1" s="1187" t="s">
        <v>182</v>
      </c>
      <c r="L1" s="1200"/>
      <c r="M1" s="1188"/>
      <c r="N1" s="1187" t="s">
        <v>183</v>
      </c>
      <c r="O1" s="1200"/>
      <c r="P1" s="1188"/>
      <c r="Q1" s="1187" t="s">
        <v>184</v>
      </c>
      <c r="R1" s="1200"/>
      <c r="S1" s="1188"/>
      <c r="T1" s="3"/>
      <c r="U1" s="888" t="s">
        <v>185</v>
      </c>
      <c r="V1" s="1202" t="s">
        <v>10</v>
      </c>
      <c r="W1" s="1201"/>
      <c r="X1" s="888" t="s">
        <v>186</v>
      </c>
      <c r="Y1" s="1202" t="s">
        <v>10</v>
      </c>
      <c r="Z1" s="1201"/>
      <c r="AA1" s="888" t="s">
        <v>187</v>
      </c>
      <c r="AB1" s="1202" t="s">
        <v>10</v>
      </c>
      <c r="AC1" s="1201"/>
      <c r="AD1" s="888" t="s">
        <v>188</v>
      </c>
      <c r="AE1" s="1202" t="s">
        <v>10</v>
      </c>
      <c r="AF1" s="1201"/>
      <c r="AG1" s="888" t="s">
        <v>189</v>
      </c>
      <c r="AH1" s="1202" t="s">
        <v>10</v>
      </c>
      <c r="AI1" s="1201"/>
      <c r="AJ1" s="56" t="s">
        <v>87</v>
      </c>
      <c r="AK1" s="56" t="s">
        <v>88</v>
      </c>
      <c r="AL1" s="57" t="s">
        <v>89</v>
      </c>
    </row>
    <row r="2" spans="1:38">
      <c r="A2" s="130"/>
      <c r="B2" s="353"/>
      <c r="C2" s="132"/>
      <c r="D2" s="60"/>
      <c r="E2" s="8" t="s">
        <v>11</v>
      </c>
      <c r="F2" s="1182" t="s">
        <v>10</v>
      </c>
      <c r="G2" s="1183"/>
      <c r="H2" s="9" t="s">
        <v>11</v>
      </c>
      <c r="I2" s="1182" t="s">
        <v>10</v>
      </c>
      <c r="J2" s="1183"/>
      <c r="K2" s="8" t="s">
        <v>11</v>
      </c>
      <c r="L2" s="1220" t="s">
        <v>10</v>
      </c>
      <c r="M2" s="1183"/>
      <c r="N2" s="8" t="s">
        <v>11</v>
      </c>
      <c r="O2" s="1220" t="s">
        <v>10</v>
      </c>
      <c r="P2" s="1183"/>
      <c r="Q2" s="8" t="s">
        <v>11</v>
      </c>
      <c r="R2" s="1220" t="s">
        <v>10</v>
      </c>
      <c r="S2" s="1183"/>
      <c r="T2" s="9"/>
      <c r="U2" s="10" t="s">
        <v>12</v>
      </c>
      <c r="V2" s="1118" t="s">
        <v>14</v>
      </c>
      <c r="W2" s="65" t="s">
        <v>12</v>
      </c>
      <c r="X2" s="10" t="s">
        <v>12</v>
      </c>
      <c r="Y2" s="1118" t="s">
        <v>14</v>
      </c>
      <c r="Z2" s="65" t="s">
        <v>12</v>
      </c>
      <c r="AA2" s="10" t="s">
        <v>12</v>
      </c>
      <c r="AB2" s="1118" t="s">
        <v>14</v>
      </c>
      <c r="AC2" s="65" t="s">
        <v>12</v>
      </c>
      <c r="AD2" s="10" t="s">
        <v>12</v>
      </c>
      <c r="AE2" s="1118" t="s">
        <v>14</v>
      </c>
      <c r="AF2" s="65" t="s">
        <v>12</v>
      </c>
      <c r="AG2" s="10" t="s">
        <v>12</v>
      </c>
      <c r="AH2" s="1118" t="s">
        <v>14</v>
      </c>
      <c r="AI2" s="65" t="s">
        <v>12</v>
      </c>
      <c r="AJ2" s="66"/>
      <c r="AK2" s="66"/>
      <c r="AL2" s="67"/>
    </row>
    <row r="3" spans="1:38">
      <c r="A3" s="142"/>
      <c r="B3" s="11" t="s">
        <v>15</v>
      </c>
      <c r="C3" s="238"/>
      <c r="D3" s="237"/>
      <c r="E3" s="12" t="s">
        <v>16</v>
      </c>
      <c r="F3" s="1012" t="s">
        <v>90</v>
      </c>
      <c r="G3" s="1065" t="s">
        <v>17</v>
      </c>
      <c r="H3" s="235" t="s">
        <v>16</v>
      </c>
      <c r="I3" s="1012" t="s">
        <v>90</v>
      </c>
      <c r="J3" s="1065" t="s">
        <v>17</v>
      </c>
      <c r="K3" s="12" t="s">
        <v>16</v>
      </c>
      <c r="L3" s="1012" t="s">
        <v>90</v>
      </c>
      <c r="M3" s="13" t="s">
        <v>17</v>
      </c>
      <c r="N3" s="12" t="s">
        <v>16</v>
      </c>
      <c r="O3" s="1012" t="s">
        <v>90</v>
      </c>
      <c r="P3" s="13" t="s">
        <v>17</v>
      </c>
      <c r="Q3" s="12" t="s">
        <v>16</v>
      </c>
      <c r="R3" s="1012" t="s">
        <v>90</v>
      </c>
      <c r="S3" s="13" t="s">
        <v>17</v>
      </c>
      <c r="T3" s="354" t="s">
        <v>91</v>
      </c>
      <c r="U3" s="14"/>
      <c r="V3" s="1119"/>
      <c r="W3" s="245"/>
      <c r="X3" s="14"/>
      <c r="Y3" s="1119"/>
      <c r="Z3" s="245"/>
      <c r="AA3" s="14"/>
      <c r="AB3" s="1119"/>
      <c r="AC3" s="245"/>
      <c r="AD3" s="14"/>
      <c r="AE3" s="1119"/>
      <c r="AF3" s="245"/>
      <c r="AG3" s="14"/>
      <c r="AH3" s="1119"/>
      <c r="AI3" s="245"/>
      <c r="AJ3" s="238"/>
      <c r="AK3" s="238"/>
      <c r="AL3" s="239"/>
    </row>
    <row r="4" spans="1:38" ht="15.75" customHeight="1">
      <c r="A4" s="646" t="s">
        <v>31</v>
      </c>
      <c r="B4" s="355"/>
      <c r="C4" s="26" t="s">
        <v>69</v>
      </c>
      <c r="D4" s="432"/>
      <c r="E4" s="1044"/>
      <c r="F4" s="1114"/>
      <c r="G4" s="290"/>
      <c r="H4" s="1044"/>
      <c r="I4" s="1114"/>
      <c r="J4" s="290"/>
      <c r="K4" s="1044"/>
      <c r="L4" s="1114"/>
      <c r="M4" s="290"/>
      <c r="N4" s="1044"/>
      <c r="O4" s="1114"/>
      <c r="P4" s="290"/>
      <c r="Q4" s="1044"/>
      <c r="R4" s="1114"/>
      <c r="S4" s="290"/>
      <c r="T4" s="244"/>
      <c r="U4" s="236"/>
      <c r="V4" s="1120"/>
      <c r="W4" s="245"/>
      <c r="X4" s="236"/>
      <c r="Y4" s="1120"/>
      <c r="Z4" s="245"/>
      <c r="AA4" s="236"/>
      <c r="AB4" s="1120"/>
      <c r="AC4" s="245"/>
      <c r="AD4" s="236"/>
      <c r="AE4" s="1120"/>
      <c r="AF4" s="245"/>
      <c r="AG4" s="236"/>
      <c r="AH4" s="1120"/>
      <c r="AI4" s="245"/>
      <c r="AJ4" s="238"/>
      <c r="AK4" s="238"/>
      <c r="AL4" s="159"/>
    </row>
    <row r="5" spans="1:38" s="292" customFormat="1">
      <c r="A5" s="288"/>
      <c r="B5" s="647"/>
      <c r="C5" s="247" t="s">
        <v>263</v>
      </c>
      <c r="D5" s="34" t="s">
        <v>70</v>
      </c>
      <c r="E5" s="1113"/>
      <c r="F5" s="1115"/>
      <c r="G5" s="227">
        <f t="shared" ref="G5:G7" si="0">+(F5*0.7)*E5</f>
        <v>0</v>
      </c>
      <c r="H5" s="1113"/>
      <c r="I5" s="1115"/>
      <c r="J5" s="227">
        <f t="shared" ref="J5:J7" si="1">+(I5*0.7)*H5</f>
        <v>0</v>
      </c>
      <c r="K5" s="1113"/>
      <c r="L5" s="1115"/>
      <c r="M5" s="227">
        <f t="shared" ref="M5:M7" si="2">+(L5*0.7)*K5</f>
        <v>0</v>
      </c>
      <c r="N5" s="1113"/>
      <c r="O5" s="1115"/>
      <c r="P5" s="227">
        <f t="shared" ref="P5:P7" si="3">+(O5*0.7)*N5</f>
        <v>0</v>
      </c>
      <c r="Q5" s="1113"/>
      <c r="R5" s="1115"/>
      <c r="S5" s="227">
        <f t="shared" ref="S5:S7" si="4">+(R5*0.7)*Q5</f>
        <v>0</v>
      </c>
      <c r="T5" s="379"/>
      <c r="U5" s="236"/>
      <c r="V5" s="1120"/>
      <c r="W5" s="652">
        <f>+(V5*0.7)*U5</f>
        <v>0</v>
      </c>
      <c r="X5" s="236"/>
      <c r="Y5" s="1120"/>
      <c r="Z5" s="652">
        <f>+(Y5*0.7)*X5</f>
        <v>0</v>
      </c>
      <c r="AA5" s="236"/>
      <c r="AB5" s="1120"/>
      <c r="AC5" s="652">
        <f>+(AB5*0.7)*AA5</f>
        <v>0</v>
      </c>
      <c r="AD5" s="236"/>
      <c r="AE5" s="1120"/>
      <c r="AF5" s="652">
        <f>+(AE5*0.7)*AD5</f>
        <v>0</v>
      </c>
      <c r="AG5" s="236"/>
      <c r="AH5" s="1120"/>
      <c r="AI5" s="652">
        <f>+(AH5*0.7)*AG5</f>
        <v>0</v>
      </c>
      <c r="AJ5" s="149"/>
      <c r="AK5" s="149"/>
      <c r="AL5" s="151"/>
    </row>
    <row r="6" spans="1:38" s="292" customFormat="1">
      <c r="A6" s="288"/>
      <c r="B6" s="647"/>
      <c r="C6" s="247" t="s">
        <v>264</v>
      </c>
      <c r="D6" s="34" t="s">
        <v>71</v>
      </c>
      <c r="E6" s="1113"/>
      <c r="F6" s="1115"/>
      <c r="G6" s="227">
        <f t="shared" si="0"/>
        <v>0</v>
      </c>
      <c r="H6" s="1113"/>
      <c r="I6" s="1115"/>
      <c r="J6" s="227">
        <f t="shared" si="1"/>
        <v>0</v>
      </c>
      <c r="K6" s="1113"/>
      <c r="L6" s="1115"/>
      <c r="M6" s="227">
        <f t="shared" si="2"/>
        <v>0</v>
      </c>
      <c r="N6" s="1113"/>
      <c r="O6" s="1115"/>
      <c r="P6" s="227">
        <f t="shared" si="3"/>
        <v>0</v>
      </c>
      <c r="Q6" s="1113"/>
      <c r="R6" s="1115"/>
      <c r="S6" s="227">
        <f t="shared" si="4"/>
        <v>0</v>
      </c>
      <c r="T6" s="134"/>
      <c r="U6" s="236"/>
      <c r="V6" s="1120"/>
      <c r="W6" s="652">
        <f>+(V6*0.7)*U6</f>
        <v>0</v>
      </c>
      <c r="X6" s="236"/>
      <c r="Y6" s="1120"/>
      <c r="Z6" s="652">
        <f>+(Y6*0.7)*X6</f>
        <v>0</v>
      </c>
      <c r="AA6" s="236"/>
      <c r="AB6" s="1120"/>
      <c r="AC6" s="652">
        <f>+(AB6*0.7)*AA6</f>
        <v>0</v>
      </c>
      <c r="AD6" s="236"/>
      <c r="AE6" s="1120"/>
      <c r="AF6" s="652">
        <f>+(AE6*0.7)*AD6</f>
        <v>0</v>
      </c>
      <c r="AG6" s="236"/>
      <c r="AH6" s="1120"/>
      <c r="AI6" s="652">
        <f>+(AH6*0.7)*AG6</f>
        <v>0</v>
      </c>
      <c r="AJ6" s="149"/>
      <c r="AK6" s="149"/>
      <c r="AL6" s="151"/>
    </row>
    <row r="7" spans="1:38" s="292" customFormat="1">
      <c r="A7" s="288"/>
      <c r="B7" s="647"/>
      <c r="C7" s="247" t="s">
        <v>265</v>
      </c>
      <c r="D7" s="34" t="s">
        <v>72</v>
      </c>
      <c r="E7" s="1113"/>
      <c r="F7" s="1115"/>
      <c r="G7" s="227">
        <f t="shared" si="0"/>
        <v>0</v>
      </c>
      <c r="H7" s="1113"/>
      <c r="I7" s="1115"/>
      <c r="J7" s="227">
        <f t="shared" si="1"/>
        <v>0</v>
      </c>
      <c r="K7" s="1113"/>
      <c r="L7" s="1115"/>
      <c r="M7" s="227">
        <f t="shared" si="2"/>
        <v>0</v>
      </c>
      <c r="N7" s="1113"/>
      <c r="O7" s="1115"/>
      <c r="P7" s="227">
        <f t="shared" si="3"/>
        <v>0</v>
      </c>
      <c r="Q7" s="1113"/>
      <c r="R7" s="1115"/>
      <c r="S7" s="227">
        <f t="shared" si="4"/>
        <v>0</v>
      </c>
      <c r="T7" s="379"/>
      <c r="U7" s="236"/>
      <c r="V7" s="1120"/>
      <c r="W7" s="652">
        <f>+(V7*0.7)*U7</f>
        <v>0</v>
      </c>
      <c r="X7" s="236"/>
      <c r="Y7" s="1120"/>
      <c r="Z7" s="652">
        <f>+(Y7*0.7)*X7</f>
        <v>0</v>
      </c>
      <c r="AA7" s="236"/>
      <c r="AB7" s="1120"/>
      <c r="AC7" s="652">
        <f>+(AB7*0.7)*AA7</f>
        <v>0</v>
      </c>
      <c r="AD7" s="236"/>
      <c r="AE7" s="1120"/>
      <c r="AF7" s="652">
        <f>+(AE7*0.7)*AD7</f>
        <v>0</v>
      </c>
      <c r="AG7" s="236"/>
      <c r="AH7" s="1120"/>
      <c r="AI7" s="652">
        <f>+(AH7*0.7)*AG7</f>
        <v>0</v>
      </c>
      <c r="AJ7" s="149"/>
      <c r="AK7" s="149"/>
      <c r="AL7" s="653"/>
    </row>
    <row r="8" spans="1:38" s="292" customFormat="1">
      <c r="A8" s="288"/>
      <c r="B8" s="651"/>
      <c r="C8" s="247" t="s">
        <v>266</v>
      </c>
      <c r="D8" s="34" t="s">
        <v>108</v>
      </c>
      <c r="E8" s="1064">
        <f>SUM(E9:E18)</f>
        <v>0</v>
      </c>
      <c r="F8" s="1026"/>
      <c r="G8" s="252">
        <f>SUM(G9:G18)</f>
        <v>0</v>
      </c>
      <c r="H8" s="1064">
        <f>SUM(H9:H18)</f>
        <v>0</v>
      </c>
      <c r="I8" s="1026"/>
      <c r="J8" s="252">
        <f>SUM(J9:J18)</f>
        <v>0</v>
      </c>
      <c r="K8" s="1064">
        <f>SUM(K9:K18)</f>
        <v>0</v>
      </c>
      <c r="L8" s="1026"/>
      <c r="M8" s="252">
        <f>SUM(M9:M18)</f>
        <v>0</v>
      </c>
      <c r="N8" s="1064">
        <f>SUM(N9:N18)</f>
        <v>0</v>
      </c>
      <c r="O8" s="1026"/>
      <c r="P8" s="252">
        <f>SUM(P9:P18)</f>
        <v>0</v>
      </c>
      <c r="Q8" s="1064">
        <f>SUM(Q9:Q18)</f>
        <v>0</v>
      </c>
      <c r="R8" s="1026"/>
      <c r="S8" s="252">
        <f>SUM(S9:S18)</f>
        <v>0</v>
      </c>
      <c r="T8" s="379"/>
      <c r="U8" s="562">
        <f t="shared" ref="U8" si="5">SUM(U9:U18)</f>
        <v>0</v>
      </c>
      <c r="V8" s="1121"/>
      <c r="W8" s="654">
        <f>SUM(W9:W18)</f>
        <v>0</v>
      </c>
      <c r="X8" s="562">
        <f t="shared" ref="X8" si="6">SUM(X9:X18)</f>
        <v>0</v>
      </c>
      <c r="Y8" s="1121"/>
      <c r="Z8" s="654">
        <f>SUM(Z9:Z18)</f>
        <v>0</v>
      </c>
      <c r="AA8" s="562">
        <f t="shared" ref="AA8" si="7">SUM(AA9:AA18)</f>
        <v>0</v>
      </c>
      <c r="AB8" s="1121"/>
      <c r="AC8" s="654">
        <f>SUM(AC9:AC18)</f>
        <v>0</v>
      </c>
      <c r="AD8" s="562">
        <f t="shared" ref="AD8" si="8">SUM(AD9:AD18)</f>
        <v>0</v>
      </c>
      <c r="AE8" s="1121"/>
      <c r="AF8" s="654">
        <f>SUM(AF9:AF18)</f>
        <v>0</v>
      </c>
      <c r="AG8" s="562">
        <f t="shared" ref="AG8" si="9">SUM(AG9:AG18)</f>
        <v>0</v>
      </c>
      <c r="AH8" s="1121"/>
      <c r="AI8" s="654">
        <f>SUM(AI9:AI18)</f>
        <v>0</v>
      </c>
      <c r="AJ8" s="149"/>
      <c r="AK8" s="149"/>
      <c r="AL8" s="653"/>
    </row>
    <row r="9" spans="1:38" s="468" customFormat="1">
      <c r="A9" s="537"/>
      <c r="B9" s="1117"/>
      <c r="C9" s="256" t="s">
        <v>359</v>
      </c>
      <c r="D9" s="634" t="s">
        <v>109</v>
      </c>
      <c r="E9" s="1113"/>
      <c r="F9" s="1115"/>
      <c r="G9" s="359">
        <f t="shared" ref="G9:G18" si="10">+(F9*0.7)*E9</f>
        <v>0</v>
      </c>
      <c r="H9" s="1113"/>
      <c r="I9" s="1115"/>
      <c r="J9" s="359">
        <f t="shared" ref="J9:J18" si="11">+(I9*0.7)*H9</f>
        <v>0</v>
      </c>
      <c r="K9" s="1077"/>
      <c r="L9" s="1081"/>
      <c r="M9" s="359">
        <f t="shared" ref="M9:M18" si="12">+(L9*0.7)*K9</f>
        <v>0</v>
      </c>
      <c r="N9" s="1077"/>
      <c r="O9" s="1081"/>
      <c r="P9" s="359">
        <f t="shared" ref="P9:P18" si="13">+(O9*0.7)*N9</f>
        <v>0</v>
      </c>
      <c r="Q9" s="1113"/>
      <c r="R9" s="1115"/>
      <c r="S9" s="359">
        <f t="shared" ref="S9:S18" si="14">+(R9*0.7)*Q9</f>
        <v>0</v>
      </c>
      <c r="T9" s="536"/>
      <c r="U9" s="236"/>
      <c r="V9" s="1120"/>
      <c r="W9" s="480">
        <f t="shared" ref="W9:W18" si="15">+(V9*0.7)*U9</f>
        <v>0</v>
      </c>
      <c r="X9" s="236"/>
      <c r="Y9" s="1120"/>
      <c r="Z9" s="480">
        <f t="shared" ref="Z9:Z18" si="16">+(Y9*0.7)*X9</f>
        <v>0</v>
      </c>
      <c r="AA9" s="459"/>
      <c r="AB9" s="1122"/>
      <c r="AC9" s="480">
        <f t="shared" ref="AC9:AC18" si="17">+(AB9*0.7)*AA9</f>
        <v>0</v>
      </c>
      <c r="AD9" s="459"/>
      <c r="AE9" s="1122"/>
      <c r="AF9" s="480">
        <f t="shared" ref="AF9:AF18" si="18">+(AE9*0.7)*AD9</f>
        <v>0</v>
      </c>
      <c r="AG9" s="236"/>
      <c r="AH9" s="1120"/>
      <c r="AI9" s="480">
        <f t="shared" ref="AI9:AI18" si="19">+(AH9*0.7)*AG9</f>
        <v>0</v>
      </c>
      <c r="AJ9" s="477"/>
      <c r="AK9" s="477"/>
      <c r="AL9" s="655"/>
    </row>
    <row r="10" spans="1:38" s="468" customFormat="1">
      <c r="A10" s="537"/>
      <c r="B10" s="1117"/>
      <c r="C10" s="256" t="s">
        <v>360</v>
      </c>
      <c r="D10" s="634" t="s">
        <v>109</v>
      </c>
      <c r="E10" s="1113"/>
      <c r="F10" s="1115"/>
      <c r="G10" s="359">
        <f t="shared" ref="G10:G16" si="20">+(F10*0.7)*E10</f>
        <v>0</v>
      </c>
      <c r="H10" s="1113"/>
      <c r="I10" s="1115"/>
      <c r="J10" s="359">
        <f t="shared" ref="J10:J16" si="21">+(I10*0.7)*H10</f>
        <v>0</v>
      </c>
      <c r="K10" s="1077"/>
      <c r="L10" s="1081"/>
      <c r="M10" s="359">
        <f t="shared" ref="M10:M16" si="22">+(L10*0.7)*K10</f>
        <v>0</v>
      </c>
      <c r="N10" s="1077"/>
      <c r="O10" s="1081"/>
      <c r="P10" s="359">
        <f t="shared" ref="P10:P16" si="23">+(O10*0.7)*N10</f>
        <v>0</v>
      </c>
      <c r="Q10" s="1113"/>
      <c r="R10" s="1115"/>
      <c r="S10" s="359">
        <f t="shared" ref="S10:S16" si="24">+(R10*0.7)*Q10</f>
        <v>0</v>
      </c>
      <c r="T10" s="536"/>
      <c r="U10" s="236"/>
      <c r="V10" s="1120"/>
      <c r="W10" s="480">
        <f t="shared" si="15"/>
        <v>0</v>
      </c>
      <c r="X10" s="236"/>
      <c r="Y10" s="1120"/>
      <c r="Z10" s="480">
        <f t="shared" si="16"/>
        <v>0</v>
      </c>
      <c r="AA10" s="459"/>
      <c r="AB10" s="1122"/>
      <c r="AC10" s="480">
        <f t="shared" si="17"/>
        <v>0</v>
      </c>
      <c r="AD10" s="459"/>
      <c r="AE10" s="1122"/>
      <c r="AF10" s="480">
        <f t="shared" si="18"/>
        <v>0</v>
      </c>
      <c r="AG10" s="236"/>
      <c r="AH10" s="1120"/>
      <c r="AI10" s="480">
        <f t="shared" si="19"/>
        <v>0</v>
      </c>
      <c r="AJ10" s="477"/>
      <c r="AK10" s="477"/>
      <c r="AL10" s="655"/>
    </row>
    <row r="11" spans="1:38" s="468" customFormat="1" ht="12.75">
      <c r="A11" s="537"/>
      <c r="B11" s="1117"/>
      <c r="C11" s="256" t="s">
        <v>361</v>
      </c>
      <c r="D11" s="634" t="s">
        <v>109</v>
      </c>
      <c r="E11" s="1077"/>
      <c r="F11" s="1081"/>
      <c r="G11" s="359">
        <f t="shared" si="20"/>
        <v>0</v>
      </c>
      <c r="H11" s="1077"/>
      <c r="I11" s="1081"/>
      <c r="J11" s="359">
        <f t="shared" si="21"/>
        <v>0</v>
      </c>
      <c r="K11" s="1077"/>
      <c r="L11" s="1081"/>
      <c r="M11" s="359">
        <f t="shared" si="22"/>
        <v>0</v>
      </c>
      <c r="N11" s="1077"/>
      <c r="O11" s="1081"/>
      <c r="P11" s="359">
        <f t="shared" si="23"/>
        <v>0</v>
      </c>
      <c r="Q11" s="1077"/>
      <c r="R11" s="1081"/>
      <c r="S11" s="359">
        <f t="shared" si="24"/>
        <v>0</v>
      </c>
      <c r="T11" s="536"/>
      <c r="U11" s="459"/>
      <c r="V11" s="1122"/>
      <c r="W11" s="480">
        <f t="shared" si="15"/>
        <v>0</v>
      </c>
      <c r="X11" s="459"/>
      <c r="Y11" s="1122"/>
      <c r="Z11" s="480">
        <f t="shared" si="16"/>
        <v>0</v>
      </c>
      <c r="AA11" s="459"/>
      <c r="AB11" s="1122"/>
      <c r="AC11" s="480">
        <f t="shared" si="17"/>
        <v>0</v>
      </c>
      <c r="AD11" s="459"/>
      <c r="AE11" s="1122"/>
      <c r="AF11" s="480">
        <f t="shared" si="18"/>
        <v>0</v>
      </c>
      <c r="AG11" s="459"/>
      <c r="AH11" s="1122"/>
      <c r="AI11" s="480">
        <f t="shared" si="19"/>
        <v>0</v>
      </c>
      <c r="AJ11" s="477"/>
      <c r="AK11" s="477"/>
      <c r="AL11" s="655"/>
    </row>
    <row r="12" spans="1:38" s="468" customFormat="1" ht="12.75">
      <c r="A12" s="537"/>
      <c r="B12" s="1117"/>
      <c r="C12" s="256" t="s">
        <v>362</v>
      </c>
      <c r="D12" s="634" t="s">
        <v>109</v>
      </c>
      <c r="E12" s="1077"/>
      <c r="F12" s="1081"/>
      <c r="G12" s="359">
        <f t="shared" si="20"/>
        <v>0</v>
      </c>
      <c r="H12" s="1077"/>
      <c r="I12" s="1081"/>
      <c r="J12" s="359">
        <f t="shared" si="21"/>
        <v>0</v>
      </c>
      <c r="K12" s="1077"/>
      <c r="L12" s="1081"/>
      <c r="M12" s="359">
        <f t="shared" si="22"/>
        <v>0</v>
      </c>
      <c r="N12" s="1077"/>
      <c r="O12" s="1081"/>
      <c r="P12" s="359">
        <f t="shared" si="23"/>
        <v>0</v>
      </c>
      <c r="Q12" s="1077"/>
      <c r="R12" s="1081"/>
      <c r="S12" s="359">
        <f t="shared" si="24"/>
        <v>0</v>
      </c>
      <c r="T12" s="536"/>
      <c r="U12" s="459"/>
      <c r="V12" s="1122"/>
      <c r="W12" s="480">
        <f t="shared" si="15"/>
        <v>0</v>
      </c>
      <c r="X12" s="459"/>
      <c r="Y12" s="1122"/>
      <c r="Z12" s="480">
        <f t="shared" si="16"/>
        <v>0</v>
      </c>
      <c r="AA12" s="459"/>
      <c r="AB12" s="1122"/>
      <c r="AC12" s="480">
        <f t="shared" si="17"/>
        <v>0</v>
      </c>
      <c r="AD12" s="459"/>
      <c r="AE12" s="1122"/>
      <c r="AF12" s="480">
        <f t="shared" si="18"/>
        <v>0</v>
      </c>
      <c r="AG12" s="459"/>
      <c r="AH12" s="1122"/>
      <c r="AI12" s="480">
        <f t="shared" si="19"/>
        <v>0</v>
      </c>
      <c r="AJ12" s="477"/>
      <c r="AK12" s="477"/>
      <c r="AL12" s="655"/>
    </row>
    <row r="13" spans="1:38" s="468" customFormat="1" ht="12.75">
      <c r="A13" s="537"/>
      <c r="B13" s="1117"/>
      <c r="C13" s="256" t="s">
        <v>363</v>
      </c>
      <c r="D13" s="634" t="s">
        <v>109</v>
      </c>
      <c r="E13" s="1077"/>
      <c r="F13" s="1081"/>
      <c r="G13" s="359">
        <f t="shared" si="20"/>
        <v>0</v>
      </c>
      <c r="H13" s="1077"/>
      <c r="I13" s="1081"/>
      <c r="J13" s="359">
        <f t="shared" si="21"/>
        <v>0</v>
      </c>
      <c r="K13" s="1077"/>
      <c r="L13" s="1081"/>
      <c r="M13" s="359">
        <f t="shared" si="22"/>
        <v>0</v>
      </c>
      <c r="N13" s="1077"/>
      <c r="O13" s="1081"/>
      <c r="P13" s="359">
        <f t="shared" si="23"/>
        <v>0</v>
      </c>
      <c r="Q13" s="1077"/>
      <c r="R13" s="1081"/>
      <c r="S13" s="359">
        <f t="shared" si="24"/>
        <v>0</v>
      </c>
      <c r="T13" s="536"/>
      <c r="U13" s="459"/>
      <c r="V13" s="1122"/>
      <c r="W13" s="480">
        <f t="shared" si="15"/>
        <v>0</v>
      </c>
      <c r="X13" s="459"/>
      <c r="Y13" s="1122"/>
      <c r="Z13" s="480">
        <f t="shared" si="16"/>
        <v>0</v>
      </c>
      <c r="AA13" s="459"/>
      <c r="AB13" s="1122"/>
      <c r="AC13" s="480">
        <f t="shared" si="17"/>
        <v>0</v>
      </c>
      <c r="AD13" s="459"/>
      <c r="AE13" s="1122"/>
      <c r="AF13" s="480">
        <f t="shared" si="18"/>
        <v>0</v>
      </c>
      <c r="AG13" s="459"/>
      <c r="AH13" s="1122"/>
      <c r="AI13" s="480">
        <f t="shared" si="19"/>
        <v>0</v>
      </c>
      <c r="AJ13" s="477"/>
      <c r="AK13" s="477"/>
      <c r="AL13" s="655"/>
    </row>
    <row r="14" spans="1:38" s="468" customFormat="1" ht="12.75">
      <c r="A14" s="537"/>
      <c r="B14" s="1117"/>
      <c r="C14" s="256" t="s">
        <v>364</v>
      </c>
      <c r="D14" s="634" t="s">
        <v>109</v>
      </c>
      <c r="E14" s="1077"/>
      <c r="F14" s="1081"/>
      <c r="G14" s="359">
        <f t="shared" si="20"/>
        <v>0</v>
      </c>
      <c r="H14" s="1077"/>
      <c r="I14" s="1081"/>
      <c r="J14" s="359">
        <f t="shared" si="21"/>
        <v>0</v>
      </c>
      <c r="K14" s="1077"/>
      <c r="L14" s="1081"/>
      <c r="M14" s="359">
        <f t="shared" si="22"/>
        <v>0</v>
      </c>
      <c r="N14" s="1077"/>
      <c r="O14" s="1081"/>
      <c r="P14" s="359">
        <f t="shared" si="23"/>
        <v>0</v>
      </c>
      <c r="Q14" s="1077"/>
      <c r="R14" s="1081"/>
      <c r="S14" s="359">
        <f t="shared" si="24"/>
        <v>0</v>
      </c>
      <c r="T14" s="536"/>
      <c r="U14" s="459"/>
      <c r="V14" s="1122"/>
      <c r="W14" s="480">
        <f t="shared" si="15"/>
        <v>0</v>
      </c>
      <c r="X14" s="459"/>
      <c r="Y14" s="1122"/>
      <c r="Z14" s="480">
        <f t="shared" si="16"/>
        <v>0</v>
      </c>
      <c r="AA14" s="459"/>
      <c r="AB14" s="1122"/>
      <c r="AC14" s="480">
        <f t="shared" si="17"/>
        <v>0</v>
      </c>
      <c r="AD14" s="459"/>
      <c r="AE14" s="1122"/>
      <c r="AF14" s="480">
        <f t="shared" si="18"/>
        <v>0</v>
      </c>
      <c r="AG14" s="459"/>
      <c r="AH14" s="1122"/>
      <c r="AI14" s="480">
        <f t="shared" si="19"/>
        <v>0</v>
      </c>
      <c r="AJ14" s="477"/>
      <c r="AK14" s="477"/>
      <c r="AL14" s="655"/>
    </row>
    <row r="15" spans="1:38" s="468" customFormat="1" ht="12.75">
      <c r="A15" s="537"/>
      <c r="B15" s="1117"/>
      <c r="C15" s="256" t="s">
        <v>365</v>
      </c>
      <c r="D15" s="634" t="s">
        <v>109</v>
      </c>
      <c r="E15" s="1077"/>
      <c r="F15" s="1081"/>
      <c r="G15" s="359">
        <f t="shared" si="20"/>
        <v>0</v>
      </c>
      <c r="H15" s="1077"/>
      <c r="I15" s="1081"/>
      <c r="J15" s="359">
        <f t="shared" si="21"/>
        <v>0</v>
      </c>
      <c r="K15" s="1077"/>
      <c r="L15" s="1081"/>
      <c r="M15" s="359">
        <f t="shared" si="22"/>
        <v>0</v>
      </c>
      <c r="N15" s="1077"/>
      <c r="O15" s="1081"/>
      <c r="P15" s="359">
        <f t="shared" si="23"/>
        <v>0</v>
      </c>
      <c r="Q15" s="1077"/>
      <c r="R15" s="1081"/>
      <c r="S15" s="359">
        <f t="shared" si="24"/>
        <v>0</v>
      </c>
      <c r="T15" s="536"/>
      <c r="U15" s="459"/>
      <c r="V15" s="1122"/>
      <c r="W15" s="480">
        <f t="shared" si="15"/>
        <v>0</v>
      </c>
      <c r="X15" s="459"/>
      <c r="Y15" s="1122"/>
      <c r="Z15" s="480">
        <f t="shared" si="16"/>
        <v>0</v>
      </c>
      <c r="AA15" s="459"/>
      <c r="AB15" s="1122"/>
      <c r="AC15" s="480">
        <f t="shared" si="17"/>
        <v>0</v>
      </c>
      <c r="AD15" s="459"/>
      <c r="AE15" s="1122"/>
      <c r="AF15" s="480">
        <f t="shared" si="18"/>
        <v>0</v>
      </c>
      <c r="AG15" s="459"/>
      <c r="AH15" s="1122"/>
      <c r="AI15" s="480">
        <f t="shared" si="19"/>
        <v>0</v>
      </c>
      <c r="AJ15" s="477"/>
      <c r="AK15" s="477"/>
      <c r="AL15" s="655"/>
    </row>
    <row r="16" spans="1:38" s="468" customFormat="1" ht="12.75">
      <c r="A16" s="537"/>
      <c r="B16" s="1117"/>
      <c r="C16" s="256" t="s">
        <v>366</v>
      </c>
      <c r="D16" s="634" t="s">
        <v>109</v>
      </c>
      <c r="E16" s="1077"/>
      <c r="F16" s="1081"/>
      <c r="G16" s="359">
        <f t="shared" si="20"/>
        <v>0</v>
      </c>
      <c r="H16" s="1077"/>
      <c r="I16" s="1081"/>
      <c r="J16" s="359">
        <f t="shared" si="21"/>
        <v>0</v>
      </c>
      <c r="K16" s="1077"/>
      <c r="L16" s="1081"/>
      <c r="M16" s="359">
        <f t="shared" si="22"/>
        <v>0</v>
      </c>
      <c r="N16" s="1077"/>
      <c r="O16" s="1081"/>
      <c r="P16" s="359">
        <f t="shared" si="23"/>
        <v>0</v>
      </c>
      <c r="Q16" s="1077"/>
      <c r="R16" s="1081"/>
      <c r="S16" s="359">
        <f t="shared" si="24"/>
        <v>0</v>
      </c>
      <c r="T16" s="536"/>
      <c r="U16" s="459"/>
      <c r="V16" s="1122"/>
      <c r="W16" s="480">
        <f t="shared" si="15"/>
        <v>0</v>
      </c>
      <c r="X16" s="459"/>
      <c r="Y16" s="1122"/>
      <c r="Z16" s="480">
        <f t="shared" si="16"/>
        <v>0</v>
      </c>
      <c r="AA16" s="459"/>
      <c r="AB16" s="1122"/>
      <c r="AC16" s="480">
        <f t="shared" si="17"/>
        <v>0</v>
      </c>
      <c r="AD16" s="459"/>
      <c r="AE16" s="1122"/>
      <c r="AF16" s="480">
        <f t="shared" si="18"/>
        <v>0</v>
      </c>
      <c r="AG16" s="459"/>
      <c r="AH16" s="1122"/>
      <c r="AI16" s="480">
        <f t="shared" si="19"/>
        <v>0</v>
      </c>
      <c r="AJ16" s="477"/>
      <c r="AK16" s="477"/>
      <c r="AL16" s="655"/>
    </row>
    <row r="17" spans="1:38" s="468" customFormat="1" ht="12.75">
      <c r="A17" s="537"/>
      <c r="B17" s="1117"/>
      <c r="C17" s="256" t="s">
        <v>367</v>
      </c>
      <c r="D17" s="634" t="s">
        <v>109</v>
      </c>
      <c r="E17" s="1077"/>
      <c r="F17" s="1081"/>
      <c r="G17" s="359">
        <f t="shared" si="10"/>
        <v>0</v>
      </c>
      <c r="H17" s="1077"/>
      <c r="I17" s="1081"/>
      <c r="J17" s="359">
        <f t="shared" si="11"/>
        <v>0</v>
      </c>
      <c r="K17" s="1077"/>
      <c r="L17" s="1081"/>
      <c r="M17" s="359">
        <f t="shared" si="12"/>
        <v>0</v>
      </c>
      <c r="N17" s="1077"/>
      <c r="O17" s="1081"/>
      <c r="P17" s="359">
        <f t="shared" si="13"/>
        <v>0</v>
      </c>
      <c r="Q17" s="1077"/>
      <c r="R17" s="1081"/>
      <c r="S17" s="359">
        <f t="shared" si="14"/>
        <v>0</v>
      </c>
      <c r="T17" s="536"/>
      <c r="U17" s="459"/>
      <c r="V17" s="1122"/>
      <c r="W17" s="480">
        <f t="shared" si="15"/>
        <v>0</v>
      </c>
      <c r="X17" s="459"/>
      <c r="Y17" s="1122"/>
      <c r="Z17" s="480">
        <f t="shared" si="16"/>
        <v>0</v>
      </c>
      <c r="AA17" s="459"/>
      <c r="AB17" s="1122"/>
      <c r="AC17" s="480">
        <f t="shared" si="17"/>
        <v>0</v>
      </c>
      <c r="AD17" s="459"/>
      <c r="AE17" s="1122"/>
      <c r="AF17" s="480">
        <f t="shared" si="18"/>
        <v>0</v>
      </c>
      <c r="AG17" s="459"/>
      <c r="AH17" s="1122"/>
      <c r="AI17" s="480">
        <f t="shared" si="19"/>
        <v>0</v>
      </c>
      <c r="AJ17" s="477"/>
      <c r="AK17" s="477"/>
      <c r="AL17" s="655"/>
    </row>
    <row r="18" spans="1:38" s="468" customFormat="1" ht="12.75">
      <c r="A18" s="537"/>
      <c r="B18" s="1117"/>
      <c r="C18" s="256" t="s">
        <v>368</v>
      </c>
      <c r="D18" s="634" t="s">
        <v>109</v>
      </c>
      <c r="E18" s="1077"/>
      <c r="F18" s="1081"/>
      <c r="G18" s="359">
        <f t="shared" si="10"/>
        <v>0</v>
      </c>
      <c r="H18" s="1077"/>
      <c r="I18" s="1081"/>
      <c r="J18" s="359">
        <f t="shared" si="11"/>
        <v>0</v>
      </c>
      <c r="K18" s="1077"/>
      <c r="L18" s="1081"/>
      <c r="M18" s="359">
        <f t="shared" si="12"/>
        <v>0</v>
      </c>
      <c r="N18" s="1077"/>
      <c r="O18" s="1081"/>
      <c r="P18" s="359">
        <f t="shared" si="13"/>
        <v>0</v>
      </c>
      <c r="Q18" s="1077"/>
      <c r="R18" s="1081"/>
      <c r="S18" s="359">
        <f t="shared" si="14"/>
        <v>0</v>
      </c>
      <c r="T18" s="536"/>
      <c r="U18" s="459"/>
      <c r="V18" s="1122"/>
      <c r="W18" s="480">
        <f t="shared" si="15"/>
        <v>0</v>
      </c>
      <c r="X18" s="459"/>
      <c r="Y18" s="1122"/>
      <c r="Z18" s="480">
        <f t="shared" si="16"/>
        <v>0</v>
      </c>
      <c r="AA18" s="459"/>
      <c r="AB18" s="1122"/>
      <c r="AC18" s="480">
        <f t="shared" si="17"/>
        <v>0</v>
      </c>
      <c r="AD18" s="459"/>
      <c r="AE18" s="1122"/>
      <c r="AF18" s="480">
        <f t="shared" si="18"/>
        <v>0</v>
      </c>
      <c r="AG18" s="459"/>
      <c r="AH18" s="1122"/>
      <c r="AI18" s="480">
        <f t="shared" si="19"/>
        <v>0</v>
      </c>
      <c r="AJ18" s="477"/>
      <c r="AK18" s="477"/>
      <c r="AL18" s="655"/>
    </row>
    <row r="19" spans="1:38">
      <c r="A19" s="142"/>
      <c r="B19" s="451"/>
      <c r="C19" s="278"/>
      <c r="D19" s="432"/>
      <c r="E19" s="1019"/>
      <c r="F19" s="1026"/>
      <c r="G19" s="383"/>
      <c r="H19" s="1019"/>
      <c r="I19" s="1026"/>
      <c r="J19" s="383"/>
      <c r="K19" s="1019"/>
      <c r="L19" s="1026"/>
      <c r="M19" s="383"/>
      <c r="N19" s="1019"/>
      <c r="O19" s="1026"/>
      <c r="P19" s="383"/>
      <c r="Q19" s="1019"/>
      <c r="R19" s="1026"/>
      <c r="S19" s="383"/>
      <c r="T19" s="377"/>
      <c r="U19" s="236"/>
      <c r="V19" s="1123"/>
      <c r="W19" s="594"/>
      <c r="X19" s="236"/>
      <c r="Y19" s="1123"/>
      <c r="Z19" s="594"/>
      <c r="AA19" s="236"/>
      <c r="AB19" s="1123"/>
      <c r="AC19" s="594"/>
      <c r="AD19" s="236"/>
      <c r="AE19" s="1123"/>
      <c r="AF19" s="594"/>
      <c r="AG19" s="236"/>
      <c r="AH19" s="1123"/>
      <c r="AI19" s="594"/>
      <c r="AJ19" s="238"/>
      <c r="AK19" s="238"/>
      <c r="AL19" s="653"/>
    </row>
    <row r="20" spans="1:38">
      <c r="A20" s="142"/>
      <c r="B20" s="651"/>
      <c r="C20" s="247" t="s">
        <v>267</v>
      </c>
      <c r="D20" s="397" t="s">
        <v>23</v>
      </c>
      <c r="E20" s="1035"/>
      <c r="F20" s="1036"/>
      <c r="G20" s="995">
        <f>SUM(G5:G8)/0.7*0.3</f>
        <v>0</v>
      </c>
      <c r="H20" s="1035"/>
      <c r="I20" s="1036"/>
      <c r="J20" s="995">
        <f>SUM(J5:J8)/0.7*0.3</f>
        <v>0</v>
      </c>
      <c r="K20" s="1035"/>
      <c r="L20" s="1036"/>
      <c r="M20" s="995">
        <f>SUM(M5:M8)/0.7*0.3</f>
        <v>0</v>
      </c>
      <c r="N20" s="1035"/>
      <c r="O20" s="1036"/>
      <c r="P20" s="995">
        <f>SUM(P5:P8)/0.7*0.3</f>
        <v>0</v>
      </c>
      <c r="Q20" s="1035"/>
      <c r="R20" s="1036"/>
      <c r="S20" s="995">
        <f>SUM(S5:S8)/0.7*0.3</f>
        <v>0</v>
      </c>
      <c r="T20" s="1110"/>
      <c r="U20" s="560"/>
      <c r="V20" s="1124"/>
      <c r="W20" s="654">
        <f>SUM(W5:W8)/0.7*0.3</f>
        <v>0</v>
      </c>
      <c r="X20" s="560"/>
      <c r="Y20" s="1124"/>
      <c r="Z20" s="654">
        <f>SUM(Z5:Z8)/0.7*0.3</f>
        <v>0</v>
      </c>
      <c r="AA20" s="560"/>
      <c r="AB20" s="1124"/>
      <c r="AC20" s="654">
        <f>SUM(AC5:AC8)/0.7*0.3</f>
        <v>0</v>
      </c>
      <c r="AD20" s="560"/>
      <c r="AE20" s="1124"/>
      <c r="AF20" s="654">
        <f>SUM(AF5:AF8)/0.7*0.3</f>
        <v>0</v>
      </c>
      <c r="AG20" s="560"/>
      <c r="AH20" s="1124"/>
      <c r="AI20" s="654">
        <f>SUM(AI5:AI8)/0.7*0.3</f>
        <v>0</v>
      </c>
      <c r="AJ20" s="1111"/>
      <c r="AK20" s="1111"/>
      <c r="AL20" s="1112"/>
    </row>
    <row r="21" spans="1:38" ht="15">
      <c r="A21" s="142"/>
      <c r="B21" s="980" t="s">
        <v>0</v>
      </c>
      <c r="C21" s="981" t="s">
        <v>429</v>
      </c>
      <c r="D21" s="976"/>
      <c r="E21" s="976"/>
      <c r="F21" s="976"/>
      <c r="G21" s="984">
        <f>SUMIF($B$5:$B$19,$B21,G$5:G$19)/0.7*0.3</f>
        <v>0</v>
      </c>
      <c r="H21" s="976"/>
      <c r="I21" s="976"/>
      <c r="J21" s="984">
        <f>SUMIF($B$5:$B$19,$B21,J$5:J$19)/0.7*0.3</f>
        <v>0</v>
      </c>
      <c r="K21" s="976"/>
      <c r="L21" s="976"/>
      <c r="M21" s="984">
        <f>SUMIF($B$5:$B$19,$B21,M$5:M$19)/0.7*0.3</f>
        <v>0</v>
      </c>
      <c r="N21" s="976"/>
      <c r="O21" s="976"/>
      <c r="P21" s="984">
        <f>SUMIF($B$5:$B$19,$B21,P$5:P$19)/0.7*0.3</f>
        <v>0</v>
      </c>
      <c r="Q21" s="976"/>
      <c r="R21" s="976"/>
      <c r="S21" s="984">
        <f>SUMIF($B$5:$B$19,$B21,S$5:S$19)/0.7*0.3</f>
        <v>0</v>
      </c>
      <c r="T21" s="377"/>
      <c r="U21" s="976"/>
      <c r="V21" s="994"/>
      <c r="W21" s="984">
        <f>SUMIF($B$5:$B$19,$B21,W$5:W$19)/0.7*0.3</f>
        <v>0</v>
      </c>
      <c r="X21" s="976"/>
      <c r="Y21" s="994"/>
      <c r="Z21" s="984">
        <f>SUMIF($B$5:$B$19,$B21,Z$5:Z$19)/0.7*0.3</f>
        <v>0</v>
      </c>
      <c r="AA21" s="976"/>
      <c r="AB21" s="994"/>
      <c r="AC21" s="984">
        <f>SUMIF($B$5:$B$19,$B21,AC$5:AC$19)/0.7*0.3</f>
        <v>0</v>
      </c>
      <c r="AD21" s="976"/>
      <c r="AE21" s="994"/>
      <c r="AF21" s="984">
        <f>SUMIF($B$5:$B$19,$B21,AF$5:AF$19)/0.7*0.3</f>
        <v>0</v>
      </c>
      <c r="AG21" s="976"/>
      <c r="AH21" s="994"/>
      <c r="AI21" s="984">
        <f>SUMIF($B$5:$B$19,$B21,AI$5:AI$19)/0.7*0.3</f>
        <v>0</v>
      </c>
      <c r="AJ21" s="656"/>
      <c r="AK21" s="656"/>
      <c r="AL21" s="657"/>
    </row>
    <row r="22" spans="1:38" ht="15">
      <c r="A22" s="142"/>
      <c r="B22" s="980" t="s">
        <v>21</v>
      </c>
      <c r="C22" s="981" t="s">
        <v>430</v>
      </c>
      <c r="D22" s="976"/>
      <c r="E22" s="976"/>
      <c r="F22" s="976"/>
      <c r="G22" s="984">
        <f>SUMIF($B$5:$B$19,$B22,G$5:G$19)/0.7*0.3</f>
        <v>0</v>
      </c>
      <c r="H22" s="976"/>
      <c r="I22" s="976"/>
      <c r="J22" s="984">
        <f>SUMIF($B$5:$B$19,$B22,J$5:J$19)/0.7*0.3</f>
        <v>0</v>
      </c>
      <c r="K22" s="976"/>
      <c r="L22" s="976"/>
      <c r="M22" s="984">
        <f>SUMIF($B$5:$B$19,$B22,M$5:M$19)/0.7*0.3</f>
        <v>0</v>
      </c>
      <c r="N22" s="976"/>
      <c r="O22" s="976"/>
      <c r="P22" s="984">
        <f>SUMIF($B$5:$B$19,$B22,P$5:P$19)/0.7*0.3</f>
        <v>0</v>
      </c>
      <c r="Q22" s="976"/>
      <c r="R22" s="976"/>
      <c r="S22" s="984">
        <f>SUMIF($B$5:$B$19,$B22,S$5:S$19)/0.7*0.3</f>
        <v>0</v>
      </c>
      <c r="T22" s="377"/>
      <c r="U22" s="976"/>
      <c r="V22" s="994"/>
      <c r="W22" s="984">
        <f>SUMIF($B$5:$B$19,$B22,W$5:W$19)/0.7*0.3</f>
        <v>0</v>
      </c>
      <c r="X22" s="976"/>
      <c r="Y22" s="994"/>
      <c r="Z22" s="984">
        <f>SUMIF($B$5:$B$19,$B22,Z$5:Z$19)/0.7*0.3</f>
        <v>0</v>
      </c>
      <c r="AA22" s="976"/>
      <c r="AB22" s="994"/>
      <c r="AC22" s="984">
        <f>SUMIF($B$5:$B$19,$B22,AC$5:AC$19)/0.7*0.3</f>
        <v>0</v>
      </c>
      <c r="AD22" s="976"/>
      <c r="AE22" s="994"/>
      <c r="AF22" s="984">
        <f>SUMIF($B$5:$B$19,$B22,AF$5:AF$19)/0.7*0.3</f>
        <v>0</v>
      </c>
      <c r="AG22" s="976"/>
      <c r="AH22" s="994"/>
      <c r="AI22" s="984">
        <f>SUMIF($B$5:$B$19,$B22,AI$5:AI$19)/0.7*0.3</f>
        <v>0</v>
      </c>
      <c r="AJ22" s="656"/>
      <c r="AK22" s="656"/>
      <c r="AL22" s="657"/>
    </row>
    <row r="23" spans="1:38" ht="15">
      <c r="A23" s="142"/>
      <c r="B23" s="980" t="s">
        <v>3</v>
      </c>
      <c r="C23" s="981" t="s">
        <v>431</v>
      </c>
      <c r="D23" s="976"/>
      <c r="E23" s="976"/>
      <c r="F23" s="976"/>
      <c r="G23" s="984">
        <f>SUMIF($B$5:$B$19,$B23,G$5:G$19)/0.7*0.3</f>
        <v>0</v>
      </c>
      <c r="H23" s="976"/>
      <c r="I23" s="976"/>
      <c r="J23" s="984">
        <f>SUMIF($B$5:$B$19,$B23,J$5:J$19)/0.7*0.3</f>
        <v>0</v>
      </c>
      <c r="K23" s="976"/>
      <c r="L23" s="976"/>
      <c r="M23" s="984">
        <f>SUMIF($B$5:$B$19,$B23,M$5:M$19)/0.7*0.3</f>
        <v>0</v>
      </c>
      <c r="N23" s="976"/>
      <c r="O23" s="976"/>
      <c r="P23" s="984">
        <f>SUMIF($B$5:$B$19,$B23,P$5:P$19)/0.7*0.3</f>
        <v>0</v>
      </c>
      <c r="Q23" s="976"/>
      <c r="R23" s="976"/>
      <c r="S23" s="984">
        <f>SUMIF($B$5:$B$19,$B23,S$5:S$19)/0.7*0.3</f>
        <v>0</v>
      </c>
      <c r="T23" s="377"/>
      <c r="U23" s="976"/>
      <c r="V23" s="994"/>
      <c r="W23" s="984">
        <f>SUMIF($B$5:$B$19,$B23,W$5:W$19)/0.7*0.3</f>
        <v>0</v>
      </c>
      <c r="X23" s="976"/>
      <c r="Y23" s="994"/>
      <c r="Z23" s="984">
        <f>SUMIF($B$5:$B$19,$B23,Z$5:Z$19)/0.7*0.3</f>
        <v>0</v>
      </c>
      <c r="AA23" s="976"/>
      <c r="AB23" s="994"/>
      <c r="AC23" s="984">
        <f>SUMIF($B$5:$B$19,$B23,AC$5:AC$19)/0.7*0.3</f>
        <v>0</v>
      </c>
      <c r="AD23" s="976"/>
      <c r="AE23" s="994"/>
      <c r="AF23" s="984">
        <f>SUMIF($B$5:$B$19,$B23,AF$5:AF$19)/0.7*0.3</f>
        <v>0</v>
      </c>
      <c r="AG23" s="976"/>
      <c r="AH23" s="994"/>
      <c r="AI23" s="984">
        <f>SUMIF($B$5:$B$19,$B23,AI$5:AI$19)/0.7*0.3</f>
        <v>0</v>
      </c>
      <c r="AJ23" s="656"/>
      <c r="AK23" s="656"/>
      <c r="AL23" s="657"/>
    </row>
    <row r="24" spans="1:38">
      <c r="A24" s="142"/>
      <c r="B24" s="356"/>
      <c r="C24" s="278"/>
      <c r="D24" s="398"/>
      <c r="E24" s="1066"/>
      <c r="F24" s="1116"/>
      <c r="G24" s="243"/>
      <c r="H24" s="1066"/>
      <c r="I24" s="1116"/>
      <c r="J24" s="243"/>
      <c r="K24" s="1066"/>
      <c r="L24" s="1116"/>
      <c r="M24" s="243"/>
      <c r="N24" s="1066"/>
      <c r="O24" s="1116"/>
      <c r="P24" s="243"/>
      <c r="Q24" s="1066"/>
      <c r="R24" s="1116"/>
      <c r="S24" s="243"/>
      <c r="T24" s="377"/>
      <c r="U24" s="236"/>
      <c r="V24" s="1090"/>
      <c r="W24" s="245"/>
      <c r="X24" s="236"/>
      <c r="Y24" s="1090"/>
      <c r="Z24" s="245"/>
      <c r="AA24" s="236"/>
      <c r="AB24" s="1090"/>
      <c r="AC24" s="245"/>
      <c r="AD24" s="236"/>
      <c r="AE24" s="1090"/>
      <c r="AF24" s="245"/>
      <c r="AG24" s="236"/>
      <c r="AH24" s="1090"/>
      <c r="AI24" s="245"/>
      <c r="AJ24" s="238"/>
      <c r="AK24" s="238"/>
      <c r="AL24" s="159"/>
    </row>
    <row r="25" spans="1:38" s="409" customFormat="1">
      <c r="A25" s="399"/>
      <c r="B25" s="400"/>
      <c r="C25" s="401"/>
      <c r="D25" s="402" t="s">
        <v>6</v>
      </c>
      <c r="E25" s="403">
        <f>SUM(E5:E8)</f>
        <v>0</v>
      </c>
      <c r="F25" s="404"/>
      <c r="G25" s="405">
        <f>SUM(G5:G8,G20)</f>
        <v>0</v>
      </c>
      <c r="H25" s="403">
        <f>SUM(H5:H8)</f>
        <v>0</v>
      </c>
      <c r="I25" s="404"/>
      <c r="J25" s="405">
        <f>SUM(J5:J8,J20)</f>
        <v>0</v>
      </c>
      <c r="K25" s="403">
        <f>SUM(K5:K8)</f>
        <v>0</v>
      </c>
      <c r="L25" s="404"/>
      <c r="M25" s="405">
        <f>SUM(M5:M8,M20)</f>
        <v>0</v>
      </c>
      <c r="N25" s="403">
        <f>SUM(N5:N8)</f>
        <v>0</v>
      </c>
      <c r="O25" s="404"/>
      <c r="P25" s="405">
        <f>SUM(P5:P8,P20)</f>
        <v>0</v>
      </c>
      <c r="Q25" s="403">
        <f>SUM(Q5:Q8)</f>
        <v>0</v>
      </c>
      <c r="R25" s="404"/>
      <c r="S25" s="405">
        <f>SUM(S5:S8,S20)</f>
        <v>0</v>
      </c>
      <c r="T25" s="406"/>
      <c r="U25" s="407">
        <f>SUM(U5:U8)</f>
        <v>0</v>
      </c>
      <c r="V25" s="1085"/>
      <c r="W25" s="408">
        <f>SUM(W5:W8,W20)</f>
        <v>0</v>
      </c>
      <c r="X25" s="407">
        <f>SUM(X5:X8)</f>
        <v>0</v>
      </c>
      <c r="Y25" s="1085"/>
      <c r="Z25" s="408">
        <f>SUM(Z5:Z8,Z20)</f>
        <v>0</v>
      </c>
      <c r="AA25" s="407">
        <f>SUM(AA5:AA8)</f>
        <v>0</v>
      </c>
      <c r="AB25" s="1085"/>
      <c r="AC25" s="408">
        <f>SUM(AC5:AC8,AC20)</f>
        <v>0</v>
      </c>
      <c r="AD25" s="407">
        <f>SUM(AD5:AD8)</f>
        <v>0</v>
      </c>
      <c r="AE25" s="1085"/>
      <c r="AF25" s="408">
        <f>SUM(AF5:AF8,AF20)</f>
        <v>0</v>
      </c>
      <c r="AG25" s="407">
        <f>SUM(AG5:AG8)</f>
        <v>0</v>
      </c>
      <c r="AH25" s="1085"/>
      <c r="AI25" s="408">
        <f>SUM(AI5:AI8,AI20)</f>
        <v>0</v>
      </c>
      <c r="AJ25" s="401"/>
      <c r="AK25" s="401"/>
      <c r="AL25" s="239"/>
    </row>
    <row r="26" spans="1:38">
      <c r="A26" s="410"/>
      <c r="B26" s="411"/>
      <c r="C26" s="262"/>
      <c r="D26" s="263"/>
      <c r="E26" s="206"/>
      <c r="F26" s="312"/>
      <c r="G26" s="264"/>
      <c r="H26" s="206"/>
      <c r="I26" s="312"/>
      <c r="J26" s="264"/>
      <c r="K26" s="206"/>
      <c r="L26" s="312"/>
      <c r="M26" s="264"/>
      <c r="N26" s="206"/>
      <c r="O26" s="312"/>
      <c r="P26" s="264"/>
      <c r="Q26" s="206"/>
      <c r="R26" s="312"/>
      <c r="S26" s="264"/>
      <c r="T26" s="412"/>
      <c r="U26" s="413"/>
      <c r="V26" s="1093"/>
      <c r="W26" s="263"/>
      <c r="X26" s="413"/>
      <c r="Y26" s="1093"/>
      <c r="Z26" s="263"/>
      <c r="AA26" s="413"/>
      <c r="AB26" s="1093"/>
      <c r="AC26" s="263"/>
      <c r="AD26" s="413"/>
      <c r="AE26" s="1093"/>
      <c r="AF26" s="263"/>
      <c r="AG26" s="413"/>
      <c r="AH26" s="1093"/>
      <c r="AI26" s="263"/>
      <c r="AJ26" s="262"/>
      <c r="AK26" s="262"/>
      <c r="AL26" s="273"/>
    </row>
    <row r="27" spans="1:38" ht="18.75">
      <c r="E27" s="1224">
        <f>+E25+G25</f>
        <v>0</v>
      </c>
      <c r="F27" s="1225"/>
      <c r="G27" s="1226"/>
      <c r="H27" s="1225">
        <f>+H25+J25</f>
        <v>0</v>
      </c>
      <c r="I27" s="1225"/>
      <c r="J27" s="1226"/>
      <c r="K27" s="1224">
        <f>+K25+M25</f>
        <v>0</v>
      </c>
      <c r="L27" s="1225"/>
      <c r="M27" s="1226"/>
      <c r="N27" s="1224">
        <f>+N25+P25</f>
        <v>0</v>
      </c>
      <c r="O27" s="1225"/>
      <c r="P27" s="1226"/>
      <c r="Q27" s="1224">
        <f>+Q25+S25</f>
        <v>0</v>
      </c>
      <c r="R27" s="1225"/>
      <c r="S27" s="1226"/>
      <c r="T27" s="40"/>
      <c r="U27" s="1217">
        <f>SUM(U25,W25)</f>
        <v>0</v>
      </c>
      <c r="V27" s="1229"/>
      <c r="W27" s="1229"/>
      <c r="X27" s="1217">
        <f>SUM(X25,Z25)</f>
        <v>0</v>
      </c>
      <c r="Y27" s="1229"/>
      <c r="Z27" s="1229"/>
      <c r="AA27" s="1217">
        <f>SUM(AA25,AC25)</f>
        <v>0</v>
      </c>
      <c r="AB27" s="1229"/>
      <c r="AC27" s="1229"/>
      <c r="AD27" s="1217">
        <f>SUM(AD25,AF25)</f>
        <v>0</v>
      </c>
      <c r="AE27" s="1229"/>
      <c r="AF27" s="1229"/>
      <c r="AG27" s="1217">
        <f>SUM(AG25,AI25)</f>
        <v>0</v>
      </c>
      <c r="AH27" s="1229"/>
      <c r="AI27" s="1230"/>
    </row>
    <row r="28" spans="1:38" ht="18.75">
      <c r="D28" s="238"/>
      <c r="E28" s="1211">
        <f>+SUM(E27,H27,K27,N27,Q27)</f>
        <v>0</v>
      </c>
      <c r="F28" s="1212"/>
      <c r="G28" s="1212"/>
      <c r="H28" s="1212"/>
      <c r="I28" s="1212"/>
      <c r="J28" s="1212"/>
      <c r="K28" s="1212"/>
      <c r="L28" s="1212"/>
      <c r="M28" s="1212"/>
      <c r="N28" s="1212"/>
      <c r="O28" s="1212"/>
      <c r="P28" s="1212"/>
      <c r="Q28" s="1212"/>
      <c r="R28" s="1212"/>
      <c r="S28" s="1213"/>
      <c r="T28" s="284"/>
      <c r="U28" s="1214">
        <f>SUM(U25,W25,X25,Z25,AA25,AC25,AD25,AF25,AG25,AI25)</f>
        <v>0</v>
      </c>
      <c r="V28" s="1215"/>
      <c r="W28" s="1215"/>
      <c r="X28" s="1215"/>
      <c r="Y28" s="1215"/>
      <c r="Z28" s="1215"/>
      <c r="AA28" s="1215"/>
      <c r="AB28" s="1215"/>
      <c r="AC28" s="1215"/>
      <c r="AD28" s="1215"/>
      <c r="AE28" s="1215"/>
      <c r="AF28" s="1215"/>
      <c r="AG28" s="1215"/>
      <c r="AH28" s="1215"/>
      <c r="AI28" s="1216"/>
    </row>
    <row r="29" spans="1:38" s="170" customFormat="1" ht="15">
      <c r="B29" s="375"/>
      <c r="C29" s="170" t="s">
        <v>81</v>
      </c>
      <c r="D29" s="170" t="s">
        <v>104</v>
      </c>
      <c r="F29" s="172"/>
      <c r="G29" s="173"/>
      <c r="H29" s="174"/>
      <c r="L29" s="172"/>
      <c r="T29" s="175"/>
      <c r="U29" s="278"/>
      <c r="V29" s="279"/>
      <c r="W29" s="278"/>
      <c r="X29" s="278"/>
      <c r="Y29" s="279"/>
      <c r="Z29" s="278"/>
      <c r="AA29" s="278"/>
      <c r="AB29" s="279"/>
      <c r="AC29" s="278"/>
      <c r="AD29" s="278"/>
      <c r="AE29" s="279"/>
      <c r="AF29" s="278"/>
      <c r="AG29" s="278"/>
      <c r="AH29" s="279"/>
      <c r="AI29" s="278"/>
    </row>
    <row r="30" spans="1:38">
      <c r="D30" s="170" t="s">
        <v>105</v>
      </c>
      <c r="F30" s="122"/>
      <c r="H30" s="123"/>
      <c r="I30" s="44"/>
      <c r="J30" s="44"/>
      <c r="L30" s="122"/>
      <c r="M30" s="44"/>
      <c r="O30" s="44"/>
      <c r="P30" s="44"/>
      <c r="R30" s="44"/>
      <c r="S30" s="44"/>
      <c r="T30" s="124"/>
      <c r="U30" s="281"/>
      <c r="V30" s="282"/>
      <c r="W30" s="238"/>
      <c r="X30" s="281"/>
      <c r="Y30" s="282"/>
      <c r="Z30" s="238"/>
      <c r="AA30" s="281"/>
      <c r="AB30" s="282"/>
      <c r="AC30" s="238"/>
      <c r="AD30" s="281"/>
      <c r="AE30" s="282"/>
      <c r="AF30" s="238"/>
      <c r="AG30" s="281"/>
      <c r="AH30" s="282"/>
      <c r="AI30" s="238"/>
      <c r="AL30" s="44"/>
    </row>
    <row r="31" spans="1:38">
      <c r="D31" s="170" t="s">
        <v>106</v>
      </c>
      <c r="F31" s="122"/>
      <c r="H31" s="123"/>
      <c r="I31" s="44"/>
      <c r="J31" s="44"/>
      <c r="L31" s="122"/>
      <c r="M31" s="44"/>
      <c r="O31" s="44"/>
      <c r="P31" s="44"/>
      <c r="R31" s="44"/>
      <c r="S31" s="44"/>
      <c r="T31" s="124"/>
      <c r="U31" s="281"/>
      <c r="V31" s="282"/>
      <c r="W31" s="238"/>
      <c r="X31" s="281"/>
      <c r="Y31" s="282"/>
      <c r="Z31" s="238"/>
      <c r="AA31" s="281"/>
      <c r="AB31" s="282"/>
      <c r="AC31" s="238"/>
      <c r="AD31" s="281"/>
      <c r="AE31" s="282"/>
      <c r="AF31" s="238"/>
      <c r="AG31" s="281"/>
      <c r="AH31" s="282"/>
      <c r="AI31" s="238"/>
      <c r="AL31" s="44"/>
    </row>
    <row r="32" spans="1:38">
      <c r="F32" s="122"/>
      <c r="H32" s="123"/>
      <c r="I32" s="44"/>
      <c r="J32" s="44"/>
      <c r="L32" s="122"/>
      <c r="M32" s="44"/>
      <c r="O32" s="44"/>
      <c r="P32" s="44"/>
      <c r="R32" s="44"/>
      <c r="S32" s="44"/>
      <c r="T32" s="124"/>
      <c r="U32" s="238"/>
      <c r="V32" s="282"/>
      <c r="W32" s="238"/>
      <c r="X32" s="238"/>
      <c r="Y32" s="282"/>
      <c r="Z32" s="238"/>
      <c r="AA32" s="238"/>
      <c r="AB32" s="282"/>
      <c r="AC32" s="238"/>
      <c r="AD32" s="238"/>
      <c r="AE32" s="282"/>
      <c r="AF32" s="238"/>
      <c r="AG32" s="238"/>
      <c r="AH32" s="282"/>
      <c r="AI32" s="238"/>
      <c r="AL32" s="44"/>
    </row>
    <row r="33" spans="2:38">
      <c r="B33" s="121" t="s">
        <v>0</v>
      </c>
      <c r="C33" s="45" t="s">
        <v>83</v>
      </c>
      <c r="D33" s="570"/>
      <c r="E33" s="46">
        <f>SUMIF($B4:$B20,$B33,G4:G20)+SUMIF($B4:$B20,$B33,E4:E20)+G21</f>
        <v>0</v>
      </c>
      <c r="F33" s="214" t="e">
        <f>+E33/E$27</f>
        <v>#DIV/0!</v>
      </c>
      <c r="H33" s="46">
        <f>SUMIF($B4:$B20,$B33,J4:J20)+SUMIF($B4:$B20,$B33,H4:H20)+J21</f>
        <v>0</v>
      </c>
      <c r="I33" s="214" t="e">
        <f>+H33/H$27</f>
        <v>#DIV/0!</v>
      </c>
      <c r="J33" s="44"/>
      <c r="K33" s="46">
        <f>SUMIF($B4:$B20,$B33,M4:M20)+SUMIF($B4:$B20,$B33,K4:K20)+M21</f>
        <v>0</v>
      </c>
      <c r="L33" s="214" t="e">
        <f>+K33/K$27</f>
        <v>#DIV/0!</v>
      </c>
      <c r="M33" s="44"/>
      <c r="N33" s="46">
        <f>SUMIF($B4:$B20,$B33,P4:P20)+SUMIF($B4:$B20,$B33,N4:N20)+P21</f>
        <v>0</v>
      </c>
      <c r="O33" s="214" t="e">
        <f>+N33/N$27</f>
        <v>#DIV/0!</v>
      </c>
      <c r="P33" s="44"/>
      <c r="Q33" s="46">
        <f>SUMIF($B4:$B20,$B33,S4:S20)+SUMIF($B4:$B20,$B33,Q4:Q20)+S21</f>
        <v>0</v>
      </c>
      <c r="R33" s="214" t="e">
        <f>+Q33/Q$27</f>
        <v>#DIV/0!</v>
      </c>
      <c r="S33" s="44"/>
      <c r="T33" s="124"/>
      <c r="U33" s="46">
        <f>SUMIF($B$5:$B$20,$B33,U$5:U$20)+SUMIF($B$5:$B$20,$B33,W$5:W$20)+W21</f>
        <v>0</v>
      </c>
      <c r="V33" s="176" t="e">
        <f>+U33/U$27</f>
        <v>#DIV/0!</v>
      </c>
      <c r="X33" s="46">
        <f>SUMIF($B$5:$B$20,$B33,X$5:X$20)+SUMIF($B$5:$B$20,$B33,Z$5:Z$20)+Z21</f>
        <v>0</v>
      </c>
      <c r="Y33" s="176" t="e">
        <f>+X33/X$27</f>
        <v>#DIV/0!</v>
      </c>
      <c r="AA33" s="46">
        <f>SUMIF($B$5:$B$20,$B33,AA$5:AA$20)+SUMIF($B$5:$B$20,$B33,AC$5:AC$20)+AC21</f>
        <v>0</v>
      </c>
      <c r="AB33" s="176" t="e">
        <f>+AA33/AA$27</f>
        <v>#DIV/0!</v>
      </c>
      <c r="AD33" s="46">
        <f>SUMIF($B$5:$B$20,$B33,AD$5:AD$20)+SUMIF($B$5:$B$20,$B33,AF$5:AF$20)+AF21</f>
        <v>0</v>
      </c>
      <c r="AE33" s="176" t="e">
        <f>+AD33/AD$27</f>
        <v>#DIV/0!</v>
      </c>
      <c r="AG33" s="46">
        <f>SUMIF($B$5:$B$20,$B33,AG$5:AG$20)+SUMIF($B$5:$B$20,$B33,AI$5:AI$20)+AI21</f>
        <v>0</v>
      </c>
      <c r="AH33" s="176" t="e">
        <f>+AG33/AG$27</f>
        <v>#DIV/0!</v>
      </c>
      <c r="AL33" s="44"/>
    </row>
    <row r="34" spans="2:38">
      <c r="B34" s="125" t="s">
        <v>21</v>
      </c>
      <c r="C34" s="48" t="s">
        <v>84</v>
      </c>
      <c r="D34" s="571"/>
      <c r="E34" s="49">
        <f>SUMIF($B4:$B20,$B34,G4:G20)+SUMIF($B4:$B20,$B34,E4:E20)+G22</f>
        <v>0</v>
      </c>
      <c r="F34" s="215" t="e">
        <f>+E34/E$27</f>
        <v>#DIV/0!</v>
      </c>
      <c r="H34" s="49">
        <f>SUMIF($B4:$B20,$B34,J4:J20)+SUMIF($B4:$B20,$B34,H4:H20)+J22</f>
        <v>0</v>
      </c>
      <c r="I34" s="215" t="e">
        <f t="shared" ref="I34:I35" si="25">+H34/H$27</f>
        <v>#DIV/0!</v>
      </c>
      <c r="J34" s="44"/>
      <c r="K34" s="49">
        <f>SUMIF($B4:$B20,$B34,M4:M20)+SUMIF($B4:$B20,$B34,K4:K20)+M22</f>
        <v>0</v>
      </c>
      <c r="L34" s="215" t="e">
        <f t="shared" ref="L34:L35" si="26">+K34/K$27</f>
        <v>#DIV/0!</v>
      </c>
      <c r="M34" s="44"/>
      <c r="N34" s="49">
        <f>SUMIF($B4:$B20,$B34,P4:P20)+SUMIF($B4:$B20,$B34,N4:N20)+P22</f>
        <v>0</v>
      </c>
      <c r="O34" s="215" t="e">
        <f t="shared" ref="O34:O35" si="27">+N34/N$27</f>
        <v>#DIV/0!</v>
      </c>
      <c r="P34" s="44"/>
      <c r="Q34" s="49">
        <f>SUMIF($B4:$B20,$B34,S4:S20)+SUMIF($B4:$B20,$B34,Q4:Q20)+S22</f>
        <v>0</v>
      </c>
      <c r="R34" s="215" t="e">
        <f t="shared" ref="R34:R35" si="28">+Q34/Q$27</f>
        <v>#DIV/0!</v>
      </c>
      <c r="S34" s="44"/>
      <c r="T34" s="124"/>
      <c r="U34" s="49">
        <f>SUMIF($B$5:$B$20,$B34,U$5:U$20)+SUMIF($B$5:$B$20,$B34,W$5:W$20)+W22</f>
        <v>0</v>
      </c>
      <c r="V34" s="177" t="e">
        <f>+U34/U$27</f>
        <v>#DIV/0!</v>
      </c>
      <c r="X34" s="49">
        <f>SUMIF($B$5:$B$20,$B34,X$5:X$20)+SUMIF($B$5:$B$20,$B34,Z$5:Z$20)+Z22</f>
        <v>0</v>
      </c>
      <c r="Y34" s="177" t="e">
        <f>+X34/X$27</f>
        <v>#DIV/0!</v>
      </c>
      <c r="AA34" s="49">
        <f>SUMIF($B$5:$B$20,$B34,AA$5:AA$20)+SUMIF($B$5:$B$20,$B34,AC$5:AC$20)+AC22</f>
        <v>0</v>
      </c>
      <c r="AB34" s="177" t="e">
        <f>+AA34/AA$27</f>
        <v>#DIV/0!</v>
      </c>
      <c r="AD34" s="49">
        <f>SUMIF($B$5:$B$20,$B34,AD$5:AD$20)+SUMIF($B$5:$B$20,$B34,AF$5:AF$20)+AF22</f>
        <v>0</v>
      </c>
      <c r="AE34" s="177" t="e">
        <f>+AD34/AD$27</f>
        <v>#DIV/0!</v>
      </c>
      <c r="AG34" s="49">
        <f>SUMIF($B$5:$B$20,$B34,AG$5:AG$20)+SUMIF($B$5:$B$20,$B34,AI$5:AI$20)+AI22</f>
        <v>0</v>
      </c>
      <c r="AH34" s="177" t="e">
        <f>+AG34/AG$27</f>
        <v>#DIV/0!</v>
      </c>
      <c r="AL34" s="44"/>
    </row>
    <row r="35" spans="2:38">
      <c r="B35" s="126" t="s">
        <v>3</v>
      </c>
      <c r="C35" s="51" t="s">
        <v>85</v>
      </c>
      <c r="D35" s="572"/>
      <c r="E35" s="52">
        <f>SUMIF($B4:$B20,$B35,G4:G20)+SUMIF($B4:$B20,$B35,E4:E20)+G23</f>
        <v>0</v>
      </c>
      <c r="F35" s="216" t="e">
        <f>+E35/E$27</f>
        <v>#DIV/0!</v>
      </c>
      <c r="H35" s="52">
        <f>SUMIF($B4:$B20,$B35,J4:J20)+SUMIF($B4:$B20,$B35,H4:H20)+J23</f>
        <v>0</v>
      </c>
      <c r="I35" s="216" t="e">
        <f t="shared" si="25"/>
        <v>#DIV/0!</v>
      </c>
      <c r="J35" s="44"/>
      <c r="K35" s="52">
        <f>SUMIF($B4:$B20,$B35,M4:M20)+SUMIF($B4:$B20,$B35,K4:K20)+M23</f>
        <v>0</v>
      </c>
      <c r="L35" s="216" t="e">
        <f t="shared" si="26"/>
        <v>#DIV/0!</v>
      </c>
      <c r="M35" s="44"/>
      <c r="N35" s="52">
        <f>SUMIF($B4:$B20,$B35,P4:P20)+SUMIF($B4:$B20,$B35,N4:N20)+P23</f>
        <v>0</v>
      </c>
      <c r="O35" s="216" t="e">
        <f t="shared" si="27"/>
        <v>#DIV/0!</v>
      </c>
      <c r="P35" s="44"/>
      <c r="Q35" s="52">
        <f>SUMIF($B4:$B20,$B35,S4:S20)+SUMIF($B4:$B20,$B35,Q4:Q20)+S23</f>
        <v>0</v>
      </c>
      <c r="R35" s="216" t="e">
        <f t="shared" si="28"/>
        <v>#DIV/0!</v>
      </c>
      <c r="S35" s="44"/>
      <c r="T35" s="124"/>
      <c r="U35" s="52">
        <f>SUMIF($B$5:$B$20,$B35,U$5:U$20)+SUMIF($B$5:$B$20,$B35,W$5:W$20)+W23</f>
        <v>0</v>
      </c>
      <c r="V35" s="178" t="e">
        <f>+U35/U$27</f>
        <v>#DIV/0!</v>
      </c>
      <c r="W35" s="170"/>
      <c r="X35" s="52">
        <f>SUMIF($B$5:$B$20,$B35,X$5:X$20)+SUMIF($B$5:$B$20,$B35,Z$5:Z$20)+Z23</f>
        <v>0</v>
      </c>
      <c r="Y35" s="178" t="e">
        <f>+X35/X$27</f>
        <v>#DIV/0!</v>
      </c>
      <c r="Z35" s="170"/>
      <c r="AA35" s="52">
        <f>SUMIF($B$5:$B$20,$B35,AA$5:AA$20)+SUMIF($B$5:$B$20,$B35,AC$5:AC$20)+AC23</f>
        <v>0</v>
      </c>
      <c r="AB35" s="178" t="e">
        <f>+AA35/AA$27</f>
        <v>#DIV/0!</v>
      </c>
      <c r="AC35" s="170"/>
      <c r="AD35" s="52">
        <f>SUMIF($B$5:$B$20,$B35,AD$5:AD$20)+SUMIF($B$5:$B$20,$B35,AF$5:AF$20)+AF23</f>
        <v>0</v>
      </c>
      <c r="AE35" s="178" t="e">
        <f>+AD35/AD$27</f>
        <v>#DIV/0!</v>
      </c>
      <c r="AF35" s="170"/>
      <c r="AG35" s="52">
        <f>SUMIF($B$5:$B$20,$B35,AG$5:AG$20)+SUMIF($B$5:$B$20,$B35,AI$5:AI$20)+AI23</f>
        <v>0</v>
      </c>
      <c r="AH35" s="178" t="e">
        <f>+AG35/AG$27</f>
        <v>#DIV/0!</v>
      </c>
      <c r="AI35" s="170"/>
      <c r="AL35" s="44"/>
    </row>
    <row r="36" spans="2:38">
      <c r="V36" s="44"/>
    </row>
  </sheetData>
  <sheetProtection algorithmName="SHA-512" hashValue="lux+PGetWK60MKUOtbmDrBCyio1PsMX419JD9rLpBOipoVKL1wsI7yI3by/D5uKCeG6J/I3VmDfOps0o2mpoBQ==" saltValue="L31WDLnEILsucmwwyhlEng==" spinCount="100000" sheet="1" objects="1" scenarios="1"/>
  <mergeCells count="27">
    <mergeCell ref="U28:AI28"/>
    <mergeCell ref="U27:W27"/>
    <mergeCell ref="X27:Z27"/>
    <mergeCell ref="AA27:AC27"/>
    <mergeCell ref="AD27:AF27"/>
    <mergeCell ref="AG27:AI27"/>
    <mergeCell ref="F2:G2"/>
    <mergeCell ref="I2:J2"/>
    <mergeCell ref="L2:M2"/>
    <mergeCell ref="O2:P2"/>
    <mergeCell ref="R2:S2"/>
    <mergeCell ref="AH1:AI1"/>
    <mergeCell ref="E28:S28"/>
    <mergeCell ref="AE1:AF1"/>
    <mergeCell ref="E1:G1"/>
    <mergeCell ref="H1:J1"/>
    <mergeCell ref="K1:M1"/>
    <mergeCell ref="N1:P1"/>
    <mergeCell ref="V1:W1"/>
    <mergeCell ref="Y1:Z1"/>
    <mergeCell ref="AB1:AC1"/>
    <mergeCell ref="E27:G27"/>
    <mergeCell ref="H27:J27"/>
    <mergeCell ref="K27:M27"/>
    <mergeCell ref="N27:P27"/>
    <mergeCell ref="Q1:S1"/>
    <mergeCell ref="Q27:S27"/>
  </mergeCells>
  <phoneticPr fontId="10" type="noConversion"/>
  <pageMargins left="0.7" right="0.7" top="0.75" bottom="0.75" header="0.3" footer="0.3"/>
  <pageSetup paperSize="9" scale="55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127D4-EA53-5D4A-87A1-920041BDC5C9}">
  <sheetPr>
    <tabColor theme="0"/>
    <outlinePr summaryBelow="0"/>
    <pageSetUpPr fitToPage="1"/>
  </sheetPr>
  <dimension ref="A1:AM36"/>
  <sheetViews>
    <sheetView zoomScale="80" zoomScaleNormal="80" workbookViewId="0">
      <pane xSplit="4" ySplit="3" topLeftCell="E4" activePane="bottomRight" state="frozen"/>
      <selection activeCell="B3" sqref="B3"/>
      <selection pane="topRight" activeCell="B3" sqref="B3"/>
      <selection pane="bottomLeft" activeCell="B3" sqref="B3"/>
      <selection pane="bottomRight" activeCell="C4" sqref="C4"/>
    </sheetView>
  </sheetViews>
  <sheetFormatPr defaultColWidth="9.125" defaultRowHeight="15.75" outlineLevelCol="1"/>
  <cols>
    <col min="1" max="1" width="3.625" style="44" customWidth="1"/>
    <col min="2" max="2" width="6.625" style="374" customWidth="1"/>
    <col min="3" max="3" width="11.625" style="44" customWidth="1"/>
    <col min="4" max="4" width="46.625" style="44" customWidth="1"/>
    <col min="5" max="5" width="15.625" style="44" customWidth="1"/>
    <col min="6" max="6" width="9.125" style="315" customWidth="1"/>
    <col min="7" max="7" width="15.625" style="58" customWidth="1"/>
    <col min="8" max="8" width="15.625" style="44" customWidth="1"/>
    <col min="9" max="9" width="9" style="315" customWidth="1"/>
    <col min="10" max="10" width="15.625" style="58" customWidth="1"/>
    <col min="11" max="11" width="15.625" style="44" customWidth="1"/>
    <col min="12" max="12" width="9.375" style="315" customWidth="1"/>
    <col min="13" max="13" width="15.625" style="58" customWidth="1"/>
    <col min="14" max="14" width="15.625" style="44" customWidth="1"/>
    <col min="15" max="15" width="9.125" style="315" customWidth="1"/>
    <col min="16" max="16" width="15.625" style="58" customWidth="1"/>
    <col min="17" max="17" width="15.625" style="44" customWidth="1"/>
    <col min="18" max="18" width="9.125" style="315" customWidth="1"/>
    <col min="19" max="19" width="15.625" style="58" customWidth="1"/>
    <col min="20" max="20" width="45.625" style="123" customWidth="1"/>
    <col min="21" max="21" width="15.625" style="44" hidden="1" customWidth="1" outlineLevel="1"/>
    <col min="22" max="22" width="8.625" style="122" hidden="1" customWidth="1" outlineLevel="1"/>
    <col min="23" max="24" width="15.625" style="44" hidden="1" customWidth="1" outlineLevel="1"/>
    <col min="25" max="25" width="8.625" style="122" hidden="1" customWidth="1" outlineLevel="1"/>
    <col min="26" max="27" width="15.625" style="44" hidden="1" customWidth="1" outlineLevel="1"/>
    <col min="28" max="28" width="8.625" style="122" hidden="1" customWidth="1" outlineLevel="1"/>
    <col min="29" max="30" width="15.625" style="44" hidden="1" customWidth="1" outlineLevel="1"/>
    <col min="31" max="31" width="8.625" style="122" hidden="1" customWidth="1" outlineLevel="1"/>
    <col min="32" max="33" width="15.625" style="44" hidden="1" customWidth="1" outlineLevel="1"/>
    <col min="34" max="34" width="8.625" style="122" hidden="1" customWidth="1" outlineLevel="1"/>
    <col min="35" max="35" width="15.625" style="44" hidden="1" customWidth="1" outlineLevel="1"/>
    <col min="36" max="36" width="9.625" style="44" hidden="1" customWidth="1" outlineLevel="1"/>
    <col min="37" max="37" width="15.625" style="44" hidden="1" customWidth="1" outlineLevel="1"/>
    <col min="38" max="38" width="52.625" style="124" hidden="1" customWidth="1" outlineLevel="1"/>
    <col min="39" max="39" width="9.125" style="44" collapsed="1"/>
    <col min="40" max="16384" width="9.125" style="44"/>
  </cols>
  <sheetData>
    <row r="1" spans="1:38" ht="36.75" customHeight="1">
      <c r="A1" s="127" t="s">
        <v>7</v>
      </c>
      <c r="B1" s="352"/>
      <c r="C1" s="129"/>
      <c r="D1" s="859">
        <f ca="1">+'1.1_Previous expenses'!D1</f>
        <v>46072.505177314815</v>
      </c>
      <c r="E1" s="1187" t="s">
        <v>180</v>
      </c>
      <c r="F1" s="1200"/>
      <c r="G1" s="1188"/>
      <c r="H1" s="1187" t="s">
        <v>181</v>
      </c>
      <c r="I1" s="1200"/>
      <c r="J1" s="1188"/>
      <c r="K1" s="1187" t="s">
        <v>182</v>
      </c>
      <c r="L1" s="1200"/>
      <c r="M1" s="1188"/>
      <c r="N1" s="1187" t="s">
        <v>183</v>
      </c>
      <c r="O1" s="1200"/>
      <c r="P1" s="1188"/>
      <c r="Q1" s="1187" t="s">
        <v>184</v>
      </c>
      <c r="R1" s="1200"/>
      <c r="S1" s="1188"/>
      <c r="T1" s="3"/>
      <c r="U1" s="888" t="s">
        <v>185</v>
      </c>
      <c r="V1" s="1202" t="s">
        <v>10</v>
      </c>
      <c r="W1" s="1201"/>
      <c r="X1" s="888" t="s">
        <v>186</v>
      </c>
      <c r="Y1" s="1202" t="s">
        <v>10</v>
      </c>
      <c r="Z1" s="1201"/>
      <c r="AA1" s="888" t="s">
        <v>187</v>
      </c>
      <c r="AB1" s="1202" t="s">
        <v>10</v>
      </c>
      <c r="AC1" s="1201"/>
      <c r="AD1" s="888" t="s">
        <v>188</v>
      </c>
      <c r="AE1" s="1202" t="s">
        <v>10</v>
      </c>
      <c r="AF1" s="1201"/>
      <c r="AG1" s="888" t="s">
        <v>189</v>
      </c>
      <c r="AH1" s="1202" t="s">
        <v>10</v>
      </c>
      <c r="AI1" s="1201"/>
      <c r="AJ1" s="56" t="s">
        <v>87</v>
      </c>
      <c r="AK1" s="56" t="s">
        <v>88</v>
      </c>
      <c r="AL1" s="57" t="s">
        <v>89</v>
      </c>
    </row>
    <row r="2" spans="1:38">
      <c r="A2" s="130"/>
      <c r="B2" s="353"/>
      <c r="C2" s="132"/>
      <c r="D2" s="60"/>
      <c r="E2" s="8" t="s">
        <v>11</v>
      </c>
      <c r="F2" s="1182" t="s">
        <v>10</v>
      </c>
      <c r="G2" s="1183"/>
      <c r="H2" s="9" t="s">
        <v>11</v>
      </c>
      <c r="I2" s="1182" t="s">
        <v>10</v>
      </c>
      <c r="J2" s="1183"/>
      <c r="K2" s="8" t="s">
        <v>11</v>
      </c>
      <c r="L2" s="1220" t="s">
        <v>10</v>
      </c>
      <c r="M2" s="1183"/>
      <c r="N2" s="8" t="s">
        <v>11</v>
      </c>
      <c r="O2" s="1220" t="s">
        <v>10</v>
      </c>
      <c r="P2" s="1183"/>
      <c r="Q2" s="8" t="s">
        <v>11</v>
      </c>
      <c r="R2" s="1220" t="s">
        <v>10</v>
      </c>
      <c r="S2" s="1183"/>
      <c r="T2" s="9"/>
      <c r="U2" s="10" t="s">
        <v>12</v>
      </c>
      <c r="V2" s="1136" t="s">
        <v>14</v>
      </c>
      <c r="W2" s="65" t="s">
        <v>12</v>
      </c>
      <c r="X2" s="10" t="s">
        <v>12</v>
      </c>
      <c r="Y2" s="1136" t="s">
        <v>14</v>
      </c>
      <c r="Z2" s="65" t="s">
        <v>12</v>
      </c>
      <c r="AA2" s="10" t="s">
        <v>12</v>
      </c>
      <c r="AB2" s="1136" t="s">
        <v>14</v>
      </c>
      <c r="AC2" s="65" t="s">
        <v>12</v>
      </c>
      <c r="AD2" s="10" t="s">
        <v>12</v>
      </c>
      <c r="AE2" s="1136" t="s">
        <v>14</v>
      </c>
      <c r="AF2" s="65" t="s">
        <v>12</v>
      </c>
      <c r="AG2" s="10" t="s">
        <v>12</v>
      </c>
      <c r="AH2" s="1136" t="s">
        <v>14</v>
      </c>
      <c r="AI2" s="65" t="s">
        <v>12</v>
      </c>
      <c r="AJ2" s="66"/>
      <c r="AK2" s="66"/>
      <c r="AL2" s="67"/>
    </row>
    <row r="3" spans="1:38">
      <c r="A3" s="414"/>
      <c r="B3" s="11" t="s">
        <v>15</v>
      </c>
      <c r="C3" s="16"/>
      <c r="D3" s="194"/>
      <c r="E3" s="12" t="s">
        <v>16</v>
      </c>
      <c r="F3" s="1012" t="s">
        <v>90</v>
      </c>
      <c r="G3" s="1065" t="s">
        <v>17</v>
      </c>
      <c r="H3" s="235" t="s">
        <v>16</v>
      </c>
      <c r="I3" s="192" t="s">
        <v>90</v>
      </c>
      <c r="J3" s="13" t="s">
        <v>17</v>
      </c>
      <c r="K3" s="12" t="s">
        <v>16</v>
      </c>
      <c r="L3" s="192" t="s">
        <v>90</v>
      </c>
      <c r="M3" s="13" t="s">
        <v>17</v>
      </c>
      <c r="N3" s="12" t="s">
        <v>16</v>
      </c>
      <c r="O3" s="192" t="s">
        <v>90</v>
      </c>
      <c r="P3" s="13" t="s">
        <v>17</v>
      </c>
      <c r="Q3" s="12" t="s">
        <v>16</v>
      </c>
      <c r="R3" s="192" t="s">
        <v>90</v>
      </c>
      <c r="S3" s="13" t="s">
        <v>17</v>
      </c>
      <c r="T3" s="354" t="s">
        <v>91</v>
      </c>
      <c r="U3" s="14"/>
      <c r="V3" s="1102"/>
      <c r="W3" s="15"/>
      <c r="X3" s="14"/>
      <c r="Y3" s="1102"/>
      <c r="Z3" s="15"/>
      <c r="AA3" s="14"/>
      <c r="AB3" s="1102"/>
      <c r="AC3" s="15"/>
      <c r="AD3" s="14"/>
      <c r="AE3" s="1102"/>
      <c r="AF3" s="15"/>
      <c r="AG3" s="14"/>
      <c r="AH3" s="1102"/>
      <c r="AI3" s="15"/>
      <c r="AJ3" s="16"/>
      <c r="AK3" s="16"/>
      <c r="AL3" s="196"/>
    </row>
    <row r="4" spans="1:38" ht="15.75" customHeight="1">
      <c r="A4" s="287" t="s">
        <v>32</v>
      </c>
      <c r="B4" s="153"/>
      <c r="C4" s="154" t="s">
        <v>73</v>
      </c>
      <c r="D4" s="34"/>
      <c r="E4" s="1066"/>
      <c r="F4" s="1071"/>
      <c r="G4" s="243"/>
      <c r="H4" s="1134"/>
      <c r="I4" s="1135"/>
      <c r="J4" s="243"/>
      <c r="K4" s="1134"/>
      <c r="L4" s="1135"/>
      <c r="M4" s="243"/>
      <c r="N4" s="1134"/>
      <c r="O4" s="1135"/>
      <c r="P4" s="243"/>
      <c r="Q4" s="1134"/>
      <c r="R4" s="1135"/>
      <c r="S4" s="243"/>
      <c r="T4" s="377"/>
      <c r="U4" s="14"/>
      <c r="V4" s="1103"/>
      <c r="W4" s="15"/>
      <c r="X4" s="14"/>
      <c r="Y4" s="1103"/>
      <c r="Z4" s="15"/>
      <c r="AA4" s="14"/>
      <c r="AB4" s="1103"/>
      <c r="AC4" s="15"/>
      <c r="AD4" s="14"/>
      <c r="AE4" s="1103"/>
      <c r="AF4" s="15"/>
      <c r="AG4" s="14"/>
      <c r="AH4" s="1103"/>
      <c r="AI4" s="15"/>
      <c r="AJ4" s="16"/>
      <c r="AK4" s="16"/>
      <c r="AL4" s="198"/>
    </row>
    <row r="5" spans="1:38" s="292" customFormat="1">
      <c r="A5" s="33"/>
      <c r="B5" s="451"/>
      <c r="C5" s="324" t="s">
        <v>268</v>
      </c>
      <c r="D5" s="34" t="s">
        <v>124</v>
      </c>
      <c r="E5" s="1067"/>
      <c r="F5" s="1072"/>
      <c r="G5" s="383">
        <f t="shared" ref="G5:G8" si="0">+(F5*0.7)*E5</f>
        <v>0</v>
      </c>
      <c r="H5" s="1067"/>
      <c r="I5" s="1072"/>
      <c r="J5" s="383">
        <f t="shared" ref="J5:J8" si="1">+(I5*0.7)*H5</f>
        <v>0</v>
      </c>
      <c r="K5" s="1067"/>
      <c r="L5" s="1072"/>
      <c r="M5" s="383">
        <f t="shared" ref="M5:M8" si="2">+(L5*0.7)*K5</f>
        <v>0</v>
      </c>
      <c r="N5" s="1067"/>
      <c r="O5" s="1072"/>
      <c r="P5" s="383">
        <f t="shared" ref="P5:P8" si="3">+(O5*0.7)*N5</f>
        <v>0</v>
      </c>
      <c r="Q5" s="1067"/>
      <c r="R5" s="1072"/>
      <c r="S5" s="383">
        <f t="shared" ref="S5:S8" si="4">+(R5*0.7)*Q5</f>
        <v>0</v>
      </c>
      <c r="T5" s="658"/>
      <c r="U5" s="442"/>
      <c r="V5" s="1103"/>
      <c r="W5" s="597">
        <f>+(V5*0.7)*U5</f>
        <v>0</v>
      </c>
      <c r="X5" s="442"/>
      <c r="Y5" s="1103"/>
      <c r="Z5" s="597">
        <f>+(Y5*0.7)*X5</f>
        <v>0</v>
      </c>
      <c r="AA5" s="442"/>
      <c r="AB5" s="1103"/>
      <c r="AC5" s="597">
        <f>+(AB5*0.7)*AA5</f>
        <v>0</v>
      </c>
      <c r="AD5" s="442"/>
      <c r="AE5" s="1103"/>
      <c r="AF5" s="597">
        <f>+(AE5*0.7)*AD5</f>
        <v>0</v>
      </c>
      <c r="AG5" s="442"/>
      <c r="AH5" s="1103"/>
      <c r="AI5" s="597">
        <f>+(AH5*0.7)*AG5</f>
        <v>0</v>
      </c>
      <c r="AJ5" s="378"/>
      <c r="AK5" s="378"/>
      <c r="AL5" s="34"/>
    </row>
    <row r="6" spans="1:38" s="292" customFormat="1">
      <c r="A6" s="33"/>
      <c r="B6" s="451"/>
      <c r="C6" s="324" t="s">
        <v>269</v>
      </c>
      <c r="D6" s="34" t="s">
        <v>125</v>
      </c>
      <c r="E6" s="1067"/>
      <c r="F6" s="1072"/>
      <c r="G6" s="383">
        <f t="shared" si="0"/>
        <v>0</v>
      </c>
      <c r="H6" s="1067"/>
      <c r="I6" s="1072"/>
      <c r="J6" s="383">
        <f t="shared" si="1"/>
        <v>0</v>
      </c>
      <c r="K6" s="1067"/>
      <c r="L6" s="1072"/>
      <c r="M6" s="383">
        <f t="shared" si="2"/>
        <v>0</v>
      </c>
      <c r="N6" s="1067"/>
      <c r="O6" s="1072"/>
      <c r="P6" s="383">
        <f t="shared" si="3"/>
        <v>0</v>
      </c>
      <c r="Q6" s="1067"/>
      <c r="R6" s="1072"/>
      <c r="S6" s="383">
        <f t="shared" si="4"/>
        <v>0</v>
      </c>
      <c r="T6" s="649"/>
      <c r="U6" s="442"/>
      <c r="V6" s="1103"/>
      <c r="W6" s="597">
        <f>+(V6*0.7)*U6</f>
        <v>0</v>
      </c>
      <c r="X6" s="442"/>
      <c r="Y6" s="1103"/>
      <c r="Z6" s="597">
        <f>+(Y6*0.7)*X6</f>
        <v>0</v>
      </c>
      <c r="AA6" s="442"/>
      <c r="AB6" s="1103"/>
      <c r="AC6" s="597">
        <f>+(AB6*0.7)*AA6</f>
        <v>0</v>
      </c>
      <c r="AD6" s="442"/>
      <c r="AE6" s="1103"/>
      <c r="AF6" s="597">
        <f>+(AE6*0.7)*AD6</f>
        <v>0</v>
      </c>
      <c r="AG6" s="442"/>
      <c r="AH6" s="1103"/>
      <c r="AI6" s="597">
        <f>+(AH6*0.7)*AG6</f>
        <v>0</v>
      </c>
      <c r="AJ6" s="378"/>
      <c r="AK6" s="378"/>
      <c r="AL6" s="34"/>
    </row>
    <row r="7" spans="1:38" s="292" customFormat="1">
      <c r="A7" s="33"/>
      <c r="B7" s="451"/>
      <c r="C7" s="324" t="s">
        <v>270</v>
      </c>
      <c r="D7" s="34" t="s">
        <v>75</v>
      </c>
      <c r="E7" s="1067"/>
      <c r="F7" s="1072"/>
      <c r="G7" s="383">
        <f t="shared" si="0"/>
        <v>0</v>
      </c>
      <c r="H7" s="1067"/>
      <c r="I7" s="1072"/>
      <c r="J7" s="383">
        <f t="shared" si="1"/>
        <v>0</v>
      </c>
      <c r="K7" s="1067"/>
      <c r="L7" s="1072"/>
      <c r="M7" s="383">
        <f t="shared" si="2"/>
        <v>0</v>
      </c>
      <c r="N7" s="1067"/>
      <c r="O7" s="1072"/>
      <c r="P7" s="383">
        <f t="shared" si="3"/>
        <v>0</v>
      </c>
      <c r="Q7" s="1067"/>
      <c r="R7" s="1072"/>
      <c r="S7" s="383">
        <f t="shared" si="4"/>
        <v>0</v>
      </c>
      <c r="T7" s="658"/>
      <c r="U7" s="442"/>
      <c r="V7" s="1103"/>
      <c r="W7" s="597">
        <f>+(V7*0.7)*U7</f>
        <v>0</v>
      </c>
      <c r="X7" s="442"/>
      <c r="Y7" s="1103"/>
      <c r="Z7" s="597">
        <f>+(Y7*0.7)*X7</f>
        <v>0</v>
      </c>
      <c r="AA7" s="442"/>
      <c r="AB7" s="1103"/>
      <c r="AC7" s="597">
        <f>+(AB7*0.7)*AA7</f>
        <v>0</v>
      </c>
      <c r="AD7" s="442"/>
      <c r="AE7" s="1103"/>
      <c r="AF7" s="597">
        <f>+(AE7*0.7)*AD7</f>
        <v>0</v>
      </c>
      <c r="AG7" s="442"/>
      <c r="AH7" s="1103"/>
      <c r="AI7" s="597">
        <f>+(AH7*0.7)*AG7</f>
        <v>0</v>
      </c>
      <c r="AJ7" s="378"/>
      <c r="AK7" s="378"/>
      <c r="AL7" s="34"/>
    </row>
    <row r="8" spans="1:38" s="292" customFormat="1">
      <c r="A8" s="33"/>
      <c r="B8" s="451"/>
      <c r="C8" s="324" t="s">
        <v>271</v>
      </c>
      <c r="D8" s="34" t="s">
        <v>173</v>
      </c>
      <c r="E8" s="1067"/>
      <c r="F8" s="1072"/>
      <c r="G8" s="383">
        <f t="shared" si="0"/>
        <v>0</v>
      </c>
      <c r="H8" s="1067"/>
      <c r="I8" s="1072"/>
      <c r="J8" s="383">
        <f t="shared" si="1"/>
        <v>0</v>
      </c>
      <c r="K8" s="1067"/>
      <c r="L8" s="1072"/>
      <c r="M8" s="383">
        <f t="shared" si="2"/>
        <v>0</v>
      </c>
      <c r="N8" s="1067"/>
      <c r="O8" s="1072"/>
      <c r="P8" s="383">
        <f t="shared" si="3"/>
        <v>0</v>
      </c>
      <c r="Q8" s="1067"/>
      <c r="R8" s="1072"/>
      <c r="S8" s="383">
        <f t="shared" si="4"/>
        <v>0</v>
      </c>
      <c r="T8" s="649"/>
      <c r="U8" s="442"/>
      <c r="V8" s="1103"/>
      <c r="W8" s="597">
        <f>+(V8*0.7)*U8</f>
        <v>0</v>
      </c>
      <c r="X8" s="442"/>
      <c r="Y8" s="1103"/>
      <c r="Z8" s="597">
        <f>+(Y8*0.7)*X8</f>
        <v>0</v>
      </c>
      <c r="AA8" s="442"/>
      <c r="AB8" s="1103"/>
      <c r="AC8" s="597">
        <f>+(AB8*0.7)*AA8</f>
        <v>0</v>
      </c>
      <c r="AD8" s="442"/>
      <c r="AE8" s="1103"/>
      <c r="AF8" s="597">
        <f>+(AE8*0.7)*AD8</f>
        <v>0</v>
      </c>
      <c r="AG8" s="442"/>
      <c r="AH8" s="1103"/>
      <c r="AI8" s="597">
        <f>+(AH8*0.7)*AG8</f>
        <v>0</v>
      </c>
      <c r="AJ8" s="378"/>
      <c r="AK8" s="378"/>
      <c r="AL8" s="34"/>
    </row>
    <row r="9" spans="1:38" s="292" customFormat="1">
      <c r="A9" s="33"/>
      <c r="B9" s="483"/>
      <c r="C9" s="324" t="s">
        <v>272</v>
      </c>
      <c r="D9" s="34" t="s">
        <v>108</v>
      </c>
      <c r="E9" s="1064">
        <f>SUM(E10:E19)</f>
        <v>0</v>
      </c>
      <c r="F9" s="1026"/>
      <c r="G9" s="252">
        <f>SUM(G10:G19)</f>
        <v>0</v>
      </c>
      <c r="H9" s="1064">
        <f>SUM(H10:H19)</f>
        <v>0</v>
      </c>
      <c r="I9" s="1026"/>
      <c r="J9" s="252">
        <f>SUM(J10:J19)</f>
        <v>0</v>
      </c>
      <c r="K9" s="1064">
        <f>SUM(K10:K19)</f>
        <v>0</v>
      </c>
      <c r="L9" s="1026"/>
      <c r="M9" s="252">
        <f>SUM(M10:M19)</f>
        <v>0</v>
      </c>
      <c r="N9" s="1064">
        <f>SUM(N10:N19)</f>
        <v>0</v>
      </c>
      <c r="O9" s="1026"/>
      <c r="P9" s="252">
        <f>SUM(P10:P19)</f>
        <v>0</v>
      </c>
      <c r="Q9" s="1064">
        <f>SUM(Q10:Q19)</f>
        <v>0</v>
      </c>
      <c r="R9" s="1026"/>
      <c r="S9" s="252">
        <f>SUM(S10:S19)</f>
        <v>0</v>
      </c>
      <c r="T9" s="649"/>
      <c r="U9" s="563">
        <f>SUM(U10:U19)</f>
        <v>0</v>
      </c>
      <c r="V9" s="1103"/>
      <c r="W9" s="596">
        <f>SUM(W10:W19)</f>
        <v>0</v>
      </c>
      <c r="X9" s="563">
        <f>SUM(X10:X19)</f>
        <v>0</v>
      </c>
      <c r="Y9" s="1103"/>
      <c r="Z9" s="596">
        <f>SUM(Z10:Z19)</f>
        <v>0</v>
      </c>
      <c r="AA9" s="563">
        <f>SUM(AA10:AA19)</f>
        <v>0</v>
      </c>
      <c r="AB9" s="1103"/>
      <c r="AC9" s="596">
        <f>SUM(AC10:AC19)</f>
        <v>0</v>
      </c>
      <c r="AD9" s="563">
        <f>SUM(AD10:AD19)</f>
        <v>0</v>
      </c>
      <c r="AE9" s="1103"/>
      <c r="AF9" s="596">
        <f>SUM(AF10:AF19)</f>
        <v>0</v>
      </c>
      <c r="AG9" s="563">
        <f>SUM(AG10:AG19)</f>
        <v>0</v>
      </c>
      <c r="AH9" s="1103"/>
      <c r="AI9" s="596">
        <f>SUM(AI10:AI19)</f>
        <v>0</v>
      </c>
      <c r="AJ9" s="378"/>
      <c r="AK9" s="378"/>
      <c r="AL9" s="34"/>
    </row>
    <row r="10" spans="1:38" s="468" customFormat="1">
      <c r="A10" s="539"/>
      <c r="B10" s="454"/>
      <c r="C10" s="331" t="s">
        <v>369</v>
      </c>
      <c r="D10" s="634" t="s">
        <v>109</v>
      </c>
      <c r="E10" s="1067"/>
      <c r="F10" s="1072"/>
      <c r="G10" s="359">
        <f t="shared" ref="G10:G19" si="5">+(F10*0.7)*E10</f>
        <v>0</v>
      </c>
      <c r="H10" s="1067"/>
      <c r="I10" s="1072"/>
      <c r="J10" s="359">
        <f t="shared" ref="J10:J19" si="6">+(I10*0.7)*H10</f>
        <v>0</v>
      </c>
      <c r="K10" s="1077"/>
      <c r="L10" s="1081"/>
      <c r="M10" s="359">
        <f t="shared" ref="M10:M19" si="7">+(L10*0.7)*K10</f>
        <v>0</v>
      </c>
      <c r="N10" s="1077"/>
      <c r="O10" s="1081"/>
      <c r="P10" s="359">
        <f t="shared" ref="P10:P19" si="8">+(O10*0.7)*N10</f>
        <v>0</v>
      </c>
      <c r="Q10" s="1067"/>
      <c r="R10" s="1072"/>
      <c r="S10" s="359">
        <f t="shared" ref="S10:S19" si="9">+(R10*0.7)*Q10</f>
        <v>0</v>
      </c>
      <c r="T10" s="650"/>
      <c r="U10" s="442"/>
      <c r="V10" s="1103"/>
      <c r="W10" s="486">
        <f t="shared" ref="W10:W19" si="10">+(V10*0.7)*U10</f>
        <v>0</v>
      </c>
      <c r="X10" s="442"/>
      <c r="Y10" s="1103"/>
      <c r="Z10" s="486">
        <f t="shared" ref="Z10:Z19" si="11">+(Y10*0.7)*X10</f>
        <v>0</v>
      </c>
      <c r="AA10" s="459"/>
      <c r="AB10" s="1104"/>
      <c r="AC10" s="486">
        <f t="shared" ref="AC10:AC19" si="12">+(AB10*0.7)*AA10</f>
        <v>0</v>
      </c>
      <c r="AD10" s="459"/>
      <c r="AE10" s="1104"/>
      <c r="AF10" s="486">
        <f t="shared" ref="AF10:AF19" si="13">+(AE10*0.7)*AD10</f>
        <v>0</v>
      </c>
      <c r="AG10" s="442"/>
      <c r="AH10" s="1103"/>
      <c r="AI10" s="486">
        <f t="shared" ref="AI10:AI19" si="14">+(AH10*0.7)*AG10</f>
        <v>0</v>
      </c>
      <c r="AJ10" s="455"/>
      <c r="AK10" s="455"/>
      <c r="AL10" s="259"/>
    </row>
    <row r="11" spans="1:38" s="468" customFormat="1" ht="12.75">
      <c r="A11" s="539"/>
      <c r="B11" s="454"/>
      <c r="C11" s="331" t="s">
        <v>370</v>
      </c>
      <c r="D11" s="634" t="s">
        <v>109</v>
      </c>
      <c r="E11" s="1077"/>
      <c r="F11" s="1081"/>
      <c r="G11" s="359">
        <f t="shared" ref="G11:G17" si="15">+(F11*0.7)*E11</f>
        <v>0</v>
      </c>
      <c r="H11" s="1077"/>
      <c r="I11" s="1081"/>
      <c r="J11" s="359">
        <f t="shared" ref="J11:J17" si="16">+(I11*0.7)*H11</f>
        <v>0</v>
      </c>
      <c r="K11" s="1077"/>
      <c r="L11" s="1081"/>
      <c r="M11" s="359">
        <f t="shared" ref="M11:M17" si="17">+(L11*0.7)*K11</f>
        <v>0</v>
      </c>
      <c r="N11" s="1077"/>
      <c r="O11" s="1081"/>
      <c r="P11" s="359">
        <f t="shared" ref="P11:P17" si="18">+(O11*0.7)*N11</f>
        <v>0</v>
      </c>
      <c r="Q11" s="1077"/>
      <c r="R11" s="1081"/>
      <c r="S11" s="359">
        <f t="shared" ref="S11:S17" si="19">+(R11*0.7)*Q11</f>
        <v>0</v>
      </c>
      <c r="T11" s="650"/>
      <c r="U11" s="459"/>
      <c r="V11" s="1104"/>
      <c r="W11" s="486">
        <f t="shared" si="10"/>
        <v>0</v>
      </c>
      <c r="X11" s="459"/>
      <c r="Y11" s="1104"/>
      <c r="Z11" s="486">
        <f t="shared" si="11"/>
        <v>0</v>
      </c>
      <c r="AA11" s="459"/>
      <c r="AB11" s="1104"/>
      <c r="AC11" s="486">
        <f t="shared" si="12"/>
        <v>0</v>
      </c>
      <c r="AD11" s="459"/>
      <c r="AE11" s="1104"/>
      <c r="AF11" s="486">
        <f t="shared" si="13"/>
        <v>0</v>
      </c>
      <c r="AG11" s="459"/>
      <c r="AH11" s="1104"/>
      <c r="AI11" s="486">
        <f t="shared" si="14"/>
        <v>0</v>
      </c>
      <c r="AJ11" s="455"/>
      <c r="AK11" s="455"/>
      <c r="AL11" s="259"/>
    </row>
    <row r="12" spans="1:38" s="468" customFormat="1" ht="12.75">
      <c r="A12" s="539"/>
      <c r="B12" s="454"/>
      <c r="C12" s="331" t="s">
        <v>371</v>
      </c>
      <c r="D12" s="634" t="s">
        <v>109</v>
      </c>
      <c r="E12" s="1077"/>
      <c r="F12" s="1081"/>
      <c r="G12" s="359">
        <f t="shared" si="15"/>
        <v>0</v>
      </c>
      <c r="H12" s="1077"/>
      <c r="I12" s="1081"/>
      <c r="J12" s="359">
        <f t="shared" si="16"/>
        <v>0</v>
      </c>
      <c r="K12" s="1077"/>
      <c r="L12" s="1081"/>
      <c r="M12" s="359">
        <f t="shared" si="17"/>
        <v>0</v>
      </c>
      <c r="N12" s="1077"/>
      <c r="O12" s="1081"/>
      <c r="P12" s="359">
        <f t="shared" si="18"/>
        <v>0</v>
      </c>
      <c r="Q12" s="1077"/>
      <c r="R12" s="1081"/>
      <c r="S12" s="359">
        <f t="shared" si="19"/>
        <v>0</v>
      </c>
      <c r="T12" s="650"/>
      <c r="U12" s="459"/>
      <c r="V12" s="1104"/>
      <c r="W12" s="486">
        <f t="shared" si="10"/>
        <v>0</v>
      </c>
      <c r="X12" s="459"/>
      <c r="Y12" s="1104"/>
      <c r="Z12" s="486">
        <f t="shared" si="11"/>
        <v>0</v>
      </c>
      <c r="AA12" s="459"/>
      <c r="AB12" s="1104"/>
      <c r="AC12" s="486">
        <f t="shared" si="12"/>
        <v>0</v>
      </c>
      <c r="AD12" s="459"/>
      <c r="AE12" s="1104"/>
      <c r="AF12" s="486">
        <f t="shared" si="13"/>
        <v>0</v>
      </c>
      <c r="AG12" s="459"/>
      <c r="AH12" s="1104"/>
      <c r="AI12" s="486">
        <f t="shared" si="14"/>
        <v>0</v>
      </c>
      <c r="AJ12" s="455"/>
      <c r="AK12" s="455"/>
      <c r="AL12" s="259"/>
    </row>
    <row r="13" spans="1:38" s="468" customFormat="1" ht="12.75">
      <c r="A13" s="539"/>
      <c r="B13" s="454"/>
      <c r="C13" s="331" t="s">
        <v>372</v>
      </c>
      <c r="D13" s="634" t="s">
        <v>109</v>
      </c>
      <c r="E13" s="1077"/>
      <c r="F13" s="1081"/>
      <c r="G13" s="359">
        <f t="shared" si="15"/>
        <v>0</v>
      </c>
      <c r="H13" s="1077"/>
      <c r="I13" s="1081"/>
      <c r="J13" s="359">
        <f t="shared" si="16"/>
        <v>0</v>
      </c>
      <c r="K13" s="1077"/>
      <c r="L13" s="1081"/>
      <c r="M13" s="359">
        <f t="shared" si="17"/>
        <v>0</v>
      </c>
      <c r="N13" s="1077"/>
      <c r="O13" s="1081"/>
      <c r="P13" s="359">
        <f t="shared" si="18"/>
        <v>0</v>
      </c>
      <c r="Q13" s="1077"/>
      <c r="R13" s="1081"/>
      <c r="S13" s="359">
        <f t="shared" si="19"/>
        <v>0</v>
      </c>
      <c r="T13" s="650"/>
      <c r="U13" s="459"/>
      <c r="V13" s="1104"/>
      <c r="W13" s="486">
        <f t="shared" si="10"/>
        <v>0</v>
      </c>
      <c r="X13" s="459"/>
      <c r="Y13" s="1104"/>
      <c r="Z13" s="486">
        <f t="shared" si="11"/>
        <v>0</v>
      </c>
      <c r="AA13" s="459"/>
      <c r="AB13" s="1104"/>
      <c r="AC13" s="486">
        <f t="shared" si="12"/>
        <v>0</v>
      </c>
      <c r="AD13" s="459"/>
      <c r="AE13" s="1104"/>
      <c r="AF13" s="486">
        <f t="shared" si="13"/>
        <v>0</v>
      </c>
      <c r="AG13" s="459"/>
      <c r="AH13" s="1104"/>
      <c r="AI13" s="486">
        <f t="shared" si="14"/>
        <v>0</v>
      </c>
      <c r="AJ13" s="455"/>
      <c r="AK13" s="455"/>
      <c r="AL13" s="259"/>
    </row>
    <row r="14" spans="1:38" s="468" customFormat="1" ht="12.75">
      <c r="A14" s="539"/>
      <c r="B14" s="454"/>
      <c r="C14" s="331" t="s">
        <v>373</v>
      </c>
      <c r="D14" s="634" t="s">
        <v>109</v>
      </c>
      <c r="E14" s="1077"/>
      <c r="F14" s="1081"/>
      <c r="G14" s="359">
        <f t="shared" si="15"/>
        <v>0</v>
      </c>
      <c r="H14" s="1077"/>
      <c r="I14" s="1081"/>
      <c r="J14" s="359">
        <f t="shared" si="16"/>
        <v>0</v>
      </c>
      <c r="K14" s="1077"/>
      <c r="L14" s="1081"/>
      <c r="M14" s="359">
        <f t="shared" si="17"/>
        <v>0</v>
      </c>
      <c r="N14" s="1077"/>
      <c r="O14" s="1081"/>
      <c r="P14" s="359">
        <f t="shared" si="18"/>
        <v>0</v>
      </c>
      <c r="Q14" s="1077"/>
      <c r="R14" s="1081"/>
      <c r="S14" s="359">
        <f t="shared" si="19"/>
        <v>0</v>
      </c>
      <c r="T14" s="650"/>
      <c r="U14" s="459"/>
      <c r="V14" s="1104"/>
      <c r="W14" s="486">
        <f t="shared" si="10"/>
        <v>0</v>
      </c>
      <c r="X14" s="459"/>
      <c r="Y14" s="1104"/>
      <c r="Z14" s="486">
        <f t="shared" si="11"/>
        <v>0</v>
      </c>
      <c r="AA14" s="459"/>
      <c r="AB14" s="1104"/>
      <c r="AC14" s="486">
        <f t="shared" si="12"/>
        <v>0</v>
      </c>
      <c r="AD14" s="459"/>
      <c r="AE14" s="1104"/>
      <c r="AF14" s="486">
        <f t="shared" si="13"/>
        <v>0</v>
      </c>
      <c r="AG14" s="459"/>
      <c r="AH14" s="1104"/>
      <c r="AI14" s="486">
        <f t="shared" si="14"/>
        <v>0</v>
      </c>
      <c r="AJ14" s="455"/>
      <c r="AK14" s="455"/>
      <c r="AL14" s="259"/>
    </row>
    <row r="15" spans="1:38" s="468" customFormat="1" ht="12.75">
      <c r="A15" s="539"/>
      <c r="B15" s="454"/>
      <c r="C15" s="331" t="s">
        <v>374</v>
      </c>
      <c r="D15" s="634" t="s">
        <v>109</v>
      </c>
      <c r="E15" s="1077"/>
      <c r="F15" s="1081"/>
      <c r="G15" s="359">
        <f t="shared" si="15"/>
        <v>0</v>
      </c>
      <c r="H15" s="1077"/>
      <c r="I15" s="1081"/>
      <c r="J15" s="359">
        <f t="shared" si="16"/>
        <v>0</v>
      </c>
      <c r="K15" s="1077"/>
      <c r="L15" s="1081"/>
      <c r="M15" s="359">
        <f t="shared" si="17"/>
        <v>0</v>
      </c>
      <c r="N15" s="1077"/>
      <c r="O15" s="1081"/>
      <c r="P15" s="359">
        <f t="shared" si="18"/>
        <v>0</v>
      </c>
      <c r="Q15" s="1077"/>
      <c r="R15" s="1081"/>
      <c r="S15" s="359">
        <f t="shared" si="19"/>
        <v>0</v>
      </c>
      <c r="T15" s="650"/>
      <c r="U15" s="459"/>
      <c r="V15" s="1104"/>
      <c r="W15" s="486">
        <f t="shared" si="10"/>
        <v>0</v>
      </c>
      <c r="X15" s="459"/>
      <c r="Y15" s="1104"/>
      <c r="Z15" s="486">
        <f t="shared" si="11"/>
        <v>0</v>
      </c>
      <c r="AA15" s="459"/>
      <c r="AB15" s="1104"/>
      <c r="AC15" s="486">
        <f t="shared" si="12"/>
        <v>0</v>
      </c>
      <c r="AD15" s="459"/>
      <c r="AE15" s="1104"/>
      <c r="AF15" s="486">
        <f t="shared" si="13"/>
        <v>0</v>
      </c>
      <c r="AG15" s="459"/>
      <c r="AH15" s="1104"/>
      <c r="AI15" s="486">
        <f t="shared" si="14"/>
        <v>0</v>
      </c>
      <c r="AJ15" s="455"/>
      <c r="AK15" s="455"/>
      <c r="AL15" s="259"/>
    </row>
    <row r="16" spans="1:38" s="468" customFormat="1" ht="12.75">
      <c r="A16" s="539"/>
      <c r="B16" s="454"/>
      <c r="C16" s="331" t="s">
        <v>375</v>
      </c>
      <c r="D16" s="634" t="s">
        <v>109</v>
      </c>
      <c r="E16" s="1077"/>
      <c r="F16" s="1081"/>
      <c r="G16" s="359">
        <f t="shared" si="15"/>
        <v>0</v>
      </c>
      <c r="H16" s="1077"/>
      <c r="I16" s="1081"/>
      <c r="J16" s="359">
        <f t="shared" si="16"/>
        <v>0</v>
      </c>
      <c r="K16" s="1077"/>
      <c r="L16" s="1081"/>
      <c r="M16" s="359">
        <f t="shared" si="17"/>
        <v>0</v>
      </c>
      <c r="N16" s="1077"/>
      <c r="O16" s="1081"/>
      <c r="P16" s="359">
        <f t="shared" si="18"/>
        <v>0</v>
      </c>
      <c r="Q16" s="1077"/>
      <c r="R16" s="1081"/>
      <c r="S16" s="359">
        <f t="shared" si="19"/>
        <v>0</v>
      </c>
      <c r="T16" s="650"/>
      <c r="U16" s="459"/>
      <c r="V16" s="1104"/>
      <c r="W16" s="486">
        <f t="shared" si="10"/>
        <v>0</v>
      </c>
      <c r="X16" s="459"/>
      <c r="Y16" s="1104"/>
      <c r="Z16" s="486">
        <f t="shared" si="11"/>
        <v>0</v>
      </c>
      <c r="AA16" s="459"/>
      <c r="AB16" s="1104"/>
      <c r="AC16" s="486">
        <f t="shared" si="12"/>
        <v>0</v>
      </c>
      <c r="AD16" s="459"/>
      <c r="AE16" s="1104"/>
      <c r="AF16" s="486">
        <f t="shared" si="13"/>
        <v>0</v>
      </c>
      <c r="AG16" s="459"/>
      <c r="AH16" s="1104"/>
      <c r="AI16" s="486">
        <f t="shared" si="14"/>
        <v>0</v>
      </c>
      <c r="AJ16" s="455"/>
      <c r="AK16" s="455"/>
      <c r="AL16" s="259"/>
    </row>
    <row r="17" spans="1:38" s="468" customFormat="1" ht="12.75">
      <c r="A17" s="539"/>
      <c r="B17" s="454"/>
      <c r="C17" s="331" t="s">
        <v>376</v>
      </c>
      <c r="D17" s="634" t="s">
        <v>109</v>
      </c>
      <c r="E17" s="1077"/>
      <c r="F17" s="1081"/>
      <c r="G17" s="359">
        <f t="shared" si="15"/>
        <v>0</v>
      </c>
      <c r="H17" s="1077"/>
      <c r="I17" s="1081"/>
      <c r="J17" s="359">
        <f t="shared" si="16"/>
        <v>0</v>
      </c>
      <c r="K17" s="1077"/>
      <c r="L17" s="1081"/>
      <c r="M17" s="359">
        <f t="shared" si="17"/>
        <v>0</v>
      </c>
      <c r="N17" s="1077"/>
      <c r="O17" s="1081"/>
      <c r="P17" s="359">
        <f t="shared" si="18"/>
        <v>0</v>
      </c>
      <c r="Q17" s="1077"/>
      <c r="R17" s="1081"/>
      <c r="S17" s="359">
        <f t="shared" si="19"/>
        <v>0</v>
      </c>
      <c r="T17" s="650"/>
      <c r="U17" s="459"/>
      <c r="V17" s="1104"/>
      <c r="W17" s="486">
        <f t="shared" si="10"/>
        <v>0</v>
      </c>
      <c r="X17" s="459"/>
      <c r="Y17" s="1104"/>
      <c r="Z17" s="486">
        <f t="shared" si="11"/>
        <v>0</v>
      </c>
      <c r="AA17" s="459"/>
      <c r="AB17" s="1104"/>
      <c r="AC17" s="486">
        <f t="shared" si="12"/>
        <v>0</v>
      </c>
      <c r="AD17" s="459"/>
      <c r="AE17" s="1104"/>
      <c r="AF17" s="486">
        <f t="shared" si="13"/>
        <v>0</v>
      </c>
      <c r="AG17" s="459"/>
      <c r="AH17" s="1104"/>
      <c r="AI17" s="486">
        <f t="shared" si="14"/>
        <v>0</v>
      </c>
      <c r="AJ17" s="455"/>
      <c r="AK17" s="455"/>
      <c r="AL17" s="259"/>
    </row>
    <row r="18" spans="1:38" s="468" customFormat="1" ht="12.75">
      <c r="A18" s="539"/>
      <c r="B18" s="454"/>
      <c r="C18" s="331" t="s">
        <v>377</v>
      </c>
      <c r="D18" s="634" t="s">
        <v>109</v>
      </c>
      <c r="E18" s="1077"/>
      <c r="F18" s="1081"/>
      <c r="G18" s="359">
        <f t="shared" si="5"/>
        <v>0</v>
      </c>
      <c r="H18" s="1077"/>
      <c r="I18" s="1081"/>
      <c r="J18" s="359">
        <f t="shared" si="6"/>
        <v>0</v>
      </c>
      <c r="K18" s="1077"/>
      <c r="L18" s="1081"/>
      <c r="M18" s="359">
        <f t="shared" si="7"/>
        <v>0</v>
      </c>
      <c r="N18" s="1077"/>
      <c r="O18" s="1081"/>
      <c r="P18" s="359">
        <f t="shared" si="8"/>
        <v>0</v>
      </c>
      <c r="Q18" s="1077"/>
      <c r="R18" s="1081"/>
      <c r="S18" s="359">
        <f t="shared" si="9"/>
        <v>0</v>
      </c>
      <c r="T18" s="650"/>
      <c r="U18" s="459"/>
      <c r="V18" s="1104"/>
      <c r="W18" s="486">
        <f t="shared" si="10"/>
        <v>0</v>
      </c>
      <c r="X18" s="459"/>
      <c r="Y18" s="1104"/>
      <c r="Z18" s="486">
        <f t="shared" si="11"/>
        <v>0</v>
      </c>
      <c r="AA18" s="459"/>
      <c r="AB18" s="1104"/>
      <c r="AC18" s="486">
        <f t="shared" si="12"/>
        <v>0</v>
      </c>
      <c r="AD18" s="459"/>
      <c r="AE18" s="1104"/>
      <c r="AF18" s="486">
        <f t="shared" si="13"/>
        <v>0</v>
      </c>
      <c r="AG18" s="459"/>
      <c r="AH18" s="1104"/>
      <c r="AI18" s="486">
        <f t="shared" si="14"/>
        <v>0</v>
      </c>
      <c r="AJ18" s="455"/>
      <c r="AK18" s="455"/>
      <c r="AL18" s="259"/>
    </row>
    <row r="19" spans="1:38" s="468" customFormat="1" ht="12.75">
      <c r="A19" s="539"/>
      <c r="B19" s="454"/>
      <c r="C19" s="331" t="s">
        <v>378</v>
      </c>
      <c r="D19" s="634" t="s">
        <v>109</v>
      </c>
      <c r="E19" s="1077"/>
      <c r="F19" s="1081"/>
      <c r="G19" s="359">
        <f t="shared" si="5"/>
        <v>0</v>
      </c>
      <c r="H19" s="1077"/>
      <c r="I19" s="1081"/>
      <c r="J19" s="359">
        <f t="shared" si="6"/>
        <v>0</v>
      </c>
      <c r="K19" s="1077"/>
      <c r="L19" s="1081"/>
      <c r="M19" s="359">
        <f t="shared" si="7"/>
        <v>0</v>
      </c>
      <c r="N19" s="1077"/>
      <c r="O19" s="1081"/>
      <c r="P19" s="359">
        <f t="shared" si="8"/>
        <v>0</v>
      </c>
      <c r="Q19" s="1077"/>
      <c r="R19" s="1081"/>
      <c r="S19" s="359">
        <f t="shared" si="9"/>
        <v>0</v>
      </c>
      <c r="T19" s="650"/>
      <c r="U19" s="459"/>
      <c r="V19" s="1104"/>
      <c r="W19" s="486">
        <f t="shared" si="10"/>
        <v>0</v>
      </c>
      <c r="X19" s="459"/>
      <c r="Y19" s="1104"/>
      <c r="Z19" s="486">
        <f t="shared" si="11"/>
        <v>0</v>
      </c>
      <c r="AA19" s="459"/>
      <c r="AB19" s="1104"/>
      <c r="AC19" s="486">
        <f t="shared" si="12"/>
        <v>0</v>
      </c>
      <c r="AD19" s="459"/>
      <c r="AE19" s="1104"/>
      <c r="AF19" s="486">
        <f t="shared" si="13"/>
        <v>0</v>
      </c>
      <c r="AG19" s="459"/>
      <c r="AH19" s="1104"/>
      <c r="AI19" s="486">
        <f t="shared" si="14"/>
        <v>0</v>
      </c>
      <c r="AJ19" s="455"/>
      <c r="AK19" s="455"/>
      <c r="AL19" s="259"/>
    </row>
    <row r="20" spans="1:38" s="292" customFormat="1">
      <c r="A20" s="33"/>
      <c r="B20" s="451"/>
      <c r="C20" s="415"/>
      <c r="D20" s="259"/>
      <c r="E20" s="1019"/>
      <c r="F20" s="1026"/>
      <c r="G20" s="383"/>
      <c r="H20" s="1019"/>
      <c r="I20" s="1026"/>
      <c r="J20" s="383"/>
      <c r="K20" s="1019"/>
      <c r="L20" s="1026"/>
      <c r="M20" s="383"/>
      <c r="N20" s="1019"/>
      <c r="O20" s="1026"/>
      <c r="P20" s="383"/>
      <c r="Q20" s="1019"/>
      <c r="R20" s="1026"/>
      <c r="S20" s="383"/>
      <c r="T20" s="649"/>
      <c r="U20" s="200"/>
      <c r="V20" s="1105"/>
      <c r="W20" s="334"/>
      <c r="X20" s="200"/>
      <c r="Y20" s="1105"/>
      <c r="Z20" s="334"/>
      <c r="AA20" s="200"/>
      <c r="AB20" s="1105"/>
      <c r="AC20" s="334"/>
      <c r="AD20" s="200"/>
      <c r="AE20" s="1105"/>
      <c r="AF20" s="334"/>
      <c r="AG20" s="200"/>
      <c r="AH20" s="1105"/>
      <c r="AI20" s="334"/>
      <c r="AJ20" s="378"/>
      <c r="AK20" s="378"/>
      <c r="AL20" s="34"/>
    </row>
    <row r="21" spans="1:38" s="292" customFormat="1">
      <c r="A21" s="33"/>
      <c r="B21" s="483"/>
      <c r="C21" s="324" t="s">
        <v>273</v>
      </c>
      <c r="D21" s="397" t="s">
        <v>23</v>
      </c>
      <c r="E21" s="1019"/>
      <c r="F21" s="1026"/>
      <c r="G21" s="161">
        <f>SUM(G5:G9)/0.7*0.3</f>
        <v>0</v>
      </c>
      <c r="H21" s="1019"/>
      <c r="I21" s="1026"/>
      <c r="J21" s="161">
        <f>SUM(J5:J9)/0.7*0.3</f>
        <v>0</v>
      </c>
      <c r="K21" s="1019"/>
      <c r="L21" s="1026"/>
      <c r="M21" s="161">
        <f>SUM(M5:M9)/0.7*0.3</f>
        <v>0</v>
      </c>
      <c r="N21" s="1019"/>
      <c r="O21" s="1026"/>
      <c r="P21" s="161">
        <f>SUM(P5:P9)/0.7*0.3</f>
        <v>0</v>
      </c>
      <c r="Q21" s="1019"/>
      <c r="R21" s="1026"/>
      <c r="S21" s="161">
        <f>SUM(S5:S9)/0.7*0.3</f>
        <v>0</v>
      </c>
      <c r="T21" s="649"/>
      <c r="U21" s="200"/>
      <c r="V21" s="1105"/>
      <c r="W21" s="334">
        <f>SUM(W5:W9)/0.7*0.3</f>
        <v>0</v>
      </c>
      <c r="X21" s="200"/>
      <c r="Y21" s="1105"/>
      <c r="Z21" s="334">
        <f>SUM(Z5:Z9)/0.7*0.3</f>
        <v>0</v>
      </c>
      <c r="AA21" s="200"/>
      <c r="AB21" s="1105"/>
      <c r="AC21" s="334">
        <f>SUM(AC5:AC9)/0.7*0.3</f>
        <v>0</v>
      </c>
      <c r="AD21" s="200"/>
      <c r="AE21" s="1105"/>
      <c r="AF21" s="334">
        <f>SUM(AF5:AF9)/0.7*0.3</f>
        <v>0</v>
      </c>
      <c r="AG21" s="200"/>
      <c r="AH21" s="1105"/>
      <c r="AI21" s="334">
        <f>SUM(AI5:AI9)/0.7*0.3</f>
        <v>0</v>
      </c>
      <c r="AJ21" s="378"/>
      <c r="AK21" s="378"/>
      <c r="AL21" s="34"/>
    </row>
    <row r="22" spans="1:38" s="292" customFormat="1">
      <c r="A22" s="33"/>
      <c r="B22" s="980" t="s">
        <v>0</v>
      </c>
      <c r="C22" s="981" t="s">
        <v>429</v>
      </c>
      <c r="D22" s="976"/>
      <c r="E22" s="976"/>
      <c r="F22" s="976"/>
      <c r="G22" s="984">
        <f>SUMIF($B$5:$B$19,$B22,G$5:G$19)/0.7*0.3</f>
        <v>0</v>
      </c>
      <c r="H22" s="976"/>
      <c r="I22" s="976"/>
      <c r="J22" s="984">
        <f>SUMIF($B$5:$B$19,$B22,J$5:J$19)/0.7*0.3</f>
        <v>0</v>
      </c>
      <c r="K22" s="976"/>
      <c r="L22" s="976"/>
      <c r="M22" s="984">
        <f>SUMIF($B$5:$B$19,$B22,M$5:M$19)/0.7*0.3</f>
        <v>0</v>
      </c>
      <c r="N22" s="976"/>
      <c r="O22" s="976"/>
      <c r="P22" s="984">
        <f>SUMIF($B$5:$B$19,$B22,P$5:P$19)/0.7*0.3</f>
        <v>0</v>
      </c>
      <c r="Q22" s="976"/>
      <c r="R22" s="976"/>
      <c r="S22" s="984">
        <f>SUMIF($B$5:$B$19,$B22,S$5:S$19)/0.7*0.3</f>
        <v>0</v>
      </c>
      <c r="T22" s="649"/>
      <c r="U22" s="976"/>
      <c r="V22" s="976"/>
      <c r="W22" s="984">
        <f>SUMIF($B$5:$B$19,$B22,W$5:W$19)/0.7*0.3</f>
        <v>0</v>
      </c>
      <c r="X22" s="976"/>
      <c r="Y22" s="976"/>
      <c r="Z22" s="984">
        <f>SUMIF($B$5:$B$19,$B22,Z$5:Z$19)/0.7*0.3</f>
        <v>0</v>
      </c>
      <c r="AA22" s="976"/>
      <c r="AB22" s="976"/>
      <c r="AC22" s="984">
        <f>SUMIF($B$5:$B$19,$B22,AC$5:AC$19)/0.7*0.3</f>
        <v>0</v>
      </c>
      <c r="AD22" s="976"/>
      <c r="AE22" s="976"/>
      <c r="AF22" s="984">
        <f>SUMIF($B$5:$B$19,$B22,AF$5:AF$19)/0.7*0.3</f>
        <v>0</v>
      </c>
      <c r="AG22" s="976"/>
      <c r="AH22" s="976"/>
      <c r="AI22" s="984">
        <f>SUMIF($B$5:$B$19,$B22,AI$5:AI$19)/0.7*0.3</f>
        <v>0</v>
      </c>
      <c r="AJ22" s="378"/>
      <c r="AK22" s="378"/>
      <c r="AL22" s="34"/>
    </row>
    <row r="23" spans="1:38" s="292" customFormat="1">
      <c r="A23" s="33"/>
      <c r="B23" s="980" t="s">
        <v>21</v>
      </c>
      <c r="C23" s="981" t="s">
        <v>430</v>
      </c>
      <c r="D23" s="976"/>
      <c r="E23" s="976"/>
      <c r="F23" s="976"/>
      <c r="G23" s="984">
        <f>SUMIF($B$5:$B$19,$B23,G$5:G$19)/0.7*0.3</f>
        <v>0</v>
      </c>
      <c r="H23" s="976"/>
      <c r="I23" s="976"/>
      <c r="J23" s="984">
        <f>SUMIF($B$5:$B$19,$B23,J$5:J$19)/0.7*0.3</f>
        <v>0</v>
      </c>
      <c r="K23" s="976"/>
      <c r="L23" s="976"/>
      <c r="M23" s="984">
        <f>SUMIF($B$5:$B$19,$B23,M$5:M$19)/0.7*0.3</f>
        <v>0</v>
      </c>
      <c r="N23" s="976"/>
      <c r="O23" s="976"/>
      <c r="P23" s="984">
        <f>SUMIF($B$5:$B$19,$B23,P$5:P$19)/0.7*0.3</f>
        <v>0</v>
      </c>
      <c r="Q23" s="976"/>
      <c r="R23" s="976"/>
      <c r="S23" s="984">
        <f>SUMIF($B$5:$B$19,$B23,S$5:S$19)/0.7*0.3</f>
        <v>0</v>
      </c>
      <c r="T23" s="649"/>
      <c r="U23" s="976"/>
      <c r="V23" s="976"/>
      <c r="W23" s="984">
        <f>SUMIF($B$5:$B$19,$B23,W$5:W$19)/0.7*0.3</f>
        <v>0</v>
      </c>
      <c r="X23" s="976"/>
      <c r="Y23" s="976"/>
      <c r="Z23" s="984">
        <f>SUMIF($B$5:$B$19,$B23,Z$5:Z$19)/0.7*0.3</f>
        <v>0</v>
      </c>
      <c r="AA23" s="976"/>
      <c r="AB23" s="976"/>
      <c r="AC23" s="984">
        <f>SUMIF($B$5:$B$19,$B23,AC$5:AC$19)/0.7*0.3</f>
        <v>0</v>
      </c>
      <c r="AD23" s="976"/>
      <c r="AE23" s="976"/>
      <c r="AF23" s="984">
        <f>SUMIF($B$5:$B$19,$B23,AF$5:AF$19)/0.7*0.3</f>
        <v>0</v>
      </c>
      <c r="AG23" s="976"/>
      <c r="AH23" s="976"/>
      <c r="AI23" s="984">
        <f>SUMIF($B$5:$B$19,$B23,AI$5:AI$19)/0.7*0.3</f>
        <v>0</v>
      </c>
      <c r="AJ23" s="378"/>
      <c r="AK23" s="378"/>
      <c r="AL23" s="34"/>
    </row>
    <row r="24" spans="1:38" s="292" customFormat="1">
      <c r="A24" s="33"/>
      <c r="B24" s="980" t="s">
        <v>3</v>
      </c>
      <c r="C24" s="981" t="s">
        <v>431</v>
      </c>
      <c r="D24" s="976"/>
      <c r="E24" s="976"/>
      <c r="F24" s="976"/>
      <c r="G24" s="984">
        <f>SUMIF($B$5:$B$19,$B24,G$5:G$19)/0.7*0.3</f>
        <v>0</v>
      </c>
      <c r="H24" s="976"/>
      <c r="I24" s="976"/>
      <c r="J24" s="984">
        <f>SUMIF($B$5:$B$19,$B24,J$5:J$19)/0.7*0.3</f>
        <v>0</v>
      </c>
      <c r="K24" s="976"/>
      <c r="L24" s="976"/>
      <c r="M24" s="984">
        <f>SUMIF($B$5:$B$19,$B24,M$5:M$19)/0.7*0.3</f>
        <v>0</v>
      </c>
      <c r="N24" s="976"/>
      <c r="O24" s="976"/>
      <c r="P24" s="984">
        <f>SUMIF($B$5:$B$19,$B24,P$5:P$19)/0.7*0.3</f>
        <v>0</v>
      </c>
      <c r="Q24" s="976"/>
      <c r="R24" s="976"/>
      <c r="S24" s="984">
        <f>SUMIF($B$5:$B$19,$B24,S$5:S$19)/0.7*0.3</f>
        <v>0</v>
      </c>
      <c r="T24" s="649"/>
      <c r="U24" s="976"/>
      <c r="V24" s="976"/>
      <c r="W24" s="984">
        <f>SUMIF($B$5:$B$19,$B24,W$5:W$19)/0.7*0.3</f>
        <v>0</v>
      </c>
      <c r="X24" s="976"/>
      <c r="Y24" s="976"/>
      <c r="Z24" s="984">
        <f>SUMIF($B$5:$B$19,$B24,Z$5:Z$19)/0.7*0.3</f>
        <v>0</v>
      </c>
      <c r="AA24" s="976"/>
      <c r="AB24" s="976"/>
      <c r="AC24" s="984">
        <f>SUMIF($B$5:$B$19,$B24,AC$5:AC$19)/0.7*0.3</f>
        <v>0</v>
      </c>
      <c r="AD24" s="976"/>
      <c r="AE24" s="976"/>
      <c r="AF24" s="984">
        <f>SUMIF($B$5:$B$19,$B24,AF$5:AF$19)/0.7*0.3</f>
        <v>0</v>
      </c>
      <c r="AG24" s="976"/>
      <c r="AH24" s="976"/>
      <c r="AI24" s="984">
        <f>SUMIF($B$5:$B$19,$B24,AI$5:AI$19)/0.7*0.3</f>
        <v>0</v>
      </c>
      <c r="AJ24" s="378"/>
      <c r="AK24" s="378"/>
      <c r="AL24" s="34"/>
    </row>
    <row r="25" spans="1:38">
      <c r="A25" s="41"/>
      <c r="B25" s="393"/>
      <c r="C25" s="416"/>
      <c r="D25" s="417"/>
      <c r="E25" s="1132"/>
      <c r="F25" s="1133"/>
      <c r="G25" s="264"/>
      <c r="H25" s="1132"/>
      <c r="I25" s="1133"/>
      <c r="J25" s="264"/>
      <c r="K25" s="1132"/>
      <c r="L25" s="1133"/>
      <c r="M25" s="264"/>
      <c r="N25" s="1132"/>
      <c r="O25" s="1133"/>
      <c r="P25" s="264"/>
      <c r="Q25" s="1132"/>
      <c r="R25" s="1133"/>
      <c r="S25" s="264"/>
      <c r="T25" s="412"/>
      <c r="U25" s="418"/>
      <c r="V25" s="1137"/>
      <c r="W25" s="598"/>
      <c r="X25" s="418"/>
      <c r="Y25" s="1137"/>
      <c r="Z25" s="598"/>
      <c r="AA25" s="418"/>
      <c r="AB25" s="1137"/>
      <c r="AC25" s="598"/>
      <c r="AD25" s="418"/>
      <c r="AE25" s="1137"/>
      <c r="AF25" s="598"/>
      <c r="AG25" s="418"/>
      <c r="AH25" s="1137"/>
      <c r="AI25" s="598"/>
      <c r="AJ25" s="36"/>
      <c r="AK25" s="36"/>
      <c r="AL25" s="213"/>
    </row>
    <row r="26" spans="1:38">
      <c r="A26" s="414"/>
      <c r="B26" s="157"/>
      <c r="C26" s="16"/>
      <c r="D26" s="390" t="s">
        <v>6</v>
      </c>
      <c r="E26" s="24">
        <f>SUM(E5:E9)</f>
        <v>0</v>
      </c>
      <c r="F26" s="341"/>
      <c r="G26" s="252">
        <f>SUM(G5:G9,G21)</f>
        <v>0</v>
      </c>
      <c r="H26" s="24">
        <f>SUM(H5:H9)</f>
        <v>0</v>
      </c>
      <c r="I26" s="341"/>
      <c r="J26" s="252">
        <f>SUM(J5:J9,J21)</f>
        <v>0</v>
      </c>
      <c r="K26" s="24">
        <f>SUM(K5:K9)</f>
        <v>0</v>
      </c>
      <c r="L26" s="341"/>
      <c r="M26" s="252">
        <f>SUM(M5:M9,M21)</f>
        <v>0</v>
      </c>
      <c r="N26" s="24">
        <f>SUM(N5:N9)</f>
        <v>0</v>
      </c>
      <c r="O26" s="341"/>
      <c r="P26" s="252">
        <f>SUM(P5:P9,P21)</f>
        <v>0</v>
      </c>
      <c r="Q26" s="24">
        <f>SUM(Q5:Q9)</f>
        <v>0</v>
      </c>
      <c r="R26" s="341"/>
      <c r="S26" s="252">
        <f>SUM(S5:S9,S21)</f>
        <v>0</v>
      </c>
      <c r="T26" s="419"/>
      <c r="U26" s="25">
        <f>SUM(U4:U9)</f>
        <v>0</v>
      </c>
      <c r="V26" s="1102"/>
      <c r="W26" s="20">
        <f>SUM(W5:W9,W21)</f>
        <v>0</v>
      </c>
      <c r="X26" s="25">
        <f>SUM(X4:X9)</f>
        <v>0</v>
      </c>
      <c r="Y26" s="1102"/>
      <c r="Z26" s="20">
        <f>SUM(Z5:Z9,Z21)</f>
        <v>0</v>
      </c>
      <c r="AA26" s="25">
        <f>SUM(AA4:AA9)</f>
        <v>0</v>
      </c>
      <c r="AB26" s="1102"/>
      <c r="AC26" s="20">
        <f>SUM(AC5:AC9,AC21)</f>
        <v>0</v>
      </c>
      <c r="AD26" s="25">
        <f>SUM(AD4:AD9)</f>
        <v>0</v>
      </c>
      <c r="AE26" s="1102"/>
      <c r="AF26" s="20">
        <f>SUM(AF5:AF9,AF21)</f>
        <v>0</v>
      </c>
      <c r="AG26" s="25">
        <f>SUM(AG4:AG9)</f>
        <v>0</v>
      </c>
      <c r="AH26" s="1102"/>
      <c r="AI26" s="20">
        <f>SUM(AI5:AI9,AI21)</f>
        <v>0</v>
      </c>
      <c r="AJ26" s="16"/>
      <c r="AK26" s="16"/>
      <c r="AL26" s="198"/>
    </row>
    <row r="27" spans="1:38" ht="23.45" customHeight="1">
      <c r="A27" s="41"/>
      <c r="B27" s="393"/>
      <c r="C27" s="36"/>
      <c r="D27" s="35"/>
      <c r="E27" s="206"/>
      <c r="F27" s="312"/>
      <c r="G27" s="264"/>
      <c r="H27" s="206"/>
      <c r="I27" s="312"/>
      <c r="J27" s="264"/>
      <c r="K27" s="206"/>
      <c r="L27" s="312"/>
      <c r="M27" s="264"/>
      <c r="N27" s="206"/>
      <c r="O27" s="312"/>
      <c r="P27" s="264"/>
      <c r="Q27" s="206"/>
      <c r="R27" s="312"/>
      <c r="S27" s="264"/>
      <c r="T27" s="412"/>
      <c r="U27" s="212"/>
      <c r="V27" s="1108"/>
      <c r="W27" s="35"/>
      <c r="X27" s="212"/>
      <c r="Y27" s="1108"/>
      <c r="Z27" s="35"/>
      <c r="AA27" s="212"/>
      <c r="AB27" s="1108"/>
      <c r="AC27" s="35"/>
      <c r="AD27" s="212"/>
      <c r="AE27" s="1108"/>
      <c r="AF27" s="35"/>
      <c r="AG27" s="212"/>
      <c r="AH27" s="1108"/>
      <c r="AI27" s="35"/>
      <c r="AJ27" s="36"/>
      <c r="AK27" s="36"/>
      <c r="AL27" s="213"/>
    </row>
    <row r="28" spans="1:38" ht="18.75">
      <c r="E28" s="1224">
        <f>+E26+G26</f>
        <v>0</v>
      </c>
      <c r="F28" s="1225"/>
      <c r="G28" s="1226"/>
      <c r="H28" s="1225">
        <f>+H26+J26</f>
        <v>0</v>
      </c>
      <c r="I28" s="1225"/>
      <c r="J28" s="1226"/>
      <c r="K28" s="1224">
        <f>+K26+M26</f>
        <v>0</v>
      </c>
      <c r="L28" s="1225"/>
      <c r="M28" s="1226"/>
      <c r="N28" s="1224">
        <f>+N26+P26</f>
        <v>0</v>
      </c>
      <c r="O28" s="1225"/>
      <c r="P28" s="1226"/>
      <c r="Q28" s="1224">
        <f>+Q26+S26</f>
        <v>0</v>
      </c>
      <c r="R28" s="1225"/>
      <c r="S28" s="1226"/>
      <c r="T28" s="284"/>
      <c r="U28" s="1217">
        <f>SUM(U26,W26)</f>
        <v>0</v>
      </c>
      <c r="V28" s="1229"/>
      <c r="W28" s="1229"/>
      <c r="X28" s="1217">
        <f>SUM(X26,Z26)</f>
        <v>0</v>
      </c>
      <c r="Y28" s="1229"/>
      <c r="Z28" s="1229"/>
      <c r="AA28" s="1217">
        <f>SUM(AA26,AC26)</f>
        <v>0</v>
      </c>
      <c r="AB28" s="1229"/>
      <c r="AC28" s="1229"/>
      <c r="AD28" s="1217">
        <f>SUM(AD26,AF26)</f>
        <v>0</v>
      </c>
      <c r="AE28" s="1229"/>
      <c r="AF28" s="1229"/>
      <c r="AG28" s="1217">
        <f>SUM(AG26,AI26)</f>
        <v>0</v>
      </c>
      <c r="AH28" s="1229"/>
      <c r="AI28" s="1230"/>
    </row>
    <row r="29" spans="1:38" ht="18.75">
      <c r="D29" s="420"/>
      <c r="E29" s="1211">
        <f>+SUM(E28,H28,K28,N28,Q28)</f>
        <v>0</v>
      </c>
      <c r="F29" s="1212"/>
      <c r="G29" s="1212"/>
      <c r="H29" s="1212"/>
      <c r="I29" s="1212"/>
      <c r="J29" s="1212"/>
      <c r="K29" s="1212"/>
      <c r="L29" s="1212"/>
      <c r="M29" s="1212"/>
      <c r="N29" s="1212"/>
      <c r="O29" s="1212"/>
      <c r="P29" s="1212"/>
      <c r="Q29" s="1212"/>
      <c r="R29" s="1212"/>
      <c r="S29" s="1213"/>
      <c r="T29" s="284"/>
      <c r="U29" s="1214">
        <f>SUM(U26,W26,X26,Z26,AA26,AC26,AD26,AF26,AG26,AI26)</f>
        <v>0</v>
      </c>
      <c r="V29" s="1215"/>
      <c r="W29" s="1215"/>
      <c r="X29" s="1215"/>
      <c r="Y29" s="1215"/>
      <c r="Z29" s="1215"/>
      <c r="AA29" s="1215"/>
      <c r="AB29" s="1215"/>
      <c r="AC29" s="1215"/>
      <c r="AD29" s="1215"/>
      <c r="AE29" s="1215"/>
      <c r="AF29" s="1215"/>
      <c r="AG29" s="1215"/>
      <c r="AH29" s="1215"/>
      <c r="AI29" s="1216"/>
    </row>
    <row r="30" spans="1:38" s="170" customFormat="1" ht="15">
      <c r="B30" s="375"/>
      <c r="C30" s="170" t="s">
        <v>81</v>
      </c>
      <c r="D30" s="170" t="s">
        <v>104</v>
      </c>
      <c r="F30" s="172"/>
      <c r="G30" s="173"/>
      <c r="H30" s="174"/>
      <c r="L30" s="172"/>
      <c r="T30" s="175"/>
      <c r="U30" s="278"/>
      <c r="V30" s="279"/>
      <c r="W30" s="278"/>
      <c r="X30" s="278"/>
      <c r="Y30" s="279"/>
      <c r="Z30" s="278"/>
      <c r="AA30" s="278"/>
      <c r="AB30" s="279"/>
      <c r="AC30" s="278"/>
      <c r="AD30" s="278"/>
      <c r="AE30" s="279"/>
      <c r="AF30" s="278"/>
      <c r="AG30" s="278"/>
      <c r="AH30" s="279"/>
      <c r="AI30" s="278"/>
    </row>
    <row r="31" spans="1:38">
      <c r="D31" s="170" t="s">
        <v>105</v>
      </c>
      <c r="F31" s="122"/>
      <c r="H31" s="123"/>
      <c r="I31" s="44"/>
      <c r="J31" s="44"/>
      <c r="L31" s="122"/>
      <c r="M31" s="44"/>
      <c r="O31" s="44"/>
      <c r="P31" s="44"/>
      <c r="R31" s="44"/>
      <c r="S31" s="44"/>
      <c r="T31" s="124"/>
      <c r="U31" s="281"/>
      <c r="V31" s="282"/>
      <c r="W31" s="238"/>
      <c r="X31" s="281"/>
      <c r="Y31" s="282"/>
      <c r="Z31" s="238"/>
      <c r="AA31" s="281"/>
      <c r="AB31" s="282"/>
      <c r="AC31" s="238"/>
      <c r="AD31" s="281"/>
      <c r="AE31" s="282"/>
      <c r="AF31" s="238"/>
      <c r="AG31" s="281"/>
      <c r="AH31" s="282"/>
      <c r="AI31" s="238"/>
      <c r="AL31" s="44"/>
    </row>
    <row r="32" spans="1:38">
      <c r="D32" s="170" t="s">
        <v>106</v>
      </c>
      <c r="F32" s="122"/>
      <c r="H32" s="123"/>
      <c r="I32" s="44"/>
      <c r="J32" s="44"/>
      <c r="L32" s="122"/>
      <c r="M32" s="44"/>
      <c r="O32" s="44"/>
      <c r="P32" s="44"/>
      <c r="R32" s="44"/>
      <c r="S32" s="44"/>
      <c r="T32" s="124"/>
      <c r="U32" s="281"/>
      <c r="V32" s="282"/>
      <c r="W32" s="238"/>
      <c r="X32" s="281"/>
      <c r="Y32" s="282"/>
      <c r="Z32" s="238"/>
      <c r="AA32" s="281"/>
      <c r="AB32" s="282"/>
      <c r="AC32" s="238"/>
      <c r="AD32" s="281"/>
      <c r="AE32" s="282"/>
      <c r="AF32" s="238"/>
      <c r="AG32" s="281"/>
      <c r="AH32" s="282"/>
      <c r="AI32" s="238"/>
      <c r="AL32" s="44"/>
    </row>
    <row r="33" spans="2:38">
      <c r="F33" s="122"/>
      <c r="H33" s="123"/>
      <c r="I33" s="44"/>
      <c r="J33" s="44"/>
      <c r="L33" s="122"/>
      <c r="M33" s="44"/>
      <c r="O33" s="44"/>
      <c r="P33" s="44"/>
      <c r="R33" s="44"/>
      <c r="S33" s="44"/>
      <c r="T33" s="124"/>
      <c r="U33" s="238"/>
      <c r="V33" s="282"/>
      <c r="W33" s="238"/>
      <c r="X33" s="238"/>
      <c r="Y33" s="282"/>
      <c r="Z33" s="238"/>
      <c r="AA33" s="238"/>
      <c r="AB33" s="282"/>
      <c r="AC33" s="238"/>
      <c r="AD33" s="238"/>
      <c r="AE33" s="282"/>
      <c r="AF33" s="238"/>
      <c r="AG33" s="238"/>
      <c r="AH33" s="282"/>
      <c r="AI33" s="238"/>
      <c r="AL33" s="44"/>
    </row>
    <row r="34" spans="2:38">
      <c r="B34" s="121" t="s">
        <v>0</v>
      </c>
      <c r="C34" s="45" t="s">
        <v>83</v>
      </c>
      <c r="D34" s="570"/>
      <c r="E34" s="46">
        <f>SUMIF($B5:$B21,$B34,G5:G21)+SUMIF($B5:$B21,$B34,E5:E21)+G22</f>
        <v>0</v>
      </c>
      <c r="F34" s="214" t="e">
        <f>+E34/E28</f>
        <v>#DIV/0!</v>
      </c>
      <c r="H34" s="46">
        <f>SUMIF($B5:$B21,$B34,J5:J21)+SUMIF($B5:$B21,$B34,H5:H21)+J22</f>
        <v>0</v>
      </c>
      <c r="I34" s="214" t="e">
        <f>+H34/H$28</f>
        <v>#DIV/0!</v>
      </c>
      <c r="J34" s="44"/>
      <c r="K34" s="46">
        <f>SUMIF($B5:$B21,$B34,M5:M21)+SUMIF($B5:$B21,$B34,K5:K21)+M22</f>
        <v>0</v>
      </c>
      <c r="L34" s="214" t="e">
        <f>+K34/K$28</f>
        <v>#DIV/0!</v>
      </c>
      <c r="M34" s="44"/>
      <c r="N34" s="46">
        <f>SUMIF($B5:$B21,$B34,P5:P21)+SUMIF($B5:$B21,$B34,N5:N21)+P22</f>
        <v>0</v>
      </c>
      <c r="O34" s="214" t="e">
        <f>+N34/N$28</f>
        <v>#DIV/0!</v>
      </c>
      <c r="P34" s="44"/>
      <c r="Q34" s="46">
        <f>SUMIF($B5:$B21,$B34,S5:S21)+SUMIF($B5:$B21,$B34,Q5:Q21)+S22</f>
        <v>0</v>
      </c>
      <c r="R34" s="214" t="e">
        <f>+Q34/Q$28</f>
        <v>#DIV/0!</v>
      </c>
      <c r="S34" s="44"/>
      <c r="T34" s="124"/>
      <c r="U34" s="46">
        <f>SUMIF($B$5:$B$21,$B34,U$5:U$21)+SUMIF($B$5:$B$21,$B34,W$5:W$21)+W22</f>
        <v>0</v>
      </c>
      <c r="V34" s="176" t="e">
        <f>+U34/U$28</f>
        <v>#DIV/0!</v>
      </c>
      <c r="X34" s="46">
        <f>SUMIF($B$5:$B$21,$B34,X$5:X$21)+SUMIF($B$5:$B$21,$B34,Z$5:Z$21)+Z22</f>
        <v>0</v>
      </c>
      <c r="Y34" s="176" t="e">
        <f>+X34/X$28</f>
        <v>#DIV/0!</v>
      </c>
      <c r="AA34" s="46">
        <f>SUMIF($B$5:$B$21,$B34,AA$5:AA$21)+SUMIF($B$5:$B$21,$B34,AC$5:AC$21)+AC22</f>
        <v>0</v>
      </c>
      <c r="AB34" s="176" t="e">
        <f>+AA34/AA$28</f>
        <v>#DIV/0!</v>
      </c>
      <c r="AD34" s="46">
        <f>SUMIF($B$5:$B$21,$B34,AD$5:AD$21)+SUMIF($B$5:$B$21,$B34,AF$5:AF$21)+AF22</f>
        <v>0</v>
      </c>
      <c r="AE34" s="176" t="e">
        <f>+AD34/AD$28</f>
        <v>#DIV/0!</v>
      </c>
      <c r="AG34" s="46">
        <f>SUMIF($B$5:$B$21,$B34,AG$5:AG$21)+SUMIF($B$5:$B$21,$B34,AI$5:AI$21)+AI22</f>
        <v>0</v>
      </c>
      <c r="AH34" s="176" t="e">
        <f>+AG34/AG$28</f>
        <v>#DIV/0!</v>
      </c>
      <c r="AL34" s="44"/>
    </row>
    <row r="35" spans="2:38">
      <c r="B35" s="125" t="s">
        <v>21</v>
      </c>
      <c r="C35" s="48" t="s">
        <v>84</v>
      </c>
      <c r="D35" s="571"/>
      <c r="E35" s="49">
        <f>SUMIF($B5:$B21,$B35,G5:G21)+SUMIF($B5:$B21,$B35,E5:E21)+G23</f>
        <v>0</v>
      </c>
      <c r="F35" s="215" t="e">
        <f>+E35/E28</f>
        <v>#DIV/0!</v>
      </c>
      <c r="H35" s="49">
        <f>SUMIF($B5:$B21,$B35,J5:J21)+SUMIF($B5:$B21,$B35,H5:H21)+J23</f>
        <v>0</v>
      </c>
      <c r="I35" s="215" t="e">
        <f>+H35/H$28</f>
        <v>#DIV/0!</v>
      </c>
      <c r="J35" s="44"/>
      <c r="K35" s="49">
        <f>SUMIF($B5:$B21,$B35,M5:M21)+SUMIF($B5:$B21,$B35,K5:K21)+M23</f>
        <v>0</v>
      </c>
      <c r="L35" s="215" t="e">
        <f>+K35/K$28</f>
        <v>#DIV/0!</v>
      </c>
      <c r="M35" s="44"/>
      <c r="N35" s="49">
        <f>SUMIF($B5:$B21,$B35,P5:P21)+SUMIF($B5:$B21,$B35,N5:N21)+P23</f>
        <v>0</v>
      </c>
      <c r="O35" s="215" t="e">
        <f>+N35/N$28</f>
        <v>#DIV/0!</v>
      </c>
      <c r="P35" s="44"/>
      <c r="Q35" s="49">
        <f>SUMIF($B5:$B21,$B35,S5:S21)+SUMIF($B5:$B21,$B35,Q5:Q21)+S23</f>
        <v>0</v>
      </c>
      <c r="R35" s="215" t="e">
        <f>+Q35/Q$28</f>
        <v>#DIV/0!</v>
      </c>
      <c r="S35" s="44"/>
      <c r="T35" s="124"/>
      <c r="U35" s="49">
        <f>SUMIF($B$5:$B$21,$B35,U$5:U$21)+SUMIF($B$5:$B$21,$B35,W$5:W$21)+W23</f>
        <v>0</v>
      </c>
      <c r="V35" s="177" t="e">
        <f>+U35/U$28</f>
        <v>#DIV/0!</v>
      </c>
      <c r="X35" s="49">
        <f>SUMIF($B$5:$B$21,$B35,X$5:X$21)+SUMIF($B$5:$B$21,$B35,Z$5:Z$21)+Z23</f>
        <v>0</v>
      </c>
      <c r="Y35" s="177" t="e">
        <f>+X35/X$28</f>
        <v>#DIV/0!</v>
      </c>
      <c r="AA35" s="49">
        <f>SUMIF($B$5:$B$21,$B35,AA$5:AA$21)+SUMIF($B$5:$B$21,$B35,AC$5:AC$21)+AC23</f>
        <v>0</v>
      </c>
      <c r="AB35" s="177" t="e">
        <f>+AA35/AA$28</f>
        <v>#DIV/0!</v>
      </c>
      <c r="AD35" s="49">
        <f>SUMIF($B$5:$B$21,$B35,AD$5:AD$21)+SUMIF($B$5:$B$21,$B35,AF$5:AF$21)+AF23</f>
        <v>0</v>
      </c>
      <c r="AE35" s="177" t="e">
        <f>+AD35/AD$28</f>
        <v>#DIV/0!</v>
      </c>
      <c r="AG35" s="49">
        <f>SUMIF($B$5:$B$21,$B35,AG$5:AG$21)+SUMIF($B$5:$B$21,$B35,AI$5:AI$21)+AI23</f>
        <v>0</v>
      </c>
      <c r="AH35" s="177" t="e">
        <f>+AG35/AG$28</f>
        <v>#DIV/0!</v>
      </c>
      <c r="AL35" s="44"/>
    </row>
    <row r="36" spans="2:38">
      <c r="B36" s="126" t="s">
        <v>3</v>
      </c>
      <c r="C36" s="51" t="s">
        <v>85</v>
      </c>
      <c r="D36" s="572"/>
      <c r="E36" s="52">
        <f>SUMIF($B5:$B21,$B36,G5:G21)+SUMIF($B5:$B21,$B36,E5:E21)+G24</f>
        <v>0</v>
      </c>
      <c r="F36" s="216" t="e">
        <f>+E36/E28</f>
        <v>#DIV/0!</v>
      </c>
      <c r="H36" s="52">
        <f>SUMIF($B5:$B21,$B36,J5:J21)+SUMIF($B5:$B21,$B36,H5:H21)+J24</f>
        <v>0</v>
      </c>
      <c r="I36" s="216" t="e">
        <f>+H36/H$28</f>
        <v>#DIV/0!</v>
      </c>
      <c r="J36" s="44"/>
      <c r="K36" s="52">
        <f>SUMIF($B5:$B21,$B36,M5:M21)+SUMIF($B5:$B21,$B36,K5:K21)+M24</f>
        <v>0</v>
      </c>
      <c r="L36" s="216" t="e">
        <f>+K36/K$28</f>
        <v>#DIV/0!</v>
      </c>
      <c r="M36" s="44"/>
      <c r="N36" s="52">
        <f>SUMIF($B5:$B21,$B36,P5:P21)+SUMIF($B5:$B21,$B36,N5:N21)+P24</f>
        <v>0</v>
      </c>
      <c r="O36" s="216" t="e">
        <f>+N36/N$28</f>
        <v>#DIV/0!</v>
      </c>
      <c r="P36" s="44"/>
      <c r="Q36" s="52">
        <f>SUMIF($B5:$B21,$B36,S5:S21)+SUMIF($B5:$B21,$B36,Q5:Q21)+S24</f>
        <v>0</v>
      </c>
      <c r="R36" s="216" t="e">
        <f>+Q36/Q$28</f>
        <v>#DIV/0!</v>
      </c>
      <c r="S36" s="44"/>
      <c r="T36" s="124"/>
      <c r="U36" s="52">
        <f>SUMIF($B$5:$B$21,$B36,U$5:U$21)+SUMIF($B$5:$B$21,$B36,W$5:W$21)+W24</f>
        <v>0</v>
      </c>
      <c r="V36" s="178" t="e">
        <f>+U36/U$28</f>
        <v>#DIV/0!</v>
      </c>
      <c r="W36" s="170"/>
      <c r="X36" s="52">
        <f>SUMIF($B$5:$B$21,$B36,X$5:X$21)+SUMIF($B$5:$B$21,$B36,Z$5:Z$21)+Z24</f>
        <v>0</v>
      </c>
      <c r="Y36" s="178" t="e">
        <f>+X36/X$28</f>
        <v>#DIV/0!</v>
      </c>
      <c r="Z36" s="170"/>
      <c r="AA36" s="52">
        <f>SUMIF($B$5:$B$21,$B36,AA$5:AA$21)+SUMIF($B$5:$B$21,$B36,AC$5:AC$21)+AC24</f>
        <v>0</v>
      </c>
      <c r="AB36" s="178" t="e">
        <f>+AA36/AA$28</f>
        <v>#DIV/0!</v>
      </c>
      <c r="AC36" s="170"/>
      <c r="AD36" s="52">
        <f>SUMIF($B$5:$B$21,$B36,AD$5:AD$21)+SUMIF($B$5:$B$21,$B36,AF$5:AF$21)+AF24</f>
        <v>0</v>
      </c>
      <c r="AE36" s="178" t="e">
        <f>+AD36/AD$28</f>
        <v>#DIV/0!</v>
      </c>
      <c r="AF36" s="170"/>
      <c r="AG36" s="52">
        <f>SUMIF($B$5:$B$21,$B36,AG$5:AG$21)+SUMIF($B$5:$B$21,$B36,AI$5:AI$21)+AI24</f>
        <v>0</v>
      </c>
      <c r="AH36" s="178" t="e">
        <f>+AG36/AG$28</f>
        <v>#DIV/0!</v>
      </c>
      <c r="AI36" s="170"/>
      <c r="AL36" s="44"/>
    </row>
  </sheetData>
  <sheetProtection algorithmName="SHA-512" hashValue="hRhIRLUk4k/v9hdXCcEY98ZGGw6A6vb/hc3jMFQe6+2fBxgLZh5t1RUTN+P8b7iML9+t+lvjDOvYt2m0y8qflQ==" saltValue="vgTtLQSkffCbx07N6iA0iA==" spinCount="100000" sheet="1" objects="1" scenarios="1"/>
  <mergeCells count="27">
    <mergeCell ref="Q28:S28"/>
    <mergeCell ref="U28:W28"/>
    <mergeCell ref="X28:Z28"/>
    <mergeCell ref="AA28:AC28"/>
    <mergeCell ref="AD28:AF28"/>
    <mergeCell ref="Q1:S1"/>
    <mergeCell ref="F2:G2"/>
    <mergeCell ref="I2:J2"/>
    <mergeCell ref="L2:M2"/>
    <mergeCell ref="O2:P2"/>
    <mergeCell ref="R2:S2"/>
    <mergeCell ref="AG28:AI28"/>
    <mergeCell ref="U29:AI29"/>
    <mergeCell ref="AH1:AI1"/>
    <mergeCell ref="E29:S29"/>
    <mergeCell ref="AE1:AF1"/>
    <mergeCell ref="E1:G1"/>
    <mergeCell ref="H1:J1"/>
    <mergeCell ref="K1:M1"/>
    <mergeCell ref="N1:P1"/>
    <mergeCell ref="V1:W1"/>
    <mergeCell ref="Y1:Z1"/>
    <mergeCell ref="AB1:AC1"/>
    <mergeCell ref="E28:G28"/>
    <mergeCell ref="H28:J28"/>
    <mergeCell ref="K28:M28"/>
    <mergeCell ref="N28:P28"/>
  </mergeCells>
  <phoneticPr fontId="10" type="noConversion"/>
  <pageMargins left="0.7" right="0.7" top="0.75" bottom="0.75" header="0.3" footer="0.3"/>
  <pageSetup paperSize="9" scale="5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FE1DD-7ADF-2740-BF26-E6637A28D372}">
  <sheetPr>
    <tabColor theme="0"/>
    <outlinePr summaryBelow="0"/>
    <pageSetUpPr fitToPage="1"/>
  </sheetPr>
  <dimension ref="A1:AR135"/>
  <sheetViews>
    <sheetView zoomScale="80" zoomScaleNormal="80" workbookViewId="0">
      <pane xSplit="4" ySplit="3" topLeftCell="E4" activePane="bottomRight" state="frozen"/>
      <selection activeCell="B3" sqref="B3"/>
      <selection pane="topRight" activeCell="B3" sqref="B3"/>
      <selection pane="bottomLeft" activeCell="B3" sqref="B3"/>
      <selection pane="bottomRight" activeCell="C4" sqref="C4:D4"/>
    </sheetView>
  </sheetViews>
  <sheetFormatPr defaultColWidth="9.125" defaultRowHeight="15" outlineLevelCol="1"/>
  <cols>
    <col min="1" max="1" width="3.625" style="217" customWidth="1"/>
    <col min="2" max="2" width="6.625" style="230" customWidth="1"/>
    <col min="3" max="3" width="11.625" style="217" customWidth="1"/>
    <col min="4" max="4" width="66.625" style="217" customWidth="1"/>
    <col min="5" max="5" width="15.625" style="218" customWidth="1"/>
    <col min="6" max="6" width="9.125" style="195" customWidth="1"/>
    <col min="7" max="7" width="15.625" style="220" customWidth="1"/>
    <col min="8" max="8" width="15.625" style="218" customWidth="1"/>
    <col min="9" max="9" width="9.125" style="195" customWidth="1"/>
    <col min="10" max="10" width="15.625" style="220" customWidth="1"/>
    <col min="11" max="11" width="15.625" style="218" customWidth="1"/>
    <col min="12" max="12" width="9.125" style="195" bestFit="1" customWidth="1"/>
    <col min="13" max="13" width="15.625" style="220" customWidth="1"/>
    <col min="14" max="14" width="15.625" style="218" customWidth="1"/>
    <col min="15" max="15" width="9.125" style="195" bestFit="1" customWidth="1"/>
    <col min="16" max="16" width="15.625" style="220" customWidth="1"/>
    <col min="17" max="17" width="15.625" style="218" customWidth="1"/>
    <col min="18" max="18" width="9.125" style="195" bestFit="1" customWidth="1"/>
    <col min="19" max="19" width="15.625" style="220" customWidth="1"/>
    <col min="20" max="20" width="45.625" style="221" customWidth="1"/>
    <col min="21" max="21" width="15.625" style="4" hidden="1" customWidth="1" outlineLevel="1"/>
    <col min="22" max="22" width="6.625" style="195" hidden="1" customWidth="1" outlineLevel="1"/>
    <col min="23" max="24" width="15.625" style="4" hidden="1" customWidth="1" outlineLevel="1"/>
    <col min="25" max="25" width="6.625" style="195" hidden="1" customWidth="1" outlineLevel="1"/>
    <col min="26" max="27" width="15.625" style="4" hidden="1" customWidth="1" outlineLevel="1"/>
    <col min="28" max="28" width="6.625" style="195" hidden="1" customWidth="1" outlineLevel="1"/>
    <col min="29" max="30" width="15.625" style="4" hidden="1" customWidth="1" outlineLevel="1"/>
    <col min="31" max="31" width="6.625" style="195" hidden="1" customWidth="1" outlineLevel="1"/>
    <col min="32" max="33" width="15.625" style="4" hidden="1" customWidth="1" outlineLevel="1"/>
    <col min="34" max="34" width="6.625" style="195" hidden="1" customWidth="1" outlineLevel="1"/>
    <col min="35" max="35" width="15.625" style="4" hidden="1" customWidth="1" outlineLevel="1"/>
    <col min="36" max="36" width="9.625" style="4" hidden="1" customWidth="1" outlineLevel="1"/>
    <col min="37" max="37" width="15.625" style="4" hidden="1" customWidth="1" outlineLevel="1"/>
    <col min="38" max="38" width="52.625" style="222" hidden="1" customWidth="1" outlineLevel="1"/>
    <col min="39" max="39" width="9.125" style="4" collapsed="1"/>
    <col min="40" max="16384" width="9.125" style="4"/>
  </cols>
  <sheetData>
    <row r="1" spans="1:38" ht="32.25" customHeight="1">
      <c r="A1" s="179" t="s">
        <v>7</v>
      </c>
      <c r="B1" s="223"/>
      <c r="C1" s="180"/>
      <c r="D1" s="859">
        <f ca="1">+'1.1_Previous expenses'!D1</f>
        <v>46072.505177314815</v>
      </c>
      <c r="E1" s="1187" t="s">
        <v>180</v>
      </c>
      <c r="F1" s="1200"/>
      <c r="G1" s="1188"/>
      <c r="H1" s="1187" t="s">
        <v>181</v>
      </c>
      <c r="I1" s="1200"/>
      <c r="J1" s="1188"/>
      <c r="K1" s="1187" t="s">
        <v>182</v>
      </c>
      <c r="L1" s="1200"/>
      <c r="M1" s="1188"/>
      <c r="N1" s="1187" t="s">
        <v>183</v>
      </c>
      <c r="O1" s="1200"/>
      <c r="P1" s="1188"/>
      <c r="Q1" s="1187" t="s">
        <v>184</v>
      </c>
      <c r="R1" s="1200"/>
      <c r="S1" s="1188"/>
      <c r="T1" s="3"/>
      <c r="U1" s="888" t="s">
        <v>185</v>
      </c>
      <c r="V1" s="1202" t="s">
        <v>10</v>
      </c>
      <c r="W1" s="1201"/>
      <c r="X1" s="888" t="s">
        <v>186</v>
      </c>
      <c r="Y1" s="1202" t="s">
        <v>10</v>
      </c>
      <c r="Z1" s="1201"/>
      <c r="AA1" s="888" t="s">
        <v>187</v>
      </c>
      <c r="AB1" s="1202" t="s">
        <v>10</v>
      </c>
      <c r="AC1" s="1201"/>
      <c r="AD1" s="888" t="s">
        <v>188</v>
      </c>
      <c r="AE1" s="1202" t="s">
        <v>10</v>
      </c>
      <c r="AF1" s="1201"/>
      <c r="AG1" s="888" t="s">
        <v>189</v>
      </c>
      <c r="AH1" s="1202" t="s">
        <v>10</v>
      </c>
      <c r="AI1" s="1201"/>
      <c r="AJ1" s="56" t="s">
        <v>87</v>
      </c>
      <c r="AK1" s="56" t="s">
        <v>88</v>
      </c>
      <c r="AL1" s="57" t="s">
        <v>89</v>
      </c>
    </row>
    <row r="2" spans="1:38" ht="15.75">
      <c r="A2" s="181"/>
      <c r="B2" s="224"/>
      <c r="C2" s="182"/>
      <c r="D2" s="183"/>
      <c r="E2" s="184" t="s">
        <v>11</v>
      </c>
      <c r="F2" s="1182" t="s">
        <v>10</v>
      </c>
      <c r="G2" s="1183"/>
      <c r="H2" s="318" t="s">
        <v>11</v>
      </c>
      <c r="I2" s="1182" t="s">
        <v>10</v>
      </c>
      <c r="J2" s="1183"/>
      <c r="K2" s="184" t="s">
        <v>11</v>
      </c>
      <c r="L2" s="1182" t="s">
        <v>10</v>
      </c>
      <c r="M2" s="1183"/>
      <c r="N2" s="184" t="s">
        <v>11</v>
      </c>
      <c r="O2" s="1182" t="s">
        <v>10</v>
      </c>
      <c r="P2" s="1183"/>
      <c r="Q2" s="184" t="s">
        <v>11</v>
      </c>
      <c r="R2" s="1182" t="s">
        <v>10</v>
      </c>
      <c r="S2" s="1183"/>
      <c r="T2" s="9"/>
      <c r="U2" s="10" t="s">
        <v>12</v>
      </c>
      <c r="V2" s="1101" t="s">
        <v>14</v>
      </c>
      <c r="W2" s="185" t="s">
        <v>12</v>
      </c>
      <c r="X2" s="10" t="s">
        <v>12</v>
      </c>
      <c r="Y2" s="1101" t="s">
        <v>14</v>
      </c>
      <c r="Z2" s="185" t="s">
        <v>12</v>
      </c>
      <c r="AA2" s="10" t="s">
        <v>12</v>
      </c>
      <c r="AB2" s="1101" t="s">
        <v>14</v>
      </c>
      <c r="AC2" s="185" t="s">
        <v>12</v>
      </c>
      <c r="AD2" s="10" t="s">
        <v>12</v>
      </c>
      <c r="AE2" s="1101" t="s">
        <v>14</v>
      </c>
      <c r="AF2" s="185" t="s">
        <v>12</v>
      </c>
      <c r="AG2" s="10" t="s">
        <v>12</v>
      </c>
      <c r="AH2" s="1101" t="s">
        <v>14</v>
      </c>
      <c r="AI2" s="185" t="s">
        <v>12</v>
      </c>
      <c r="AJ2" s="186"/>
      <c r="AK2" s="186"/>
      <c r="AL2" s="187"/>
    </row>
    <row r="3" spans="1:38" ht="15.75">
      <c r="A3" s="188"/>
      <c r="B3" s="11" t="s">
        <v>15</v>
      </c>
      <c r="C3" s="189"/>
      <c r="D3" s="190"/>
      <c r="E3" s="191" t="s">
        <v>16</v>
      </c>
      <c r="F3" s="1012" t="s">
        <v>90</v>
      </c>
      <c r="G3" s="621" t="s">
        <v>17</v>
      </c>
      <c r="H3" s="320" t="s">
        <v>16</v>
      </c>
      <c r="I3" s="1012" t="s">
        <v>90</v>
      </c>
      <c r="J3" s="621" t="s">
        <v>17</v>
      </c>
      <c r="K3" s="191" t="s">
        <v>16</v>
      </c>
      <c r="L3" s="1012" t="s">
        <v>90</v>
      </c>
      <c r="M3" s="621" t="s">
        <v>17</v>
      </c>
      <c r="N3" s="191" t="s">
        <v>16</v>
      </c>
      <c r="O3" s="1012" t="s">
        <v>90</v>
      </c>
      <c r="P3" s="621" t="s">
        <v>17</v>
      </c>
      <c r="Q3" s="191" t="s">
        <v>16</v>
      </c>
      <c r="R3" s="1012" t="s">
        <v>90</v>
      </c>
      <c r="S3" s="621" t="s">
        <v>17</v>
      </c>
      <c r="T3" s="354" t="s">
        <v>91</v>
      </c>
      <c r="U3" s="14"/>
      <c r="V3" s="1102"/>
      <c r="W3" s="15"/>
      <c r="X3" s="14"/>
      <c r="Y3" s="1102"/>
      <c r="Z3" s="15"/>
      <c r="AA3" s="14"/>
      <c r="AB3" s="1102"/>
      <c r="AC3" s="15"/>
      <c r="AD3" s="14"/>
      <c r="AE3" s="1102"/>
      <c r="AF3" s="15"/>
      <c r="AG3" s="14"/>
      <c r="AH3" s="1102"/>
      <c r="AI3" s="15"/>
      <c r="AJ3" s="16"/>
      <c r="AK3" s="16"/>
      <c r="AL3" s="196"/>
    </row>
    <row r="4" spans="1:38" ht="15.75">
      <c r="A4" s="287" t="s">
        <v>33</v>
      </c>
      <c r="B4" s="421"/>
      <c r="C4" s="1236" t="s">
        <v>126</v>
      </c>
      <c r="D4" s="1237"/>
      <c r="E4" s="1145"/>
      <c r="F4" s="1021"/>
      <c r="G4" s="197"/>
      <c r="H4" s="1145"/>
      <c r="I4" s="1021"/>
      <c r="J4" s="197"/>
      <c r="K4" s="1145"/>
      <c r="L4" s="1021"/>
      <c r="M4" s="197"/>
      <c r="N4" s="1145"/>
      <c r="O4" s="1021"/>
      <c r="P4" s="197"/>
      <c r="Q4" s="1145"/>
      <c r="R4" s="1021"/>
      <c r="S4" s="197"/>
      <c r="T4" s="433"/>
      <c r="U4" s="14"/>
      <c r="V4" s="1103"/>
      <c r="W4" s="15"/>
      <c r="X4" s="14"/>
      <c r="Y4" s="1103"/>
      <c r="Z4" s="15"/>
      <c r="AA4" s="14"/>
      <c r="AB4" s="1103"/>
      <c r="AC4" s="15"/>
      <c r="AD4" s="14"/>
      <c r="AE4" s="1103"/>
      <c r="AF4" s="15"/>
      <c r="AG4" s="14"/>
      <c r="AH4" s="1103"/>
      <c r="AI4" s="15"/>
      <c r="AJ4" s="16"/>
      <c r="AK4" s="16"/>
      <c r="AL4" s="198"/>
    </row>
    <row r="5" spans="1:38" s="380" customFormat="1" ht="15.75">
      <c r="A5" s="199"/>
      <c r="B5" s="877"/>
      <c r="C5" s="324" t="s">
        <v>274</v>
      </c>
      <c r="D5" s="875" t="s">
        <v>77</v>
      </c>
      <c r="E5" s="1146">
        <f>SUM(E6:E10)</f>
        <v>0</v>
      </c>
      <c r="F5" s="1153"/>
      <c r="G5" s="201">
        <f>SUM(G6:G10)</f>
        <v>0</v>
      </c>
      <c r="H5" s="1146">
        <f>SUM(H6:H10)</f>
        <v>0</v>
      </c>
      <c r="I5" s="1153"/>
      <c r="J5" s="201">
        <f>SUM(J6:J10)</f>
        <v>0</v>
      </c>
      <c r="K5" s="1146">
        <f>SUM(K6:K10)</f>
        <v>0</v>
      </c>
      <c r="L5" s="1153"/>
      <c r="M5" s="201">
        <f>SUM(M6:M10)</f>
        <v>0</v>
      </c>
      <c r="N5" s="1146">
        <f>SUM(N6:N10)</f>
        <v>0</v>
      </c>
      <c r="O5" s="1153"/>
      <c r="P5" s="201">
        <f>SUM(P6:P10)</f>
        <v>0</v>
      </c>
      <c r="Q5" s="1146">
        <f>SUM(Q6:Q10)</f>
        <v>0</v>
      </c>
      <c r="R5" s="1153"/>
      <c r="S5" s="201">
        <f>SUM(S6:S10)</f>
        <v>0</v>
      </c>
      <c r="T5" s="660"/>
      <c r="U5" s="226">
        <f>SUM(U6:U10)</f>
        <v>0</v>
      </c>
      <c r="V5" s="1165"/>
      <c r="W5" s="19">
        <f>SUM(W6:W10)</f>
        <v>0</v>
      </c>
      <c r="X5" s="226">
        <f>SUM(X6:X10)</f>
        <v>0</v>
      </c>
      <c r="Y5" s="1165"/>
      <c r="Z5" s="19">
        <f>SUM(Z6:Z10)</f>
        <v>0</v>
      </c>
      <c r="AA5" s="226">
        <f>SUM(AA6:AA10)</f>
        <v>0</v>
      </c>
      <c r="AB5" s="1165"/>
      <c r="AC5" s="19">
        <f>SUM(AC6:AC10)</f>
        <v>0</v>
      </c>
      <c r="AD5" s="226">
        <f>SUM(AD6:AD10)</f>
        <v>0</v>
      </c>
      <c r="AE5" s="1165"/>
      <c r="AF5" s="19">
        <f>SUM(AF6:AF10)</f>
        <v>0</v>
      </c>
      <c r="AG5" s="226">
        <f>SUM(AG6:AG10)</f>
        <v>0</v>
      </c>
      <c r="AH5" s="1165"/>
      <c r="AI5" s="513">
        <f>SUM(AI6:AI10)</f>
        <v>0</v>
      </c>
      <c r="AJ5" s="378"/>
      <c r="AK5" s="378"/>
      <c r="AL5" s="34"/>
    </row>
    <row r="6" spans="1:38" s="456" customFormat="1" ht="12.75">
      <c r="A6" s="453"/>
      <c r="B6" s="454"/>
      <c r="C6" s="331" t="s">
        <v>379</v>
      </c>
      <c r="D6" s="659" t="s">
        <v>179</v>
      </c>
      <c r="E6" s="1147"/>
      <c r="F6" s="1154"/>
      <c r="G6" s="359">
        <f>+(F6*0.7)*E6</f>
        <v>0</v>
      </c>
      <c r="H6" s="1147"/>
      <c r="I6" s="1154"/>
      <c r="J6" s="359">
        <f>+(I6*0.7)*H6</f>
        <v>0</v>
      </c>
      <c r="K6" s="1147"/>
      <c r="L6" s="1154"/>
      <c r="M6" s="359">
        <f>+(L6*0.7)*K6</f>
        <v>0</v>
      </c>
      <c r="N6" s="1147"/>
      <c r="O6" s="1154"/>
      <c r="P6" s="359">
        <f>+(O6*0.7)*N6</f>
        <v>0</v>
      </c>
      <c r="Q6" s="1147"/>
      <c r="R6" s="1154"/>
      <c r="S6" s="359">
        <f>+(R6*0.7)*Q6</f>
        <v>0</v>
      </c>
      <c r="T6" s="661"/>
      <c r="U6" s="669"/>
      <c r="V6" s="1166"/>
      <c r="W6" s="542">
        <f>+(V6*0.7)*U6</f>
        <v>0</v>
      </c>
      <c r="X6" s="669"/>
      <c r="Y6" s="1166"/>
      <c r="Z6" s="542">
        <f>+(Y6*0.7)*X6</f>
        <v>0</v>
      </c>
      <c r="AA6" s="669"/>
      <c r="AB6" s="1166"/>
      <c r="AC6" s="542">
        <f>+(AB6*0.7)*AA6</f>
        <v>0</v>
      </c>
      <c r="AD6" s="669"/>
      <c r="AE6" s="1166"/>
      <c r="AF6" s="542">
        <f>+(AE6*0.7)*AD6</f>
        <v>0</v>
      </c>
      <c r="AG6" s="669"/>
      <c r="AH6" s="1166"/>
      <c r="AI6" s="599">
        <f>+(AH6*0.7)*AG6</f>
        <v>0</v>
      </c>
      <c r="AJ6" s="455"/>
      <c r="AK6" s="455"/>
      <c r="AL6" s="259"/>
    </row>
    <row r="7" spans="1:38" s="456" customFormat="1" ht="12.75">
      <c r="A7" s="453"/>
      <c r="B7" s="454"/>
      <c r="C7" s="331" t="s">
        <v>380</v>
      </c>
      <c r="D7" s="659" t="s">
        <v>179</v>
      </c>
      <c r="E7" s="1147"/>
      <c r="F7" s="1154"/>
      <c r="G7" s="359">
        <f t="shared" ref="G7:G10" si="0">+(F7*0.7)*E7</f>
        <v>0</v>
      </c>
      <c r="H7" s="1147"/>
      <c r="I7" s="1154"/>
      <c r="J7" s="359">
        <f t="shared" ref="J7:J10" si="1">+(I7*0.7)*H7</f>
        <v>0</v>
      </c>
      <c r="K7" s="1147"/>
      <c r="L7" s="1154"/>
      <c r="M7" s="359">
        <f t="shared" ref="M7:M10" si="2">+(L7*0.7)*K7</f>
        <v>0</v>
      </c>
      <c r="N7" s="1147"/>
      <c r="O7" s="1154"/>
      <c r="P7" s="359">
        <f t="shared" ref="P7:P10" si="3">+(O7*0.7)*N7</f>
        <v>0</v>
      </c>
      <c r="Q7" s="1147"/>
      <c r="R7" s="1154"/>
      <c r="S7" s="359">
        <f t="shared" ref="S7:S10" si="4">+(R7*0.7)*Q7</f>
        <v>0</v>
      </c>
      <c r="T7" s="661"/>
      <c r="U7" s="669"/>
      <c r="V7" s="1166"/>
      <c r="W7" s="542">
        <f>+(V7*0.7)*U7</f>
        <v>0</v>
      </c>
      <c r="X7" s="669"/>
      <c r="Y7" s="1166"/>
      <c r="Z7" s="542">
        <f>+(Y7*0.7)*X7</f>
        <v>0</v>
      </c>
      <c r="AA7" s="669"/>
      <c r="AB7" s="1166"/>
      <c r="AC7" s="542">
        <f>+(AB7*0.7)*AA7</f>
        <v>0</v>
      </c>
      <c r="AD7" s="669"/>
      <c r="AE7" s="1166"/>
      <c r="AF7" s="542">
        <f>+(AE7*0.7)*AD7</f>
        <v>0</v>
      </c>
      <c r="AG7" s="669"/>
      <c r="AH7" s="1166"/>
      <c r="AI7" s="599">
        <f>+(AH7*0.7)*AG7</f>
        <v>0</v>
      </c>
      <c r="AJ7" s="455"/>
      <c r="AK7" s="455"/>
      <c r="AL7" s="259"/>
    </row>
    <row r="8" spans="1:38" s="456" customFormat="1" ht="12.75">
      <c r="A8" s="453"/>
      <c r="B8" s="454"/>
      <c r="C8" s="331" t="s">
        <v>381</v>
      </c>
      <c r="D8" s="659" t="s">
        <v>179</v>
      </c>
      <c r="E8" s="1147"/>
      <c r="F8" s="1154"/>
      <c r="G8" s="359">
        <f t="shared" si="0"/>
        <v>0</v>
      </c>
      <c r="H8" s="1147"/>
      <c r="I8" s="1154"/>
      <c r="J8" s="359">
        <f t="shared" si="1"/>
        <v>0</v>
      </c>
      <c r="K8" s="1147"/>
      <c r="L8" s="1154"/>
      <c r="M8" s="359">
        <f t="shared" si="2"/>
        <v>0</v>
      </c>
      <c r="N8" s="1147"/>
      <c r="O8" s="1154"/>
      <c r="P8" s="359">
        <f t="shared" si="3"/>
        <v>0</v>
      </c>
      <c r="Q8" s="1147"/>
      <c r="R8" s="1154"/>
      <c r="S8" s="359">
        <f t="shared" si="4"/>
        <v>0</v>
      </c>
      <c r="T8" s="661"/>
      <c r="U8" s="669"/>
      <c r="V8" s="1166"/>
      <c r="W8" s="542">
        <f>+(V8*0.7)*U8</f>
        <v>0</v>
      </c>
      <c r="X8" s="669"/>
      <c r="Y8" s="1166"/>
      <c r="Z8" s="542">
        <f>+(Y8*0.7)*X8</f>
        <v>0</v>
      </c>
      <c r="AA8" s="669"/>
      <c r="AB8" s="1166"/>
      <c r="AC8" s="542">
        <f>+(AB8*0.7)*AA8</f>
        <v>0</v>
      </c>
      <c r="AD8" s="669"/>
      <c r="AE8" s="1166"/>
      <c r="AF8" s="542">
        <f>+(AE8*0.7)*AD8</f>
        <v>0</v>
      </c>
      <c r="AG8" s="669"/>
      <c r="AH8" s="1166"/>
      <c r="AI8" s="599">
        <f>+(AH8*0.7)*AG8</f>
        <v>0</v>
      </c>
      <c r="AJ8" s="455"/>
      <c r="AK8" s="455"/>
      <c r="AL8" s="259"/>
    </row>
    <row r="9" spans="1:38" s="456" customFormat="1" ht="12.75">
      <c r="A9" s="453"/>
      <c r="B9" s="454"/>
      <c r="C9" s="331" t="s">
        <v>382</v>
      </c>
      <c r="D9" s="659" t="s">
        <v>179</v>
      </c>
      <c r="E9" s="1147"/>
      <c r="F9" s="1154"/>
      <c r="G9" s="359">
        <f t="shared" si="0"/>
        <v>0</v>
      </c>
      <c r="H9" s="1147"/>
      <c r="I9" s="1154"/>
      <c r="J9" s="359">
        <f t="shared" si="1"/>
        <v>0</v>
      </c>
      <c r="K9" s="1147"/>
      <c r="L9" s="1154"/>
      <c r="M9" s="359">
        <f t="shared" si="2"/>
        <v>0</v>
      </c>
      <c r="N9" s="1147"/>
      <c r="O9" s="1154"/>
      <c r="P9" s="359">
        <f t="shared" si="3"/>
        <v>0</v>
      </c>
      <c r="Q9" s="1147"/>
      <c r="R9" s="1154"/>
      <c r="S9" s="359">
        <f t="shared" si="4"/>
        <v>0</v>
      </c>
      <c r="T9" s="661"/>
      <c r="U9" s="669"/>
      <c r="V9" s="1166"/>
      <c r="W9" s="542">
        <f>+(V9*0.7)*U9</f>
        <v>0</v>
      </c>
      <c r="X9" s="669"/>
      <c r="Y9" s="1166"/>
      <c r="Z9" s="542">
        <f>+(Y9*0.7)*X9</f>
        <v>0</v>
      </c>
      <c r="AA9" s="669"/>
      <c r="AB9" s="1166"/>
      <c r="AC9" s="542">
        <f>+(AB9*0.7)*AA9</f>
        <v>0</v>
      </c>
      <c r="AD9" s="669"/>
      <c r="AE9" s="1166"/>
      <c r="AF9" s="542">
        <f>+(AE9*0.7)*AD9</f>
        <v>0</v>
      </c>
      <c r="AG9" s="669"/>
      <c r="AH9" s="1166"/>
      <c r="AI9" s="599">
        <f>+(AH9*0.7)*AG9</f>
        <v>0</v>
      </c>
      <c r="AJ9" s="455"/>
      <c r="AK9" s="455"/>
      <c r="AL9" s="259"/>
    </row>
    <row r="10" spans="1:38" s="456" customFormat="1" ht="12.75">
      <c r="A10" s="453"/>
      <c r="B10" s="454"/>
      <c r="C10" s="331" t="s">
        <v>383</v>
      </c>
      <c r="D10" s="659" t="s">
        <v>179</v>
      </c>
      <c r="E10" s="1147"/>
      <c r="F10" s="1154"/>
      <c r="G10" s="359">
        <f t="shared" si="0"/>
        <v>0</v>
      </c>
      <c r="H10" s="1147"/>
      <c r="I10" s="1154"/>
      <c r="J10" s="359">
        <f t="shared" si="1"/>
        <v>0</v>
      </c>
      <c r="K10" s="1147"/>
      <c r="L10" s="1154"/>
      <c r="M10" s="359">
        <f t="shared" si="2"/>
        <v>0</v>
      </c>
      <c r="N10" s="1147"/>
      <c r="O10" s="1154"/>
      <c r="P10" s="359">
        <f t="shared" si="3"/>
        <v>0</v>
      </c>
      <c r="Q10" s="1147"/>
      <c r="R10" s="1154"/>
      <c r="S10" s="359">
        <f t="shared" si="4"/>
        <v>0</v>
      </c>
      <c r="T10" s="661"/>
      <c r="U10" s="669"/>
      <c r="V10" s="1166"/>
      <c r="W10" s="542">
        <f>+(V10*0.7)*U10</f>
        <v>0</v>
      </c>
      <c r="X10" s="669"/>
      <c r="Y10" s="1166"/>
      <c r="Z10" s="542">
        <f>+(Y10*0.7)*X10</f>
        <v>0</v>
      </c>
      <c r="AA10" s="669"/>
      <c r="AB10" s="1166"/>
      <c r="AC10" s="542">
        <f>+(AB10*0.7)*AA10</f>
        <v>0</v>
      </c>
      <c r="AD10" s="669"/>
      <c r="AE10" s="1166"/>
      <c r="AF10" s="542">
        <f>+(AE10*0.7)*AD10</f>
        <v>0</v>
      </c>
      <c r="AG10" s="669"/>
      <c r="AH10" s="1166"/>
      <c r="AI10" s="599">
        <f>+(AH10*0.7)*AG10</f>
        <v>0</v>
      </c>
      <c r="AJ10" s="455"/>
      <c r="AK10" s="455"/>
      <c r="AL10" s="259"/>
    </row>
    <row r="11" spans="1:38" s="32" customFormat="1" ht="15.75">
      <c r="A11" s="423"/>
      <c r="B11" s="451"/>
      <c r="C11" s="872"/>
      <c r="D11" s="424"/>
      <c r="E11" s="1145"/>
      <c r="F11" s="1021"/>
      <c r="G11" s="197"/>
      <c r="H11" s="1145"/>
      <c r="I11" s="1021"/>
      <c r="J11" s="197"/>
      <c r="K11" s="1145"/>
      <c r="L11" s="1021"/>
      <c r="M11" s="197"/>
      <c r="N11" s="1145"/>
      <c r="O11" s="1021"/>
      <c r="P11" s="197"/>
      <c r="Q11" s="1145"/>
      <c r="R11" s="1021"/>
      <c r="S11" s="197"/>
      <c r="T11" s="662"/>
      <c r="U11" s="225"/>
      <c r="V11" s="1167"/>
      <c r="W11" s="422"/>
      <c r="X11" s="225"/>
      <c r="Y11" s="1167"/>
      <c r="Z11" s="422"/>
      <c r="AA11" s="225"/>
      <c r="AB11" s="1167"/>
      <c r="AC11" s="422"/>
      <c r="AD11" s="225"/>
      <c r="AE11" s="1167"/>
      <c r="AF11" s="422"/>
      <c r="AG11" s="225"/>
      <c r="AH11" s="1167"/>
      <c r="AI11" s="600"/>
      <c r="AJ11" s="30"/>
      <c r="AK11" s="30"/>
      <c r="AL11" s="425"/>
    </row>
    <row r="12" spans="1:38" s="380" customFormat="1" ht="15.75">
      <c r="A12" s="199"/>
      <c r="B12" s="877"/>
      <c r="C12" s="324" t="s">
        <v>275</v>
      </c>
      <c r="D12" s="875" t="s">
        <v>389</v>
      </c>
      <c r="E12" s="1146">
        <f>SUM(E13:E17)</f>
        <v>0</v>
      </c>
      <c r="F12" s="1153"/>
      <c r="G12" s="201">
        <f t="shared" ref="G12" si="5">SUM(G13:G17)</f>
        <v>0</v>
      </c>
      <c r="H12" s="1146">
        <f>SUM(H13:H17)</f>
        <v>0</v>
      </c>
      <c r="I12" s="1153"/>
      <c r="J12" s="201">
        <f t="shared" ref="J12" si="6">SUM(J13:J17)</f>
        <v>0</v>
      </c>
      <c r="K12" s="1146">
        <f>SUM(K13:K17)</f>
        <v>0</v>
      </c>
      <c r="L12" s="1153"/>
      <c r="M12" s="201">
        <f t="shared" ref="M12" si="7">SUM(M13:M17)</f>
        <v>0</v>
      </c>
      <c r="N12" s="1146">
        <f>SUM(N13:N17)</f>
        <v>0</v>
      </c>
      <c r="O12" s="1153"/>
      <c r="P12" s="201">
        <f t="shared" ref="P12" si="8">SUM(P13:P17)</f>
        <v>0</v>
      </c>
      <c r="Q12" s="1146">
        <f>SUM(Q13:Q17)</f>
        <v>0</v>
      </c>
      <c r="R12" s="1153"/>
      <c r="S12" s="201">
        <f t="shared" ref="S12" si="9">SUM(S13:S17)</f>
        <v>0</v>
      </c>
      <c r="T12" s="663"/>
      <c r="U12" s="226">
        <f>SUM(U13:U17)</f>
        <v>0</v>
      </c>
      <c r="V12" s="1165"/>
      <c r="W12" s="19">
        <f>SUM(W13:W17)</f>
        <v>0</v>
      </c>
      <c r="X12" s="226">
        <f>SUM(X13:X17)</f>
        <v>0</v>
      </c>
      <c r="Y12" s="1165"/>
      <c r="Z12" s="19">
        <f>SUM(Z13:Z17)</f>
        <v>0</v>
      </c>
      <c r="AA12" s="226">
        <f>SUM(AA13:AA17)</f>
        <v>0</v>
      </c>
      <c r="AB12" s="1165"/>
      <c r="AC12" s="19">
        <f>SUM(AC13:AC17)</f>
        <v>0</v>
      </c>
      <c r="AD12" s="226">
        <f>SUM(AD13:AD17)</f>
        <v>0</v>
      </c>
      <c r="AE12" s="1165"/>
      <c r="AF12" s="19">
        <f>SUM(AF13:AF17)</f>
        <v>0</v>
      </c>
      <c r="AG12" s="226">
        <f>SUM(AG13:AG17)</f>
        <v>0</v>
      </c>
      <c r="AH12" s="1165"/>
      <c r="AI12" s="513">
        <f>SUM(AI13:AI17)</f>
        <v>0</v>
      </c>
      <c r="AJ12" s="378"/>
      <c r="AK12" s="378"/>
      <c r="AL12" s="34"/>
    </row>
    <row r="13" spans="1:38" s="456" customFormat="1" ht="12.75">
      <c r="A13" s="453"/>
      <c r="B13" s="454"/>
      <c r="C13" s="331" t="s">
        <v>384</v>
      </c>
      <c r="D13" s="659" t="s">
        <v>179</v>
      </c>
      <c r="E13" s="1147"/>
      <c r="F13" s="1154"/>
      <c r="G13" s="359">
        <f>+(F13*0.7)*E13</f>
        <v>0</v>
      </c>
      <c r="H13" s="1147"/>
      <c r="I13" s="1154"/>
      <c r="J13" s="359">
        <f>+(I13*0.7)*H13</f>
        <v>0</v>
      </c>
      <c r="K13" s="1147"/>
      <c r="L13" s="1154"/>
      <c r="M13" s="359">
        <f>+(L13*0.7)*K13</f>
        <v>0</v>
      </c>
      <c r="N13" s="1147"/>
      <c r="O13" s="1154"/>
      <c r="P13" s="359">
        <f>+(O13*0.7)*N13</f>
        <v>0</v>
      </c>
      <c r="Q13" s="1147"/>
      <c r="R13" s="1154"/>
      <c r="S13" s="359">
        <f>+(R13*0.7)*Q13</f>
        <v>0</v>
      </c>
      <c r="T13" s="664"/>
      <c r="U13" s="669"/>
      <c r="V13" s="1166"/>
      <c r="W13" s="542">
        <f>+(V13*0.7)*U13</f>
        <v>0</v>
      </c>
      <c r="X13" s="669"/>
      <c r="Y13" s="1166"/>
      <c r="Z13" s="542">
        <f>+(Y13*0.7)*X13</f>
        <v>0</v>
      </c>
      <c r="AA13" s="669"/>
      <c r="AB13" s="1166"/>
      <c r="AC13" s="542">
        <f>+(AB13*0.7)*AA13</f>
        <v>0</v>
      </c>
      <c r="AD13" s="669"/>
      <c r="AE13" s="1166"/>
      <c r="AF13" s="542">
        <f>+(AE13*0.7)*AD13</f>
        <v>0</v>
      </c>
      <c r="AG13" s="669"/>
      <c r="AH13" s="1166"/>
      <c r="AI13" s="599">
        <f>+(AH13*0.7)*AG13</f>
        <v>0</v>
      </c>
      <c r="AJ13" s="455"/>
      <c r="AK13" s="455"/>
      <c r="AL13" s="259"/>
    </row>
    <row r="14" spans="1:38" s="456" customFormat="1" ht="12.75">
      <c r="A14" s="453"/>
      <c r="B14" s="454"/>
      <c r="C14" s="331" t="s">
        <v>385</v>
      </c>
      <c r="D14" s="659" t="s">
        <v>179</v>
      </c>
      <c r="E14" s="1147"/>
      <c r="F14" s="1154"/>
      <c r="G14" s="359">
        <f t="shared" ref="G14:G17" si="10">+(F14*0.7)*E14</f>
        <v>0</v>
      </c>
      <c r="H14" s="1147"/>
      <c r="I14" s="1154"/>
      <c r="J14" s="359">
        <f t="shared" ref="J14:J17" si="11">+(I14*0.7)*H14</f>
        <v>0</v>
      </c>
      <c r="K14" s="1147"/>
      <c r="L14" s="1154"/>
      <c r="M14" s="359">
        <f t="shared" ref="M14:M17" si="12">+(L14*0.7)*K14</f>
        <v>0</v>
      </c>
      <c r="N14" s="1147"/>
      <c r="O14" s="1154"/>
      <c r="P14" s="359">
        <f t="shared" ref="P14:P17" si="13">+(O14*0.7)*N14</f>
        <v>0</v>
      </c>
      <c r="Q14" s="1147"/>
      <c r="R14" s="1154"/>
      <c r="S14" s="359">
        <f t="shared" ref="S14:S17" si="14">+(R14*0.7)*Q14</f>
        <v>0</v>
      </c>
      <c r="T14" s="664"/>
      <c r="U14" s="669"/>
      <c r="V14" s="1166"/>
      <c r="W14" s="542">
        <f>+(V14*0.7)*U14</f>
        <v>0</v>
      </c>
      <c r="X14" s="669"/>
      <c r="Y14" s="1166"/>
      <c r="Z14" s="542">
        <f>+(Y14*0.7)*X14</f>
        <v>0</v>
      </c>
      <c r="AA14" s="669"/>
      <c r="AB14" s="1166"/>
      <c r="AC14" s="542">
        <f>+(AB14*0.7)*AA14</f>
        <v>0</v>
      </c>
      <c r="AD14" s="669"/>
      <c r="AE14" s="1166"/>
      <c r="AF14" s="542">
        <f>+(AE14*0.7)*AD14</f>
        <v>0</v>
      </c>
      <c r="AG14" s="669"/>
      <c r="AH14" s="1166"/>
      <c r="AI14" s="599">
        <f>+(AH14*0.7)*AG14</f>
        <v>0</v>
      </c>
      <c r="AJ14" s="455"/>
      <c r="AK14" s="455"/>
      <c r="AL14" s="259"/>
    </row>
    <row r="15" spans="1:38" s="456" customFormat="1" ht="12.75">
      <c r="A15" s="453"/>
      <c r="B15" s="454"/>
      <c r="C15" s="331" t="s">
        <v>386</v>
      </c>
      <c r="D15" s="659" t="s">
        <v>179</v>
      </c>
      <c r="E15" s="1147"/>
      <c r="F15" s="1154"/>
      <c r="G15" s="359">
        <f t="shared" si="10"/>
        <v>0</v>
      </c>
      <c r="H15" s="1147"/>
      <c r="I15" s="1154"/>
      <c r="J15" s="359">
        <f t="shared" si="11"/>
        <v>0</v>
      </c>
      <c r="K15" s="1147"/>
      <c r="L15" s="1154"/>
      <c r="M15" s="359">
        <f t="shared" si="12"/>
        <v>0</v>
      </c>
      <c r="N15" s="1147"/>
      <c r="O15" s="1154"/>
      <c r="P15" s="359">
        <f t="shared" si="13"/>
        <v>0</v>
      </c>
      <c r="Q15" s="1147"/>
      <c r="R15" s="1154"/>
      <c r="S15" s="359">
        <f t="shared" si="14"/>
        <v>0</v>
      </c>
      <c r="T15" s="664"/>
      <c r="U15" s="669"/>
      <c r="V15" s="1166"/>
      <c r="W15" s="542">
        <f>+(V15*0.7)*U15</f>
        <v>0</v>
      </c>
      <c r="X15" s="669"/>
      <c r="Y15" s="1166"/>
      <c r="Z15" s="542">
        <f>+(Y15*0.7)*X15</f>
        <v>0</v>
      </c>
      <c r="AA15" s="669"/>
      <c r="AB15" s="1166"/>
      <c r="AC15" s="542">
        <f>+(AB15*0.7)*AA15</f>
        <v>0</v>
      </c>
      <c r="AD15" s="669"/>
      <c r="AE15" s="1166"/>
      <c r="AF15" s="542">
        <f>+(AE15*0.7)*AD15</f>
        <v>0</v>
      </c>
      <c r="AG15" s="669"/>
      <c r="AH15" s="1166"/>
      <c r="AI15" s="599">
        <f>+(AH15*0.7)*AG15</f>
        <v>0</v>
      </c>
      <c r="AJ15" s="455"/>
      <c r="AK15" s="455"/>
      <c r="AL15" s="259"/>
    </row>
    <row r="16" spans="1:38" s="456" customFormat="1" ht="12.75">
      <c r="A16" s="453"/>
      <c r="B16" s="454"/>
      <c r="C16" s="331" t="s">
        <v>387</v>
      </c>
      <c r="D16" s="659" t="s">
        <v>179</v>
      </c>
      <c r="E16" s="1147"/>
      <c r="F16" s="1155"/>
      <c r="G16" s="359">
        <f t="shared" si="10"/>
        <v>0</v>
      </c>
      <c r="H16" s="1147"/>
      <c r="I16" s="1155"/>
      <c r="J16" s="359">
        <f t="shared" si="11"/>
        <v>0</v>
      </c>
      <c r="K16" s="1147"/>
      <c r="L16" s="1155"/>
      <c r="M16" s="359">
        <f t="shared" si="12"/>
        <v>0</v>
      </c>
      <c r="N16" s="1147"/>
      <c r="O16" s="1155"/>
      <c r="P16" s="359">
        <f t="shared" si="13"/>
        <v>0</v>
      </c>
      <c r="Q16" s="1147"/>
      <c r="R16" s="1155"/>
      <c r="S16" s="359">
        <f t="shared" si="14"/>
        <v>0</v>
      </c>
      <c r="T16" s="664"/>
      <c r="U16" s="669"/>
      <c r="V16" s="1166"/>
      <c r="W16" s="542">
        <f>+(V16*0.7)*U16</f>
        <v>0</v>
      </c>
      <c r="X16" s="669"/>
      <c r="Y16" s="1166"/>
      <c r="Z16" s="542">
        <f>+(Y16*0.7)*X16</f>
        <v>0</v>
      </c>
      <c r="AA16" s="669"/>
      <c r="AB16" s="1166"/>
      <c r="AC16" s="542">
        <f>+(AB16*0.7)*AA16</f>
        <v>0</v>
      </c>
      <c r="AD16" s="669"/>
      <c r="AE16" s="1166"/>
      <c r="AF16" s="542">
        <f>+(AE16*0.7)*AD16</f>
        <v>0</v>
      </c>
      <c r="AG16" s="669"/>
      <c r="AH16" s="1166"/>
      <c r="AI16" s="599">
        <f>+(AH16*0.7)*AG16</f>
        <v>0</v>
      </c>
      <c r="AJ16" s="455"/>
      <c r="AK16" s="455"/>
      <c r="AL16" s="259"/>
    </row>
    <row r="17" spans="1:38" s="456" customFormat="1" ht="12.75">
      <c r="A17" s="453"/>
      <c r="B17" s="454"/>
      <c r="C17" s="331" t="s">
        <v>388</v>
      </c>
      <c r="D17" s="659" t="s">
        <v>179</v>
      </c>
      <c r="E17" s="1147"/>
      <c r="F17" s="1155"/>
      <c r="G17" s="359">
        <f t="shared" si="10"/>
        <v>0</v>
      </c>
      <c r="H17" s="1147"/>
      <c r="I17" s="1155"/>
      <c r="J17" s="359">
        <f t="shared" si="11"/>
        <v>0</v>
      </c>
      <c r="K17" s="1147"/>
      <c r="L17" s="1155"/>
      <c r="M17" s="359">
        <f t="shared" si="12"/>
        <v>0</v>
      </c>
      <c r="N17" s="1147"/>
      <c r="O17" s="1155"/>
      <c r="P17" s="359">
        <f t="shared" si="13"/>
        <v>0</v>
      </c>
      <c r="Q17" s="1147"/>
      <c r="R17" s="1155"/>
      <c r="S17" s="359">
        <f t="shared" si="14"/>
        <v>0</v>
      </c>
      <c r="T17" s="664"/>
      <c r="U17" s="669"/>
      <c r="V17" s="1166"/>
      <c r="W17" s="542">
        <f>+(V17*0.7)*U17</f>
        <v>0</v>
      </c>
      <c r="X17" s="669"/>
      <c r="Y17" s="1166"/>
      <c r="Z17" s="542">
        <f>+(Y17*0.7)*X17</f>
        <v>0</v>
      </c>
      <c r="AA17" s="669"/>
      <c r="AB17" s="1166"/>
      <c r="AC17" s="542">
        <f>+(AB17*0.7)*AA17</f>
        <v>0</v>
      </c>
      <c r="AD17" s="669"/>
      <c r="AE17" s="1166"/>
      <c r="AF17" s="542">
        <f>+(AE17*0.7)*AD17</f>
        <v>0</v>
      </c>
      <c r="AG17" s="669"/>
      <c r="AH17" s="1166"/>
      <c r="AI17" s="599">
        <f>+(AH17*0.7)*AG17</f>
        <v>0</v>
      </c>
      <c r="AJ17" s="455"/>
      <c r="AK17" s="455"/>
      <c r="AL17" s="259"/>
    </row>
    <row r="18" spans="1:38" s="32" customFormat="1" ht="15.75">
      <c r="A18" s="423"/>
      <c r="B18" s="451"/>
      <c r="C18" s="872"/>
      <c r="D18" s="424"/>
      <c r="E18" s="1145"/>
      <c r="F18" s="1021"/>
      <c r="G18" s="197"/>
      <c r="H18" s="1145"/>
      <c r="I18" s="1021"/>
      <c r="J18" s="197"/>
      <c r="K18" s="1145"/>
      <c r="L18" s="1021"/>
      <c r="M18" s="197"/>
      <c r="N18" s="1145"/>
      <c r="O18" s="1021"/>
      <c r="P18" s="197"/>
      <c r="Q18" s="1145"/>
      <c r="R18" s="1021"/>
      <c r="S18" s="197"/>
      <c r="T18" s="662"/>
      <c r="U18" s="225"/>
      <c r="V18" s="1167"/>
      <c r="W18" s="422"/>
      <c r="X18" s="225"/>
      <c r="Y18" s="1167"/>
      <c r="Z18" s="422"/>
      <c r="AA18" s="225"/>
      <c r="AB18" s="1167"/>
      <c r="AC18" s="422"/>
      <c r="AD18" s="225"/>
      <c r="AE18" s="1167"/>
      <c r="AF18" s="422"/>
      <c r="AG18" s="225"/>
      <c r="AH18" s="1167"/>
      <c r="AI18" s="600"/>
      <c r="AJ18" s="30"/>
      <c r="AK18" s="30"/>
      <c r="AL18" s="425"/>
    </row>
    <row r="19" spans="1:38" s="380" customFormat="1" ht="15.75">
      <c r="A19" s="199"/>
      <c r="B19" s="877"/>
      <c r="C19" s="324" t="s">
        <v>276</v>
      </c>
      <c r="D19" s="876" t="s">
        <v>167</v>
      </c>
      <c r="E19" s="1146">
        <f>SUM(E20:E24)</f>
        <v>0</v>
      </c>
      <c r="F19" s="1153"/>
      <c r="G19" s="201">
        <f>SUM(G20:G24)</f>
        <v>0</v>
      </c>
      <c r="H19" s="1146">
        <f>SUM(H20:H24)</f>
        <v>0</v>
      </c>
      <c r="I19" s="1153"/>
      <c r="J19" s="201">
        <f>SUM(J20:J24)</f>
        <v>0</v>
      </c>
      <c r="K19" s="1146">
        <f>SUM(K20:K24)</f>
        <v>0</v>
      </c>
      <c r="L19" s="1153"/>
      <c r="M19" s="201">
        <f>SUM(M20:M24)</f>
        <v>0</v>
      </c>
      <c r="N19" s="1146">
        <f>SUM(N20:N24)</f>
        <v>0</v>
      </c>
      <c r="O19" s="1153"/>
      <c r="P19" s="201">
        <f>SUM(P20:P24)</f>
        <v>0</v>
      </c>
      <c r="Q19" s="1146">
        <f>SUM(Q20:Q24)</f>
        <v>0</v>
      </c>
      <c r="R19" s="1153"/>
      <c r="S19" s="201">
        <f>SUM(S20:S24)</f>
        <v>0</v>
      </c>
      <c r="T19" s="663"/>
      <c r="U19" s="226">
        <f>SUM(U20:U24)</f>
        <v>0</v>
      </c>
      <c r="V19" s="1165"/>
      <c r="W19" s="19">
        <f>SUM(W20:W24)</f>
        <v>0</v>
      </c>
      <c r="X19" s="226">
        <f>SUM(X20:X24)</f>
        <v>0</v>
      </c>
      <c r="Y19" s="1165"/>
      <c r="Z19" s="19">
        <f>SUM(Z20:Z24)</f>
        <v>0</v>
      </c>
      <c r="AA19" s="226">
        <f>SUM(AA20:AA24)</f>
        <v>0</v>
      </c>
      <c r="AB19" s="1165"/>
      <c r="AC19" s="19">
        <f>SUM(AC20:AC24)</f>
        <v>0</v>
      </c>
      <c r="AD19" s="226">
        <f>SUM(AD20:AD24)</f>
        <v>0</v>
      </c>
      <c r="AE19" s="1165"/>
      <c r="AF19" s="19">
        <f>SUM(AF20:AF24)</f>
        <v>0</v>
      </c>
      <c r="AG19" s="226">
        <f>SUM(AG20:AG24)</f>
        <v>0</v>
      </c>
      <c r="AH19" s="1165"/>
      <c r="AI19" s="513">
        <f>SUM(AI20:AI24)</f>
        <v>0</v>
      </c>
      <c r="AJ19" s="378"/>
      <c r="AK19" s="378"/>
      <c r="AL19" s="34"/>
    </row>
    <row r="20" spans="1:38" s="547" customFormat="1" ht="12.75">
      <c r="A20" s="543"/>
      <c r="B20" s="544"/>
      <c r="C20" s="873" t="s">
        <v>390</v>
      </c>
      <c r="D20" s="659" t="s">
        <v>179</v>
      </c>
      <c r="E20" s="1147"/>
      <c r="F20" s="1154"/>
      <c r="G20" s="359">
        <f>+(F20*0.7)*E20</f>
        <v>0</v>
      </c>
      <c r="H20" s="1147"/>
      <c r="I20" s="1154"/>
      <c r="J20" s="359">
        <f>+(I20*0.7)*H20</f>
        <v>0</v>
      </c>
      <c r="K20" s="1147"/>
      <c r="L20" s="1154"/>
      <c r="M20" s="359">
        <f>+(L20*0.7)*K20</f>
        <v>0</v>
      </c>
      <c r="N20" s="1147"/>
      <c r="O20" s="1154"/>
      <c r="P20" s="359">
        <f>+(O20*0.7)*N20</f>
        <v>0</v>
      </c>
      <c r="Q20" s="1147"/>
      <c r="R20" s="1154"/>
      <c r="S20" s="359">
        <f>+(R20*0.7)*Q20</f>
        <v>0</v>
      </c>
      <c r="T20" s="665"/>
      <c r="U20" s="669"/>
      <c r="V20" s="1166"/>
      <c r="W20" s="542">
        <f>+(V20*0.7)*U20</f>
        <v>0</v>
      </c>
      <c r="X20" s="669"/>
      <c r="Y20" s="1166"/>
      <c r="Z20" s="542">
        <f>+(Y20*0.7)*X20</f>
        <v>0</v>
      </c>
      <c r="AA20" s="669"/>
      <c r="AB20" s="1166"/>
      <c r="AC20" s="542">
        <f>+(AB20*0.7)*AA20</f>
        <v>0</v>
      </c>
      <c r="AD20" s="669"/>
      <c r="AE20" s="1166"/>
      <c r="AF20" s="542">
        <f>+(AE20*0.7)*AD20</f>
        <v>0</v>
      </c>
      <c r="AG20" s="669"/>
      <c r="AH20" s="1166"/>
      <c r="AI20" s="599">
        <f>+(AH20*0.7)*AG20</f>
        <v>0</v>
      </c>
      <c r="AJ20" s="545"/>
      <c r="AK20" s="545"/>
      <c r="AL20" s="546"/>
    </row>
    <row r="21" spans="1:38" s="547" customFormat="1" ht="12.75">
      <c r="A21" s="543"/>
      <c r="B21" s="544"/>
      <c r="C21" s="873" t="s">
        <v>391</v>
      </c>
      <c r="D21" s="659" t="s">
        <v>179</v>
      </c>
      <c r="E21" s="1147"/>
      <c r="F21" s="1154"/>
      <c r="G21" s="359">
        <f t="shared" ref="G21:G24" si="15">+(F21*0.7)*E21</f>
        <v>0</v>
      </c>
      <c r="H21" s="1147"/>
      <c r="I21" s="1154"/>
      <c r="J21" s="359">
        <f t="shared" ref="J21:J24" si="16">+(I21*0.7)*H21</f>
        <v>0</v>
      </c>
      <c r="K21" s="1147"/>
      <c r="L21" s="1154"/>
      <c r="M21" s="359">
        <f t="shared" ref="M21:M24" si="17">+(L21*0.7)*K21</f>
        <v>0</v>
      </c>
      <c r="N21" s="1147"/>
      <c r="O21" s="1154"/>
      <c r="P21" s="359">
        <f t="shared" ref="P21:P24" si="18">+(O21*0.7)*N21</f>
        <v>0</v>
      </c>
      <c r="Q21" s="1147"/>
      <c r="R21" s="1154"/>
      <c r="S21" s="359">
        <f t="shared" ref="S21:S24" si="19">+(R21*0.7)*Q21</f>
        <v>0</v>
      </c>
      <c r="T21" s="665"/>
      <c r="U21" s="669"/>
      <c r="V21" s="1166"/>
      <c r="W21" s="542">
        <f>+(V21*0.7)*U21</f>
        <v>0</v>
      </c>
      <c r="X21" s="669"/>
      <c r="Y21" s="1166"/>
      <c r="Z21" s="542">
        <f>+(Y21*0.7)*X21</f>
        <v>0</v>
      </c>
      <c r="AA21" s="669"/>
      <c r="AB21" s="1166"/>
      <c r="AC21" s="542">
        <f>+(AB21*0.7)*AA21</f>
        <v>0</v>
      </c>
      <c r="AD21" s="669"/>
      <c r="AE21" s="1166"/>
      <c r="AF21" s="542">
        <f>+(AE21*0.7)*AD21</f>
        <v>0</v>
      </c>
      <c r="AG21" s="669"/>
      <c r="AH21" s="1166"/>
      <c r="AI21" s="599">
        <f>+(AH21*0.7)*AG21</f>
        <v>0</v>
      </c>
      <c r="AJ21" s="545"/>
      <c r="AK21" s="545"/>
      <c r="AL21" s="546"/>
    </row>
    <row r="22" spans="1:38" s="547" customFormat="1" ht="12.75">
      <c r="A22" s="543"/>
      <c r="B22" s="544"/>
      <c r="C22" s="873" t="s">
        <v>392</v>
      </c>
      <c r="D22" s="659" t="s">
        <v>179</v>
      </c>
      <c r="E22" s="1148"/>
      <c r="F22" s="1156"/>
      <c r="G22" s="359">
        <f t="shared" si="15"/>
        <v>0</v>
      </c>
      <c r="H22" s="1148"/>
      <c r="I22" s="1156"/>
      <c r="J22" s="359">
        <f t="shared" si="16"/>
        <v>0</v>
      </c>
      <c r="K22" s="1148"/>
      <c r="L22" s="1156"/>
      <c r="M22" s="359">
        <f t="shared" si="17"/>
        <v>0</v>
      </c>
      <c r="N22" s="1148"/>
      <c r="O22" s="1156"/>
      <c r="P22" s="359">
        <f t="shared" si="18"/>
        <v>0</v>
      </c>
      <c r="Q22" s="1148"/>
      <c r="R22" s="1156"/>
      <c r="S22" s="359">
        <f t="shared" si="19"/>
        <v>0</v>
      </c>
      <c r="T22" s="665"/>
      <c r="U22" s="669"/>
      <c r="V22" s="1166"/>
      <c r="W22" s="542">
        <f>+(V22*0.7)*U22</f>
        <v>0</v>
      </c>
      <c r="X22" s="669"/>
      <c r="Y22" s="1166"/>
      <c r="Z22" s="542">
        <f>+(Y22*0.7)*X22</f>
        <v>0</v>
      </c>
      <c r="AA22" s="669"/>
      <c r="AB22" s="1166"/>
      <c r="AC22" s="542">
        <f>+(AB22*0.7)*AA22</f>
        <v>0</v>
      </c>
      <c r="AD22" s="669"/>
      <c r="AE22" s="1166"/>
      <c r="AF22" s="542">
        <f>+(AE22*0.7)*AD22</f>
        <v>0</v>
      </c>
      <c r="AG22" s="669"/>
      <c r="AH22" s="1166"/>
      <c r="AI22" s="599">
        <f>+(AH22*0.7)*AG22</f>
        <v>0</v>
      </c>
      <c r="AJ22" s="545"/>
      <c r="AK22" s="545"/>
      <c r="AL22" s="546"/>
    </row>
    <row r="23" spans="1:38" s="547" customFormat="1" ht="12.75">
      <c r="A23" s="543"/>
      <c r="B23" s="544"/>
      <c r="C23" s="873" t="s">
        <v>393</v>
      </c>
      <c r="D23" s="659" t="s">
        <v>179</v>
      </c>
      <c r="E23" s="1148"/>
      <c r="F23" s="1156"/>
      <c r="G23" s="359">
        <f t="shared" si="15"/>
        <v>0</v>
      </c>
      <c r="H23" s="1148"/>
      <c r="I23" s="1156"/>
      <c r="J23" s="359">
        <f t="shared" si="16"/>
        <v>0</v>
      </c>
      <c r="K23" s="1148"/>
      <c r="L23" s="1156"/>
      <c r="M23" s="359">
        <f t="shared" si="17"/>
        <v>0</v>
      </c>
      <c r="N23" s="1148"/>
      <c r="O23" s="1156"/>
      <c r="P23" s="359">
        <f t="shared" si="18"/>
        <v>0</v>
      </c>
      <c r="Q23" s="1148"/>
      <c r="R23" s="1156"/>
      <c r="S23" s="359">
        <f t="shared" si="19"/>
        <v>0</v>
      </c>
      <c r="T23" s="665"/>
      <c r="U23" s="669"/>
      <c r="V23" s="1166"/>
      <c r="W23" s="542">
        <f>+(V23*0.7)*U23</f>
        <v>0</v>
      </c>
      <c r="X23" s="669"/>
      <c r="Y23" s="1166"/>
      <c r="Z23" s="542">
        <f>+(Y23*0.7)*X23</f>
        <v>0</v>
      </c>
      <c r="AA23" s="669"/>
      <c r="AB23" s="1166"/>
      <c r="AC23" s="542">
        <f>+(AB23*0.7)*AA23</f>
        <v>0</v>
      </c>
      <c r="AD23" s="669"/>
      <c r="AE23" s="1166"/>
      <c r="AF23" s="542">
        <f>+(AE23*0.7)*AD23</f>
        <v>0</v>
      </c>
      <c r="AG23" s="669"/>
      <c r="AH23" s="1166"/>
      <c r="AI23" s="599">
        <f>+(AH23*0.7)*AG23</f>
        <v>0</v>
      </c>
      <c r="AJ23" s="545"/>
      <c r="AK23" s="545"/>
      <c r="AL23" s="546"/>
    </row>
    <row r="24" spans="1:38" s="547" customFormat="1" ht="12.75">
      <c r="A24" s="543"/>
      <c r="B24" s="544"/>
      <c r="C24" s="873" t="s">
        <v>394</v>
      </c>
      <c r="D24" s="659" t="s">
        <v>179</v>
      </c>
      <c r="E24" s="1148"/>
      <c r="F24" s="1156"/>
      <c r="G24" s="359">
        <f t="shared" si="15"/>
        <v>0</v>
      </c>
      <c r="H24" s="1148"/>
      <c r="I24" s="1156"/>
      <c r="J24" s="359">
        <f t="shared" si="16"/>
        <v>0</v>
      </c>
      <c r="K24" s="1148"/>
      <c r="L24" s="1156"/>
      <c r="M24" s="359">
        <f t="shared" si="17"/>
        <v>0</v>
      </c>
      <c r="N24" s="1148"/>
      <c r="O24" s="1156"/>
      <c r="P24" s="359">
        <f t="shared" si="18"/>
        <v>0</v>
      </c>
      <c r="Q24" s="1148"/>
      <c r="R24" s="1156"/>
      <c r="S24" s="359">
        <f t="shared" si="19"/>
        <v>0</v>
      </c>
      <c r="T24" s="665"/>
      <c r="U24" s="669"/>
      <c r="V24" s="1166"/>
      <c r="W24" s="542">
        <f>+(V24*0.7)*U24</f>
        <v>0</v>
      </c>
      <c r="X24" s="669"/>
      <c r="Y24" s="1166"/>
      <c r="Z24" s="542">
        <f>+(Y24*0.7)*X24</f>
        <v>0</v>
      </c>
      <c r="AA24" s="669"/>
      <c r="AB24" s="1166"/>
      <c r="AC24" s="542">
        <f>+(AB24*0.7)*AA24</f>
        <v>0</v>
      </c>
      <c r="AD24" s="669"/>
      <c r="AE24" s="1166"/>
      <c r="AF24" s="542">
        <f>+(AE24*0.7)*AD24</f>
        <v>0</v>
      </c>
      <c r="AG24" s="669"/>
      <c r="AH24" s="1166"/>
      <c r="AI24" s="599">
        <f>+(AH24*0.7)*AG24</f>
        <v>0</v>
      </c>
      <c r="AJ24" s="545"/>
      <c r="AK24" s="545"/>
      <c r="AL24" s="546"/>
    </row>
    <row r="25" spans="1:38" s="32" customFormat="1" ht="15.75">
      <c r="A25" s="423"/>
      <c r="B25" s="451"/>
      <c r="C25" s="872"/>
      <c r="D25" s="424"/>
      <c r="E25" s="1145"/>
      <c r="F25" s="1021"/>
      <c r="G25" s="197"/>
      <c r="H25" s="1145"/>
      <c r="I25" s="1021"/>
      <c r="J25" s="197"/>
      <c r="K25" s="1145"/>
      <c r="L25" s="1021"/>
      <c r="M25" s="197"/>
      <c r="N25" s="1145"/>
      <c r="O25" s="1021"/>
      <c r="P25" s="197"/>
      <c r="Q25" s="1145"/>
      <c r="R25" s="1021"/>
      <c r="S25" s="197"/>
      <c r="T25" s="666"/>
      <c r="U25" s="225"/>
      <c r="V25" s="1167"/>
      <c r="W25" s="422"/>
      <c r="X25" s="225"/>
      <c r="Y25" s="1167"/>
      <c r="Z25" s="422"/>
      <c r="AA25" s="225"/>
      <c r="AB25" s="1167"/>
      <c r="AC25" s="422"/>
      <c r="AD25" s="225"/>
      <c r="AE25" s="1167"/>
      <c r="AF25" s="422"/>
      <c r="AG25" s="225"/>
      <c r="AH25" s="1167"/>
      <c r="AI25" s="600"/>
      <c r="AJ25" s="30"/>
      <c r="AK25" s="30"/>
      <c r="AL25" s="425"/>
    </row>
    <row r="26" spans="1:38" s="380" customFormat="1" ht="15.75">
      <c r="A26" s="199"/>
      <c r="B26" s="877"/>
      <c r="C26" s="324" t="s">
        <v>277</v>
      </c>
      <c r="D26" s="875" t="s">
        <v>166</v>
      </c>
      <c r="E26" s="1146">
        <f>SUM(E27:E31)</f>
        <v>0</v>
      </c>
      <c r="F26" s="1153"/>
      <c r="G26" s="201">
        <f>SUM(G27:G31)</f>
        <v>0</v>
      </c>
      <c r="H26" s="1146">
        <f>SUM(H27:H31)</f>
        <v>0</v>
      </c>
      <c r="I26" s="1153"/>
      <c r="J26" s="201">
        <f>SUM(J27:J31)</f>
        <v>0</v>
      </c>
      <c r="K26" s="1146">
        <f>SUM(K27:K31)</f>
        <v>0</v>
      </c>
      <c r="L26" s="1153"/>
      <c r="M26" s="201">
        <f>SUM(M27:M31)</f>
        <v>0</v>
      </c>
      <c r="N26" s="1146">
        <f>SUM(N27:N31)</f>
        <v>0</v>
      </c>
      <c r="O26" s="1153"/>
      <c r="P26" s="201">
        <f>SUM(P27:P31)</f>
        <v>0</v>
      </c>
      <c r="Q26" s="1146">
        <f>SUM(Q27:Q31)</f>
        <v>0</v>
      </c>
      <c r="R26" s="1153"/>
      <c r="S26" s="201">
        <f>SUM(S27:S31)</f>
        <v>0</v>
      </c>
      <c r="T26" s="663"/>
      <c r="U26" s="226">
        <f>SUM(U27:U31)</f>
        <v>0</v>
      </c>
      <c r="V26" s="1165"/>
      <c r="W26" s="19">
        <f>SUM(W27:W31)</f>
        <v>0</v>
      </c>
      <c r="X26" s="226">
        <f>SUM(X27:X31)</f>
        <v>0</v>
      </c>
      <c r="Y26" s="1165"/>
      <c r="Z26" s="19">
        <f>SUM(Z27:Z31)</f>
        <v>0</v>
      </c>
      <c r="AA26" s="226">
        <f>SUM(AA27:AA31)</f>
        <v>0</v>
      </c>
      <c r="AB26" s="1165"/>
      <c r="AC26" s="19">
        <f>SUM(AC27:AC31)</f>
        <v>0</v>
      </c>
      <c r="AD26" s="226">
        <f>SUM(AD27:AD31)</f>
        <v>0</v>
      </c>
      <c r="AE26" s="1165"/>
      <c r="AF26" s="19">
        <f>SUM(AF27:AF31)</f>
        <v>0</v>
      </c>
      <c r="AG26" s="226">
        <f>SUM(AG27:AG31)</f>
        <v>0</v>
      </c>
      <c r="AH26" s="1165"/>
      <c r="AI26" s="513">
        <f>SUM(AI27:AI31)</f>
        <v>0</v>
      </c>
      <c r="AJ26" s="378"/>
      <c r="AK26" s="378"/>
      <c r="AL26" s="34"/>
    </row>
    <row r="27" spans="1:38" s="547" customFormat="1" ht="12.75">
      <c r="A27" s="543"/>
      <c r="B27" s="544"/>
      <c r="C27" s="873" t="s">
        <v>395</v>
      </c>
      <c r="D27" s="659" t="s">
        <v>179</v>
      </c>
      <c r="E27" s="1147"/>
      <c r="F27" s="1154"/>
      <c r="G27" s="359">
        <f>+(F27*0.7)*E27</f>
        <v>0</v>
      </c>
      <c r="H27" s="1147"/>
      <c r="I27" s="1154"/>
      <c r="J27" s="359">
        <f>+(I27*0.7)*H27</f>
        <v>0</v>
      </c>
      <c r="K27" s="1147"/>
      <c r="L27" s="1154"/>
      <c r="M27" s="359">
        <f>+(L27*0.7)*K27</f>
        <v>0</v>
      </c>
      <c r="N27" s="1147"/>
      <c r="O27" s="1154"/>
      <c r="P27" s="359">
        <f>+(O27*0.7)*N27</f>
        <v>0</v>
      </c>
      <c r="Q27" s="1147"/>
      <c r="R27" s="1154"/>
      <c r="S27" s="359">
        <f>+(R27*0.7)*Q27</f>
        <v>0</v>
      </c>
      <c r="T27" s="665"/>
      <c r="U27" s="669"/>
      <c r="V27" s="1166"/>
      <c r="W27" s="542">
        <f>+(V27*0.7)*U27</f>
        <v>0</v>
      </c>
      <c r="X27" s="669"/>
      <c r="Y27" s="1166"/>
      <c r="Z27" s="542">
        <f>+(Y27*0.7)*X27</f>
        <v>0</v>
      </c>
      <c r="AA27" s="669"/>
      <c r="AB27" s="1166"/>
      <c r="AC27" s="542">
        <f>+(AB27*0.7)*AA27</f>
        <v>0</v>
      </c>
      <c r="AD27" s="669"/>
      <c r="AE27" s="1166"/>
      <c r="AF27" s="542">
        <f>+(AE27*0.7)*AD27</f>
        <v>0</v>
      </c>
      <c r="AG27" s="669"/>
      <c r="AH27" s="1166"/>
      <c r="AI27" s="599">
        <f>+(AH27*0.7)*AG27</f>
        <v>0</v>
      </c>
      <c r="AJ27" s="545"/>
      <c r="AK27" s="545"/>
      <c r="AL27" s="546"/>
    </row>
    <row r="28" spans="1:38" s="547" customFormat="1" ht="12.75">
      <c r="A28" s="543"/>
      <c r="B28" s="544"/>
      <c r="C28" s="873" t="s">
        <v>396</v>
      </c>
      <c r="D28" s="659" t="s">
        <v>179</v>
      </c>
      <c r="E28" s="1147"/>
      <c r="F28" s="1154"/>
      <c r="G28" s="359">
        <f t="shared" ref="G28:G31" si="20">+(F28*0.7)*E28</f>
        <v>0</v>
      </c>
      <c r="H28" s="1147"/>
      <c r="I28" s="1154"/>
      <c r="J28" s="359">
        <f t="shared" ref="J28:J31" si="21">+(I28*0.7)*H28</f>
        <v>0</v>
      </c>
      <c r="K28" s="1147"/>
      <c r="L28" s="1154"/>
      <c r="M28" s="359">
        <f t="shared" ref="M28:M31" si="22">+(L28*0.7)*K28</f>
        <v>0</v>
      </c>
      <c r="N28" s="1147"/>
      <c r="O28" s="1154"/>
      <c r="P28" s="359">
        <f t="shared" ref="P28:P31" si="23">+(O28*0.7)*N28</f>
        <v>0</v>
      </c>
      <c r="Q28" s="1147"/>
      <c r="R28" s="1154"/>
      <c r="S28" s="359">
        <f t="shared" ref="S28:S31" si="24">+(R28*0.7)*Q28</f>
        <v>0</v>
      </c>
      <c r="T28" s="665"/>
      <c r="U28" s="669"/>
      <c r="V28" s="1166"/>
      <c r="W28" s="542">
        <f>+(V28*0.7)*U28</f>
        <v>0</v>
      </c>
      <c r="X28" s="669"/>
      <c r="Y28" s="1166"/>
      <c r="Z28" s="542">
        <f>+(Y28*0.7)*X28</f>
        <v>0</v>
      </c>
      <c r="AA28" s="669"/>
      <c r="AB28" s="1166"/>
      <c r="AC28" s="542">
        <f>+(AB28*0.7)*AA28</f>
        <v>0</v>
      </c>
      <c r="AD28" s="669"/>
      <c r="AE28" s="1166"/>
      <c r="AF28" s="542">
        <f>+(AE28*0.7)*AD28</f>
        <v>0</v>
      </c>
      <c r="AG28" s="669"/>
      <c r="AH28" s="1166"/>
      <c r="AI28" s="599">
        <f>+(AH28*0.7)*AG28</f>
        <v>0</v>
      </c>
      <c r="AJ28" s="545"/>
      <c r="AK28" s="545"/>
      <c r="AL28" s="546"/>
    </row>
    <row r="29" spans="1:38" s="547" customFormat="1" ht="12.75">
      <c r="A29" s="543"/>
      <c r="B29" s="544"/>
      <c r="C29" s="873" t="s">
        <v>397</v>
      </c>
      <c r="D29" s="659" t="s">
        <v>179</v>
      </c>
      <c r="E29" s="1148"/>
      <c r="F29" s="1156"/>
      <c r="G29" s="359">
        <f t="shared" si="20"/>
        <v>0</v>
      </c>
      <c r="H29" s="1148"/>
      <c r="I29" s="1156"/>
      <c r="J29" s="359">
        <f t="shared" si="21"/>
        <v>0</v>
      </c>
      <c r="K29" s="1148"/>
      <c r="L29" s="1156"/>
      <c r="M29" s="359">
        <f t="shared" si="22"/>
        <v>0</v>
      </c>
      <c r="N29" s="1148"/>
      <c r="O29" s="1156"/>
      <c r="P29" s="359">
        <f t="shared" si="23"/>
        <v>0</v>
      </c>
      <c r="Q29" s="1148"/>
      <c r="R29" s="1156"/>
      <c r="S29" s="359">
        <f t="shared" si="24"/>
        <v>0</v>
      </c>
      <c r="T29" s="665"/>
      <c r="U29" s="669"/>
      <c r="V29" s="1166"/>
      <c r="W29" s="542">
        <f>+(V29*0.7)*U29</f>
        <v>0</v>
      </c>
      <c r="X29" s="669"/>
      <c r="Y29" s="1166"/>
      <c r="Z29" s="542">
        <f>+(Y29*0.7)*X29</f>
        <v>0</v>
      </c>
      <c r="AA29" s="669"/>
      <c r="AB29" s="1166"/>
      <c r="AC29" s="542">
        <f>+(AB29*0.7)*AA29</f>
        <v>0</v>
      </c>
      <c r="AD29" s="669"/>
      <c r="AE29" s="1166"/>
      <c r="AF29" s="542">
        <f>+(AE29*0.7)*AD29</f>
        <v>0</v>
      </c>
      <c r="AG29" s="669"/>
      <c r="AH29" s="1166"/>
      <c r="AI29" s="599">
        <f>+(AH29*0.7)*AG29</f>
        <v>0</v>
      </c>
      <c r="AJ29" s="545"/>
      <c r="AK29" s="545"/>
      <c r="AL29" s="546"/>
    </row>
    <row r="30" spans="1:38" s="547" customFormat="1" ht="12.75">
      <c r="A30" s="543"/>
      <c r="B30" s="544"/>
      <c r="C30" s="873" t="s">
        <v>398</v>
      </c>
      <c r="D30" s="659" t="s">
        <v>179</v>
      </c>
      <c r="E30" s="1148"/>
      <c r="F30" s="1156"/>
      <c r="G30" s="359">
        <f t="shared" si="20"/>
        <v>0</v>
      </c>
      <c r="H30" s="1148"/>
      <c r="I30" s="1156"/>
      <c r="J30" s="359">
        <f t="shared" si="21"/>
        <v>0</v>
      </c>
      <c r="K30" s="1148"/>
      <c r="L30" s="1156"/>
      <c r="M30" s="359">
        <f t="shared" si="22"/>
        <v>0</v>
      </c>
      <c r="N30" s="1148"/>
      <c r="O30" s="1156"/>
      <c r="P30" s="359">
        <f t="shared" si="23"/>
        <v>0</v>
      </c>
      <c r="Q30" s="1148"/>
      <c r="R30" s="1156"/>
      <c r="S30" s="359">
        <f t="shared" si="24"/>
        <v>0</v>
      </c>
      <c r="T30" s="665"/>
      <c r="U30" s="669"/>
      <c r="V30" s="1166"/>
      <c r="W30" s="542">
        <f>+(V30*0.7)*U30</f>
        <v>0</v>
      </c>
      <c r="X30" s="669"/>
      <c r="Y30" s="1166"/>
      <c r="Z30" s="542">
        <f>+(Y30*0.7)*X30</f>
        <v>0</v>
      </c>
      <c r="AA30" s="669"/>
      <c r="AB30" s="1166"/>
      <c r="AC30" s="542">
        <f>+(AB30*0.7)*AA30</f>
        <v>0</v>
      </c>
      <c r="AD30" s="669"/>
      <c r="AE30" s="1166"/>
      <c r="AF30" s="542">
        <f>+(AE30*0.7)*AD30</f>
        <v>0</v>
      </c>
      <c r="AG30" s="669"/>
      <c r="AH30" s="1166"/>
      <c r="AI30" s="599">
        <f>+(AH30*0.7)*AG30</f>
        <v>0</v>
      </c>
      <c r="AJ30" s="545"/>
      <c r="AK30" s="545"/>
      <c r="AL30" s="546"/>
    </row>
    <row r="31" spans="1:38" s="547" customFormat="1" ht="12.75">
      <c r="A31" s="543"/>
      <c r="B31" s="544"/>
      <c r="C31" s="873" t="s">
        <v>399</v>
      </c>
      <c r="D31" s="659" t="s">
        <v>179</v>
      </c>
      <c r="E31" s="1148"/>
      <c r="F31" s="1156"/>
      <c r="G31" s="359">
        <f t="shared" si="20"/>
        <v>0</v>
      </c>
      <c r="H31" s="1148"/>
      <c r="I31" s="1156"/>
      <c r="J31" s="359">
        <f t="shared" si="21"/>
        <v>0</v>
      </c>
      <c r="K31" s="1148"/>
      <c r="L31" s="1156"/>
      <c r="M31" s="359">
        <f t="shared" si="22"/>
        <v>0</v>
      </c>
      <c r="N31" s="1148"/>
      <c r="O31" s="1156"/>
      <c r="P31" s="359">
        <f t="shared" si="23"/>
        <v>0</v>
      </c>
      <c r="Q31" s="1148"/>
      <c r="R31" s="1156"/>
      <c r="S31" s="359">
        <f t="shared" si="24"/>
        <v>0</v>
      </c>
      <c r="T31" s="665"/>
      <c r="U31" s="669"/>
      <c r="V31" s="1166"/>
      <c r="W31" s="542">
        <f>+(V31*0.7)*U31</f>
        <v>0</v>
      </c>
      <c r="X31" s="669"/>
      <c r="Y31" s="1166"/>
      <c r="Z31" s="542">
        <f>+(Y31*0.7)*X31</f>
        <v>0</v>
      </c>
      <c r="AA31" s="669"/>
      <c r="AB31" s="1166"/>
      <c r="AC31" s="542">
        <f>+(AB31*0.7)*AA31</f>
        <v>0</v>
      </c>
      <c r="AD31" s="669"/>
      <c r="AE31" s="1166"/>
      <c r="AF31" s="542">
        <f>+(AE31*0.7)*AD31</f>
        <v>0</v>
      </c>
      <c r="AG31" s="669"/>
      <c r="AH31" s="1166"/>
      <c r="AI31" s="599">
        <f>+(AH31*0.7)*AG31</f>
        <v>0</v>
      </c>
      <c r="AJ31" s="545"/>
      <c r="AK31" s="545"/>
      <c r="AL31" s="546"/>
    </row>
    <row r="32" spans="1:38" s="32" customFormat="1" ht="15.75">
      <c r="A32" s="423"/>
      <c r="B32" s="451"/>
      <c r="C32" s="872"/>
      <c r="D32" s="424"/>
      <c r="E32" s="1145"/>
      <c r="F32" s="1021"/>
      <c r="G32" s="197"/>
      <c r="H32" s="1145"/>
      <c r="I32" s="1021"/>
      <c r="J32" s="197"/>
      <c r="K32" s="1145"/>
      <c r="L32" s="1021"/>
      <c r="M32" s="197"/>
      <c r="N32" s="1145"/>
      <c r="O32" s="1021"/>
      <c r="P32" s="197"/>
      <c r="Q32" s="1145"/>
      <c r="R32" s="1021"/>
      <c r="S32" s="197"/>
      <c r="T32" s="667"/>
      <c r="U32" s="225"/>
      <c r="V32" s="1167"/>
      <c r="W32" s="422"/>
      <c r="X32" s="225"/>
      <c r="Y32" s="1167"/>
      <c r="Z32" s="422"/>
      <c r="AA32" s="225"/>
      <c r="AB32" s="1167"/>
      <c r="AC32" s="422"/>
      <c r="AD32" s="225"/>
      <c r="AE32" s="1167"/>
      <c r="AF32" s="422"/>
      <c r="AG32" s="225"/>
      <c r="AH32" s="1167"/>
      <c r="AI32" s="600"/>
      <c r="AJ32" s="30"/>
      <c r="AK32" s="30"/>
      <c r="AL32" s="425"/>
    </row>
    <row r="33" spans="1:44" s="380" customFormat="1" ht="15.75">
      <c r="A33" s="199"/>
      <c r="B33" s="877"/>
      <c r="C33" s="324" t="s">
        <v>278</v>
      </c>
      <c r="D33" s="875" t="s">
        <v>164</v>
      </c>
      <c r="E33" s="1146">
        <f>SUM(E34:E38)</f>
        <v>0</v>
      </c>
      <c r="F33" s="1153"/>
      <c r="G33" s="201">
        <f>SUM(G34:G38)</f>
        <v>0</v>
      </c>
      <c r="H33" s="1146">
        <f>SUM(H34:H38)</f>
        <v>0</v>
      </c>
      <c r="I33" s="1153"/>
      <c r="J33" s="201">
        <f>SUM(J34:J38)</f>
        <v>0</v>
      </c>
      <c r="K33" s="1146">
        <f>SUM(K34:K38)</f>
        <v>0</v>
      </c>
      <c r="L33" s="1153"/>
      <c r="M33" s="201">
        <f>SUM(M34:M38)</f>
        <v>0</v>
      </c>
      <c r="N33" s="1146">
        <f>SUM(N34:N38)</f>
        <v>0</v>
      </c>
      <c r="O33" s="1153"/>
      <c r="P33" s="201">
        <f>SUM(P34:P38)</f>
        <v>0</v>
      </c>
      <c r="Q33" s="1146">
        <f>SUM(Q34:Q38)</f>
        <v>0</v>
      </c>
      <c r="R33" s="1153"/>
      <c r="S33" s="201">
        <f>SUM(S34:S38)</f>
        <v>0</v>
      </c>
      <c r="T33" s="663"/>
      <c r="U33" s="226">
        <f>SUM(U34:U38)</f>
        <v>0</v>
      </c>
      <c r="V33" s="1165"/>
      <c r="W33" s="19">
        <f>SUM(W34:W38)</f>
        <v>0</v>
      </c>
      <c r="X33" s="226">
        <f>SUM(X34:X38)</f>
        <v>0</v>
      </c>
      <c r="Y33" s="1165"/>
      <c r="Z33" s="19">
        <f>SUM(Z34:Z38)</f>
        <v>0</v>
      </c>
      <c r="AA33" s="226">
        <f>SUM(AA34:AA38)</f>
        <v>0</v>
      </c>
      <c r="AB33" s="1165"/>
      <c r="AC33" s="19">
        <f>SUM(AC34:AC38)</f>
        <v>0</v>
      </c>
      <c r="AD33" s="226">
        <f>SUM(AD34:AD38)</f>
        <v>0</v>
      </c>
      <c r="AE33" s="1165"/>
      <c r="AF33" s="19">
        <f>SUM(AF34:AF38)</f>
        <v>0</v>
      </c>
      <c r="AG33" s="226">
        <f>SUM(AG34:AG38)</f>
        <v>0</v>
      </c>
      <c r="AH33" s="1165"/>
      <c r="AI33" s="513">
        <f>SUM(AI34:AI38)</f>
        <v>0</v>
      </c>
      <c r="AJ33" s="378"/>
      <c r="AK33" s="378"/>
      <c r="AL33" s="34"/>
    </row>
    <row r="34" spans="1:44" s="547" customFormat="1" ht="12.75">
      <c r="A34" s="543"/>
      <c r="B34" s="544"/>
      <c r="C34" s="873" t="s">
        <v>400</v>
      </c>
      <c r="D34" s="659" t="s">
        <v>179</v>
      </c>
      <c r="E34" s="1147"/>
      <c r="F34" s="1154"/>
      <c r="G34" s="359">
        <f>+(F34*0.7)*E34</f>
        <v>0</v>
      </c>
      <c r="H34" s="1147"/>
      <c r="I34" s="1154"/>
      <c r="J34" s="359">
        <f>+(I34*0.7)*H34</f>
        <v>0</v>
      </c>
      <c r="K34" s="1147"/>
      <c r="L34" s="1154"/>
      <c r="M34" s="359">
        <f>+(L34*0.7)*K34</f>
        <v>0</v>
      </c>
      <c r="N34" s="1147"/>
      <c r="O34" s="1154"/>
      <c r="P34" s="359">
        <f>+(O34*0.7)*N34</f>
        <v>0</v>
      </c>
      <c r="Q34" s="1147"/>
      <c r="R34" s="1154"/>
      <c r="S34" s="359">
        <f>+(R34*0.7)*Q34</f>
        <v>0</v>
      </c>
      <c r="T34" s="665"/>
      <c r="U34" s="669"/>
      <c r="V34" s="1166"/>
      <c r="W34" s="542">
        <f>+(V34*0.7)*U34</f>
        <v>0</v>
      </c>
      <c r="X34" s="669"/>
      <c r="Y34" s="1166"/>
      <c r="Z34" s="542">
        <f>+(Y34*0.7)*X34</f>
        <v>0</v>
      </c>
      <c r="AA34" s="669"/>
      <c r="AB34" s="1166"/>
      <c r="AC34" s="542">
        <f>+(AB34*0.7)*AA34</f>
        <v>0</v>
      </c>
      <c r="AD34" s="669"/>
      <c r="AE34" s="1166"/>
      <c r="AF34" s="542">
        <f>+(AE34*0.7)*AD34</f>
        <v>0</v>
      </c>
      <c r="AG34" s="669"/>
      <c r="AH34" s="1166"/>
      <c r="AI34" s="599">
        <f>+(AH34*0.7)*AG34</f>
        <v>0</v>
      </c>
      <c r="AJ34" s="545"/>
      <c r="AK34" s="545"/>
      <c r="AL34" s="546"/>
    </row>
    <row r="35" spans="1:44" s="547" customFormat="1" ht="12.75">
      <c r="A35" s="543"/>
      <c r="B35" s="544"/>
      <c r="C35" s="873" t="s">
        <v>401</v>
      </c>
      <c r="D35" s="659" t="s">
        <v>179</v>
      </c>
      <c r="E35" s="1147"/>
      <c r="F35" s="1154"/>
      <c r="G35" s="359">
        <f t="shared" ref="G35:G38" si="25">+(F35*0.7)*E35</f>
        <v>0</v>
      </c>
      <c r="H35" s="1147"/>
      <c r="I35" s="1154"/>
      <c r="J35" s="359">
        <f t="shared" ref="J35:J38" si="26">+(I35*0.7)*H35</f>
        <v>0</v>
      </c>
      <c r="K35" s="1147"/>
      <c r="L35" s="1154"/>
      <c r="M35" s="359">
        <f t="shared" ref="M35:M38" si="27">+(L35*0.7)*K35</f>
        <v>0</v>
      </c>
      <c r="N35" s="1147"/>
      <c r="O35" s="1154"/>
      <c r="P35" s="359">
        <f t="shared" ref="P35:P38" si="28">+(O35*0.7)*N35</f>
        <v>0</v>
      </c>
      <c r="Q35" s="1147"/>
      <c r="R35" s="1154"/>
      <c r="S35" s="359">
        <f t="shared" ref="S35:S38" si="29">+(R35*0.7)*Q35</f>
        <v>0</v>
      </c>
      <c r="T35" s="665"/>
      <c r="U35" s="669"/>
      <c r="V35" s="1166"/>
      <c r="W35" s="542">
        <f>+(V35*0.7)*U35</f>
        <v>0</v>
      </c>
      <c r="X35" s="669"/>
      <c r="Y35" s="1166"/>
      <c r="Z35" s="542">
        <f>+(Y35*0.7)*X35</f>
        <v>0</v>
      </c>
      <c r="AA35" s="669"/>
      <c r="AB35" s="1166"/>
      <c r="AC35" s="542">
        <f>+(AB35*0.7)*AA35</f>
        <v>0</v>
      </c>
      <c r="AD35" s="669"/>
      <c r="AE35" s="1166"/>
      <c r="AF35" s="542">
        <f>+(AE35*0.7)*AD35</f>
        <v>0</v>
      </c>
      <c r="AG35" s="669"/>
      <c r="AH35" s="1166"/>
      <c r="AI35" s="599">
        <f>+(AH35*0.7)*AG35</f>
        <v>0</v>
      </c>
      <c r="AJ35" s="545"/>
      <c r="AK35" s="545"/>
      <c r="AL35" s="546"/>
    </row>
    <row r="36" spans="1:44" s="547" customFormat="1" ht="12.75">
      <c r="A36" s="543"/>
      <c r="B36" s="544"/>
      <c r="C36" s="873" t="s">
        <v>402</v>
      </c>
      <c r="D36" s="659" t="s">
        <v>179</v>
      </c>
      <c r="E36" s="1148"/>
      <c r="F36" s="1156"/>
      <c r="G36" s="359">
        <f t="shared" si="25"/>
        <v>0</v>
      </c>
      <c r="H36" s="1148"/>
      <c r="I36" s="1156"/>
      <c r="J36" s="359">
        <f t="shared" si="26"/>
        <v>0</v>
      </c>
      <c r="K36" s="1148"/>
      <c r="L36" s="1156"/>
      <c r="M36" s="359">
        <f t="shared" si="27"/>
        <v>0</v>
      </c>
      <c r="N36" s="1148"/>
      <c r="O36" s="1156"/>
      <c r="P36" s="359">
        <f t="shared" si="28"/>
        <v>0</v>
      </c>
      <c r="Q36" s="1148"/>
      <c r="R36" s="1156"/>
      <c r="S36" s="359">
        <f t="shared" si="29"/>
        <v>0</v>
      </c>
      <c r="T36" s="665"/>
      <c r="U36" s="669"/>
      <c r="V36" s="1166"/>
      <c r="W36" s="542">
        <f>+(V36*0.7)*U36</f>
        <v>0</v>
      </c>
      <c r="X36" s="669"/>
      <c r="Y36" s="1166"/>
      <c r="Z36" s="542">
        <f>+(Y36*0.7)*X36</f>
        <v>0</v>
      </c>
      <c r="AA36" s="669"/>
      <c r="AB36" s="1166"/>
      <c r="AC36" s="542">
        <f>+(AB36*0.7)*AA36</f>
        <v>0</v>
      </c>
      <c r="AD36" s="669"/>
      <c r="AE36" s="1166"/>
      <c r="AF36" s="542">
        <f>+(AE36*0.7)*AD36</f>
        <v>0</v>
      </c>
      <c r="AG36" s="669"/>
      <c r="AH36" s="1166"/>
      <c r="AI36" s="599">
        <f>+(AH36*0.7)*AG36</f>
        <v>0</v>
      </c>
      <c r="AJ36" s="545"/>
      <c r="AK36" s="545"/>
      <c r="AL36" s="546"/>
    </row>
    <row r="37" spans="1:44" s="547" customFormat="1" ht="12.75">
      <c r="A37" s="543"/>
      <c r="B37" s="544"/>
      <c r="C37" s="873" t="s">
        <v>403</v>
      </c>
      <c r="D37" s="659" t="s">
        <v>179</v>
      </c>
      <c r="E37" s="1148"/>
      <c r="F37" s="1156"/>
      <c r="G37" s="359">
        <f t="shared" si="25"/>
        <v>0</v>
      </c>
      <c r="H37" s="1148"/>
      <c r="I37" s="1156"/>
      <c r="J37" s="359">
        <f t="shared" si="26"/>
        <v>0</v>
      </c>
      <c r="K37" s="1148"/>
      <c r="L37" s="1156"/>
      <c r="M37" s="359">
        <f t="shared" si="27"/>
        <v>0</v>
      </c>
      <c r="N37" s="1148"/>
      <c r="O37" s="1156"/>
      <c r="P37" s="359">
        <f t="shared" si="28"/>
        <v>0</v>
      </c>
      <c r="Q37" s="1148"/>
      <c r="R37" s="1156"/>
      <c r="S37" s="359">
        <f t="shared" si="29"/>
        <v>0</v>
      </c>
      <c r="T37" s="665"/>
      <c r="U37" s="669"/>
      <c r="V37" s="1166"/>
      <c r="W37" s="542">
        <f>+(V37*0.7)*U37</f>
        <v>0</v>
      </c>
      <c r="X37" s="669"/>
      <c r="Y37" s="1166"/>
      <c r="Z37" s="542">
        <f>+(Y37*0.7)*X37</f>
        <v>0</v>
      </c>
      <c r="AA37" s="669"/>
      <c r="AB37" s="1166"/>
      <c r="AC37" s="542">
        <f>+(AB37*0.7)*AA37</f>
        <v>0</v>
      </c>
      <c r="AD37" s="669"/>
      <c r="AE37" s="1166"/>
      <c r="AF37" s="542">
        <f>+(AE37*0.7)*AD37</f>
        <v>0</v>
      </c>
      <c r="AG37" s="669"/>
      <c r="AH37" s="1166"/>
      <c r="AI37" s="599">
        <f>+(AH37*0.7)*AG37</f>
        <v>0</v>
      </c>
      <c r="AJ37" s="545"/>
      <c r="AK37" s="545"/>
      <c r="AL37" s="546"/>
    </row>
    <row r="38" spans="1:44" s="547" customFormat="1" ht="12.75">
      <c r="A38" s="543"/>
      <c r="B38" s="544"/>
      <c r="C38" s="873" t="s">
        <v>404</v>
      </c>
      <c r="D38" s="659" t="s">
        <v>179</v>
      </c>
      <c r="E38" s="1148"/>
      <c r="F38" s="1156"/>
      <c r="G38" s="359">
        <f t="shared" si="25"/>
        <v>0</v>
      </c>
      <c r="H38" s="1148"/>
      <c r="I38" s="1156"/>
      <c r="J38" s="359">
        <f t="shared" si="26"/>
        <v>0</v>
      </c>
      <c r="K38" s="1148"/>
      <c r="L38" s="1156"/>
      <c r="M38" s="359">
        <f t="shared" si="27"/>
        <v>0</v>
      </c>
      <c r="N38" s="1148"/>
      <c r="O38" s="1156"/>
      <c r="P38" s="359">
        <f t="shared" si="28"/>
        <v>0</v>
      </c>
      <c r="Q38" s="1148"/>
      <c r="R38" s="1156"/>
      <c r="S38" s="359">
        <f t="shared" si="29"/>
        <v>0</v>
      </c>
      <c r="T38" s="668"/>
      <c r="U38" s="669"/>
      <c r="V38" s="1166"/>
      <c r="W38" s="542">
        <f>+(V38*0.7)*U38</f>
        <v>0</v>
      </c>
      <c r="X38" s="669"/>
      <c r="Y38" s="1166"/>
      <c r="Z38" s="542">
        <f>+(Y38*0.7)*X38</f>
        <v>0</v>
      </c>
      <c r="AA38" s="669"/>
      <c r="AB38" s="1166"/>
      <c r="AC38" s="542">
        <f>+(AB38*0.7)*AA38</f>
        <v>0</v>
      </c>
      <c r="AD38" s="669"/>
      <c r="AE38" s="1166"/>
      <c r="AF38" s="542">
        <f>+(AE38*0.7)*AD38</f>
        <v>0</v>
      </c>
      <c r="AG38" s="669"/>
      <c r="AH38" s="1166"/>
      <c r="AI38" s="599">
        <f>+(AH38*0.7)*AG38</f>
        <v>0</v>
      </c>
      <c r="AJ38" s="545"/>
      <c r="AK38" s="545"/>
      <c r="AL38" s="546"/>
    </row>
    <row r="39" spans="1:44" s="32" customFormat="1" ht="15.75">
      <c r="A39" s="423"/>
      <c r="B39" s="451"/>
      <c r="D39" s="424"/>
      <c r="E39" s="1145"/>
      <c r="F39" s="1021"/>
      <c r="G39" s="197"/>
      <c r="H39" s="1145"/>
      <c r="I39" s="1021"/>
      <c r="J39" s="197"/>
      <c r="K39" s="1145"/>
      <c r="L39" s="1021"/>
      <c r="M39" s="197"/>
      <c r="N39" s="1145"/>
      <c r="O39" s="1021"/>
      <c r="P39" s="197"/>
      <c r="Q39" s="1145"/>
      <c r="R39" s="1021"/>
      <c r="S39" s="197"/>
      <c r="T39" s="667"/>
      <c r="U39" s="225"/>
      <c r="V39" s="1167"/>
      <c r="W39" s="422"/>
      <c r="X39" s="225"/>
      <c r="Y39" s="1167"/>
      <c r="Z39" s="422"/>
      <c r="AA39" s="225"/>
      <c r="AB39" s="1167"/>
      <c r="AC39" s="422"/>
      <c r="AD39" s="225"/>
      <c r="AE39" s="1167"/>
      <c r="AF39" s="422"/>
      <c r="AG39" s="225"/>
      <c r="AH39" s="1167"/>
      <c r="AI39" s="600"/>
      <c r="AJ39" s="30"/>
      <c r="AK39" s="30"/>
      <c r="AL39" s="425"/>
    </row>
    <row r="40" spans="1:44" s="380" customFormat="1" ht="15.75">
      <c r="A40" s="199"/>
      <c r="B40" s="877"/>
      <c r="C40" s="324" t="s">
        <v>279</v>
      </c>
      <c r="D40" s="875" t="s">
        <v>168</v>
      </c>
      <c r="E40" s="1146">
        <f>SUM(E41:E45)</f>
        <v>0</v>
      </c>
      <c r="F40" s="1153"/>
      <c r="G40" s="201">
        <f>SUM(G41:G45)</f>
        <v>0</v>
      </c>
      <c r="H40" s="1146">
        <f>SUM(H41:H45)</f>
        <v>0</v>
      </c>
      <c r="I40" s="1153"/>
      <c r="J40" s="201">
        <f>SUM(J41:J45)</f>
        <v>0</v>
      </c>
      <c r="K40" s="1146">
        <f>SUM(K41:K45)</f>
        <v>0</v>
      </c>
      <c r="L40" s="1153"/>
      <c r="M40" s="201">
        <f>SUM(M41:M45)</f>
        <v>0</v>
      </c>
      <c r="N40" s="1146">
        <f>SUM(N41:N45)</f>
        <v>0</v>
      </c>
      <c r="O40" s="1153"/>
      <c r="P40" s="201">
        <f>SUM(P41:P45)</f>
        <v>0</v>
      </c>
      <c r="Q40" s="1146">
        <f>SUM(Q41:Q45)</f>
        <v>0</v>
      </c>
      <c r="R40" s="1153"/>
      <c r="S40" s="201">
        <f>SUM(S41:S45)</f>
        <v>0</v>
      </c>
      <c r="T40" s="667"/>
      <c r="U40" s="226">
        <f>SUM(U41:U45)</f>
        <v>0</v>
      </c>
      <c r="V40" s="1165"/>
      <c r="W40" s="21">
        <f>SUM(W41:W45)</f>
        <v>0</v>
      </c>
      <c r="X40" s="226">
        <f>SUM(X41:X45)</f>
        <v>0</v>
      </c>
      <c r="Y40" s="1165"/>
      <c r="Z40" s="21">
        <f>SUM(Z41:Z45)</f>
        <v>0</v>
      </c>
      <c r="AA40" s="226">
        <f>SUM(AA41:AA45)</f>
        <v>0</v>
      </c>
      <c r="AB40" s="1165"/>
      <c r="AC40" s="21">
        <f>SUM(AC41:AC45)</f>
        <v>0</v>
      </c>
      <c r="AD40" s="226">
        <f>SUM(AD41:AD45)</f>
        <v>0</v>
      </c>
      <c r="AE40" s="1165"/>
      <c r="AF40" s="21">
        <f>SUM(AF41:AF45)</f>
        <v>0</v>
      </c>
      <c r="AG40" s="226">
        <f>SUM(AG41:AG45)</f>
        <v>0</v>
      </c>
      <c r="AH40" s="1165"/>
      <c r="AI40" s="512">
        <f>SUM(AI41:AI45)</f>
        <v>0</v>
      </c>
      <c r="AJ40" s="378"/>
      <c r="AK40" s="378"/>
      <c r="AL40" s="425"/>
    </row>
    <row r="41" spans="1:44" s="547" customFormat="1" ht="15.75">
      <c r="A41" s="543"/>
      <c r="B41" s="544"/>
      <c r="C41" s="873" t="s">
        <v>405</v>
      </c>
      <c r="D41" s="659" t="s">
        <v>179</v>
      </c>
      <c r="E41" s="1147"/>
      <c r="F41" s="1154"/>
      <c r="G41" s="359">
        <f>+(F41*0.7)*E41</f>
        <v>0</v>
      </c>
      <c r="H41" s="1147"/>
      <c r="I41" s="1154"/>
      <c r="J41" s="359">
        <f>+(I41*0.7)*H41</f>
        <v>0</v>
      </c>
      <c r="K41" s="1148"/>
      <c r="L41" s="1156"/>
      <c r="M41" s="359">
        <f>+(L41*0.7)*K41</f>
        <v>0</v>
      </c>
      <c r="N41" s="1148"/>
      <c r="O41" s="1156"/>
      <c r="P41" s="359">
        <f>+(O41*0.7)*N41</f>
        <v>0</v>
      </c>
      <c r="Q41" s="1147"/>
      <c r="R41" s="1154"/>
      <c r="S41" s="359">
        <f>+(R41*0.7)*Q41</f>
        <v>0</v>
      </c>
      <c r="T41" s="665"/>
      <c r="U41" s="669"/>
      <c r="V41" s="1166"/>
      <c r="W41" s="542">
        <f>+(V41*0.7)*U41</f>
        <v>0</v>
      </c>
      <c r="X41" s="669"/>
      <c r="Y41" s="1166"/>
      <c r="Z41" s="542">
        <f>+(Y41*0.7)*X41</f>
        <v>0</v>
      </c>
      <c r="AA41" s="669"/>
      <c r="AB41" s="1166"/>
      <c r="AC41" s="542">
        <f>+(AB41*0.7)*AA41</f>
        <v>0</v>
      </c>
      <c r="AD41" s="669"/>
      <c r="AE41" s="1166"/>
      <c r="AF41" s="542">
        <f>+(AE41*0.7)*AD41</f>
        <v>0</v>
      </c>
      <c r="AG41" s="669"/>
      <c r="AH41" s="1166"/>
      <c r="AI41" s="599">
        <f>+(AH41*0.7)*AG41</f>
        <v>0</v>
      </c>
      <c r="AJ41" s="545"/>
      <c r="AK41" s="545"/>
      <c r="AL41" s="425"/>
    </row>
    <row r="42" spans="1:44" s="547" customFormat="1" ht="15.75">
      <c r="A42" s="543"/>
      <c r="B42" s="544"/>
      <c r="C42" s="873" t="s">
        <v>406</v>
      </c>
      <c r="D42" s="659" t="s">
        <v>179</v>
      </c>
      <c r="E42" s="1147"/>
      <c r="F42" s="1154"/>
      <c r="G42" s="359">
        <f t="shared" ref="G42:G45" si="30">+(F42*0.7)*E42</f>
        <v>0</v>
      </c>
      <c r="H42" s="1147"/>
      <c r="I42" s="1154"/>
      <c r="J42" s="359">
        <f t="shared" ref="J42:J45" si="31">+(I42*0.7)*H42</f>
        <v>0</v>
      </c>
      <c r="K42" s="1148"/>
      <c r="L42" s="1156"/>
      <c r="M42" s="359">
        <f t="shared" ref="M42:M45" si="32">+(L42*0.7)*K42</f>
        <v>0</v>
      </c>
      <c r="N42" s="1148"/>
      <c r="O42" s="1156"/>
      <c r="P42" s="359">
        <f t="shared" ref="P42:P45" si="33">+(O42*0.7)*N42</f>
        <v>0</v>
      </c>
      <c r="Q42" s="1147"/>
      <c r="R42" s="1154"/>
      <c r="S42" s="359">
        <f t="shared" ref="S42:S45" si="34">+(R42*0.7)*Q42</f>
        <v>0</v>
      </c>
      <c r="T42" s="665"/>
      <c r="U42" s="669"/>
      <c r="V42" s="1166"/>
      <c r="W42" s="542">
        <f>+(V42*0.7)*U42</f>
        <v>0</v>
      </c>
      <c r="X42" s="669"/>
      <c r="Y42" s="1166"/>
      <c r="Z42" s="542">
        <f>+(Y42*0.7)*X42</f>
        <v>0</v>
      </c>
      <c r="AA42" s="669"/>
      <c r="AB42" s="1166"/>
      <c r="AC42" s="542">
        <f>+(AB42*0.7)*AA42</f>
        <v>0</v>
      </c>
      <c r="AD42" s="669"/>
      <c r="AE42" s="1166"/>
      <c r="AF42" s="542">
        <f>+(AE42*0.7)*AD42</f>
        <v>0</v>
      </c>
      <c r="AG42" s="669"/>
      <c r="AH42" s="1166"/>
      <c r="AI42" s="599">
        <f>+(AH42*0.7)*AG42</f>
        <v>0</v>
      </c>
      <c r="AJ42" s="545"/>
      <c r="AK42" s="545"/>
      <c r="AL42" s="425"/>
    </row>
    <row r="43" spans="1:44" s="547" customFormat="1" ht="15.75">
      <c r="A43" s="543"/>
      <c r="B43" s="544"/>
      <c r="C43" s="873" t="s">
        <v>407</v>
      </c>
      <c r="D43" s="659" t="s">
        <v>179</v>
      </c>
      <c r="E43" s="1148"/>
      <c r="F43" s="1156"/>
      <c r="G43" s="359">
        <f t="shared" si="30"/>
        <v>0</v>
      </c>
      <c r="H43" s="1148"/>
      <c r="I43" s="1156"/>
      <c r="J43" s="359">
        <f t="shared" si="31"/>
        <v>0</v>
      </c>
      <c r="K43" s="1148"/>
      <c r="L43" s="1156"/>
      <c r="M43" s="359">
        <f t="shared" si="32"/>
        <v>0</v>
      </c>
      <c r="N43" s="1148"/>
      <c r="O43" s="1156"/>
      <c r="P43" s="359">
        <f t="shared" si="33"/>
        <v>0</v>
      </c>
      <c r="Q43" s="1148"/>
      <c r="R43" s="1156"/>
      <c r="S43" s="359">
        <f t="shared" si="34"/>
        <v>0</v>
      </c>
      <c r="T43" s="665"/>
      <c r="U43" s="669"/>
      <c r="V43" s="1166"/>
      <c r="W43" s="542">
        <f>+(V43*0.7)*U43</f>
        <v>0</v>
      </c>
      <c r="X43" s="669"/>
      <c r="Y43" s="1166"/>
      <c r="Z43" s="542">
        <f>+(Y43*0.7)*X43</f>
        <v>0</v>
      </c>
      <c r="AA43" s="669"/>
      <c r="AB43" s="1166"/>
      <c r="AC43" s="542">
        <f>+(AB43*0.7)*AA43</f>
        <v>0</v>
      </c>
      <c r="AD43" s="669"/>
      <c r="AE43" s="1166"/>
      <c r="AF43" s="542">
        <f>+(AE43*0.7)*AD43</f>
        <v>0</v>
      </c>
      <c r="AG43" s="669"/>
      <c r="AH43" s="1166"/>
      <c r="AI43" s="599">
        <f>+(AH43*0.7)*AG43</f>
        <v>0</v>
      </c>
      <c r="AJ43" s="545"/>
      <c r="AK43" s="545"/>
      <c r="AL43" s="425"/>
    </row>
    <row r="44" spans="1:44" s="547" customFormat="1" ht="15.75">
      <c r="A44" s="543"/>
      <c r="B44" s="544"/>
      <c r="C44" s="873" t="s">
        <v>408</v>
      </c>
      <c r="D44" s="659" t="s">
        <v>179</v>
      </c>
      <c r="E44" s="1148"/>
      <c r="F44" s="1156"/>
      <c r="G44" s="359">
        <f t="shared" si="30"/>
        <v>0</v>
      </c>
      <c r="H44" s="1148"/>
      <c r="I44" s="1156"/>
      <c r="J44" s="359">
        <f t="shared" si="31"/>
        <v>0</v>
      </c>
      <c r="K44" s="1148"/>
      <c r="L44" s="1156"/>
      <c r="M44" s="359">
        <f t="shared" si="32"/>
        <v>0</v>
      </c>
      <c r="N44" s="1148"/>
      <c r="O44" s="1156"/>
      <c r="P44" s="359">
        <f t="shared" si="33"/>
        <v>0</v>
      </c>
      <c r="Q44" s="1148"/>
      <c r="R44" s="1156"/>
      <c r="S44" s="359">
        <f t="shared" si="34"/>
        <v>0</v>
      </c>
      <c r="T44" s="665"/>
      <c r="U44" s="669"/>
      <c r="V44" s="1166"/>
      <c r="W44" s="542">
        <f>+(V44*0.7)*U44</f>
        <v>0</v>
      </c>
      <c r="X44" s="669"/>
      <c r="Y44" s="1166"/>
      <c r="Z44" s="542">
        <f>+(Y44*0.7)*X44</f>
        <v>0</v>
      </c>
      <c r="AA44" s="669"/>
      <c r="AB44" s="1166"/>
      <c r="AC44" s="542">
        <f>+(AB44*0.7)*AA44</f>
        <v>0</v>
      </c>
      <c r="AD44" s="669"/>
      <c r="AE44" s="1166"/>
      <c r="AF44" s="542">
        <f>+(AE44*0.7)*AD44</f>
        <v>0</v>
      </c>
      <c r="AG44" s="669"/>
      <c r="AH44" s="1166"/>
      <c r="AI44" s="599">
        <f>+(AH44*0.7)*AG44</f>
        <v>0</v>
      </c>
      <c r="AJ44" s="545"/>
      <c r="AK44" s="545"/>
      <c r="AL44" s="425"/>
    </row>
    <row r="45" spans="1:44" s="547" customFormat="1" ht="15.75">
      <c r="A45" s="543"/>
      <c r="B45" s="544"/>
      <c r="C45" s="873" t="s">
        <v>409</v>
      </c>
      <c r="D45" s="659" t="s">
        <v>179</v>
      </c>
      <c r="E45" s="1148"/>
      <c r="F45" s="1156"/>
      <c r="G45" s="359">
        <f t="shared" si="30"/>
        <v>0</v>
      </c>
      <c r="H45" s="1148"/>
      <c r="I45" s="1156"/>
      <c r="J45" s="359">
        <f t="shared" si="31"/>
        <v>0</v>
      </c>
      <c r="K45" s="1148"/>
      <c r="L45" s="1156"/>
      <c r="M45" s="359">
        <f t="shared" si="32"/>
        <v>0</v>
      </c>
      <c r="N45" s="1148"/>
      <c r="O45" s="1156"/>
      <c r="P45" s="359">
        <f t="shared" si="33"/>
        <v>0</v>
      </c>
      <c r="Q45" s="1148"/>
      <c r="R45" s="1156"/>
      <c r="S45" s="359">
        <f t="shared" si="34"/>
        <v>0</v>
      </c>
      <c r="T45" s="665"/>
      <c r="U45" s="669"/>
      <c r="V45" s="1166"/>
      <c r="W45" s="542">
        <f>+(V45*0.7)*U45</f>
        <v>0</v>
      </c>
      <c r="X45" s="669"/>
      <c r="Y45" s="1166"/>
      <c r="Z45" s="542">
        <f>+(Y45*0.7)*X45</f>
        <v>0</v>
      </c>
      <c r="AA45" s="669"/>
      <c r="AB45" s="1166"/>
      <c r="AC45" s="542">
        <f>+(AB45*0.7)*AA45</f>
        <v>0</v>
      </c>
      <c r="AD45" s="669"/>
      <c r="AE45" s="1166"/>
      <c r="AF45" s="542">
        <f>+(AE45*0.7)*AD45</f>
        <v>0</v>
      </c>
      <c r="AG45" s="669"/>
      <c r="AH45" s="1166"/>
      <c r="AI45" s="599">
        <f>+(AH45*0.7)*AG45</f>
        <v>0</v>
      </c>
      <c r="AJ45" s="545"/>
      <c r="AK45" s="545"/>
      <c r="AL45" s="425"/>
    </row>
    <row r="46" spans="1:44" s="32" customFormat="1" ht="15.75" hidden="1">
      <c r="A46" s="423"/>
      <c r="B46" s="451"/>
      <c r="C46" s="872"/>
      <c r="D46" s="424"/>
      <c r="E46" s="1145"/>
      <c r="F46" s="1021"/>
      <c r="G46" s="197"/>
      <c r="H46" s="1145"/>
      <c r="I46" s="1021"/>
      <c r="J46" s="197"/>
      <c r="K46" s="1145"/>
      <c r="L46" s="1021"/>
      <c r="M46" s="197"/>
      <c r="N46" s="1145"/>
      <c r="O46" s="1021"/>
      <c r="P46" s="197"/>
      <c r="Q46" s="1145"/>
      <c r="R46" s="1021"/>
      <c r="S46" s="197"/>
      <c r="T46" s="662"/>
      <c r="U46" s="225"/>
      <c r="V46" s="1167"/>
      <c r="W46" s="422"/>
      <c r="X46" s="225"/>
      <c r="Y46" s="1167"/>
      <c r="Z46" s="422"/>
      <c r="AA46" s="225"/>
      <c r="AB46" s="1167"/>
      <c r="AC46" s="422"/>
      <c r="AD46" s="225"/>
      <c r="AE46" s="1167"/>
      <c r="AF46" s="422"/>
      <c r="AG46" s="225"/>
      <c r="AH46" s="1167"/>
      <c r="AI46" s="600"/>
      <c r="AJ46" s="30"/>
      <c r="AK46" s="30"/>
      <c r="AL46" s="425"/>
    </row>
    <row r="47" spans="1:44" s="32" customFormat="1" ht="15.75">
      <c r="A47" s="423"/>
      <c r="B47" s="451"/>
      <c r="C47" s="872"/>
      <c r="D47" s="424"/>
      <c r="E47" s="1145"/>
      <c r="F47" s="1021"/>
      <c r="G47" s="197"/>
      <c r="H47" s="1145"/>
      <c r="I47" s="1021"/>
      <c r="J47" s="197"/>
      <c r="K47" s="1145"/>
      <c r="L47" s="1021"/>
      <c r="M47" s="197"/>
      <c r="N47" s="1145"/>
      <c r="O47" s="1021"/>
      <c r="P47" s="197"/>
      <c r="Q47" s="1145"/>
      <c r="R47" s="1021"/>
      <c r="S47" s="197"/>
      <c r="T47" s="662"/>
      <c r="U47" s="225"/>
      <c r="V47" s="1167"/>
      <c r="W47" s="228"/>
      <c r="X47" s="225"/>
      <c r="Y47" s="1167"/>
      <c r="Z47" s="228"/>
      <c r="AA47" s="225"/>
      <c r="AB47" s="1167"/>
      <c r="AC47" s="228"/>
      <c r="AD47" s="225"/>
      <c r="AE47" s="1167"/>
      <c r="AF47" s="228"/>
      <c r="AG47" s="225"/>
      <c r="AH47" s="1167"/>
      <c r="AI47" s="601"/>
      <c r="AJ47" s="30"/>
      <c r="AK47" s="30"/>
      <c r="AL47" s="425"/>
    </row>
    <row r="48" spans="1:44" s="380" customFormat="1" ht="15.75">
      <c r="A48" s="199"/>
      <c r="B48" s="483"/>
      <c r="C48" s="324" t="s">
        <v>281</v>
      </c>
      <c r="D48" s="425" t="s">
        <v>108</v>
      </c>
      <c r="E48" s="1149">
        <f>SUM(E49:E58)</f>
        <v>0</v>
      </c>
      <c r="F48" s="1153"/>
      <c r="G48" s="342">
        <f>SUM(G49:G58)</f>
        <v>0</v>
      </c>
      <c r="H48" s="1149">
        <f>SUM(H49:H58)</f>
        <v>0</v>
      </c>
      <c r="I48" s="1153"/>
      <c r="J48" s="342">
        <f>SUM(J49:J58)</f>
        <v>0</v>
      </c>
      <c r="K48" s="1149">
        <f>SUM(K49:K58)</f>
        <v>0</v>
      </c>
      <c r="L48" s="1153"/>
      <c r="M48" s="342">
        <f>SUM(M49:M58)</f>
        <v>0</v>
      </c>
      <c r="N48" s="1149">
        <f>SUM(N49:N58)</f>
        <v>0</v>
      </c>
      <c r="O48" s="1153"/>
      <c r="P48" s="342">
        <f>SUM(P49:P58)</f>
        <v>0</v>
      </c>
      <c r="Q48" s="1149">
        <f>SUM(Q49:Q58)</f>
        <v>0</v>
      </c>
      <c r="R48" s="1153"/>
      <c r="S48" s="342">
        <f>SUM(S49:S58)</f>
        <v>0</v>
      </c>
      <c r="T48" s="667"/>
      <c r="U48" s="226">
        <f>SUM(U49:U58)</f>
        <v>0</v>
      </c>
      <c r="V48" s="1167"/>
      <c r="W48" s="19">
        <f>SUM(W49:W58)</f>
        <v>0</v>
      </c>
      <c r="X48" s="226">
        <f>SUM(X49:X58)</f>
        <v>0</v>
      </c>
      <c r="Y48" s="1167"/>
      <c r="Z48" s="19">
        <f>SUM(Z49:Z58)</f>
        <v>0</v>
      </c>
      <c r="AA48" s="226">
        <f>SUM(AA49:AA58)</f>
        <v>0</v>
      </c>
      <c r="AB48" s="1167"/>
      <c r="AC48" s="19">
        <f>SUM(AC49:AC58)</f>
        <v>0</v>
      </c>
      <c r="AD48" s="226">
        <f>SUM(AD49:AD58)</f>
        <v>0</v>
      </c>
      <c r="AE48" s="1167"/>
      <c r="AF48" s="19">
        <f>SUM(AF49:AF58)</f>
        <v>0</v>
      </c>
      <c r="AG48" s="226">
        <f>SUM(AG49:AG58)</f>
        <v>0</v>
      </c>
      <c r="AH48" s="1167"/>
      <c r="AI48" s="513">
        <f>SUM(AI49:AI58)</f>
        <v>0</v>
      </c>
      <c r="AJ48" s="378"/>
      <c r="AK48" s="378"/>
      <c r="AL48" s="425"/>
      <c r="AO48" s="327"/>
      <c r="AP48" s="292"/>
      <c r="AQ48" s="292"/>
      <c r="AR48" s="292"/>
    </row>
    <row r="49" spans="1:38" s="456" customFormat="1" ht="15.75">
      <c r="A49" s="453"/>
      <c r="B49" s="454"/>
      <c r="C49" s="331" t="s">
        <v>410</v>
      </c>
      <c r="D49" s="659" t="s">
        <v>179</v>
      </c>
      <c r="E49" s="1147"/>
      <c r="F49" s="1154"/>
      <c r="G49" s="359">
        <f>+(F49*0.7)*E49</f>
        <v>0</v>
      </c>
      <c r="H49" s="1147"/>
      <c r="I49" s="1154"/>
      <c r="J49" s="359">
        <f>+(I49*0.7)*H49</f>
        <v>0</v>
      </c>
      <c r="K49" s="1150"/>
      <c r="L49" s="1024"/>
      <c r="M49" s="359">
        <f>+(L49*0.7)*K49</f>
        <v>0</v>
      </c>
      <c r="N49" s="1150"/>
      <c r="O49" s="1024"/>
      <c r="P49" s="359">
        <f>+(O49*0.7)*N49</f>
        <v>0</v>
      </c>
      <c r="Q49" s="1147"/>
      <c r="R49" s="1154"/>
      <c r="S49" s="359">
        <f>+(R49*0.7)*Q49</f>
        <v>0</v>
      </c>
      <c r="T49" s="661"/>
      <c r="U49" s="669"/>
      <c r="V49" s="1166"/>
      <c r="W49" s="542">
        <f t="shared" ref="W49:W58" si="35">+(V49*0.7)*U49</f>
        <v>0</v>
      </c>
      <c r="X49" s="669"/>
      <c r="Y49" s="1166"/>
      <c r="Z49" s="542">
        <f t="shared" ref="Z49:Z58" si="36">+(Y49*0.7)*X49</f>
        <v>0</v>
      </c>
      <c r="AA49" s="669"/>
      <c r="AB49" s="1166"/>
      <c r="AC49" s="542">
        <f t="shared" ref="AC49:AC58" si="37">+(AB49*0.7)*AA49</f>
        <v>0</v>
      </c>
      <c r="AD49" s="669"/>
      <c r="AE49" s="1166"/>
      <c r="AF49" s="542">
        <f t="shared" ref="AF49:AF58" si="38">+(AE49*0.7)*AD49</f>
        <v>0</v>
      </c>
      <c r="AG49" s="669"/>
      <c r="AH49" s="1166"/>
      <c r="AI49" s="599">
        <f t="shared" ref="AI49:AI58" si="39">+(AH49*0.7)*AG49</f>
        <v>0</v>
      </c>
      <c r="AJ49" s="455"/>
      <c r="AK49" s="455"/>
      <c r="AL49" s="425"/>
    </row>
    <row r="50" spans="1:38" s="456" customFormat="1" ht="15.75">
      <c r="A50" s="453"/>
      <c r="B50" s="454"/>
      <c r="C50" s="331" t="s">
        <v>411</v>
      </c>
      <c r="D50" s="659" t="s">
        <v>179</v>
      </c>
      <c r="E50" s="1147"/>
      <c r="F50" s="1154"/>
      <c r="G50" s="359">
        <f t="shared" ref="G50:G53" si="40">+(F50*0.7)*E50</f>
        <v>0</v>
      </c>
      <c r="H50" s="1147"/>
      <c r="I50" s="1154"/>
      <c r="J50" s="359">
        <f t="shared" ref="J50:J58" si="41">+(I50*0.7)*H50</f>
        <v>0</v>
      </c>
      <c r="K50" s="1150"/>
      <c r="L50" s="1024"/>
      <c r="M50" s="359">
        <f t="shared" ref="M50:M58" si="42">+(L50*0.7)*K50</f>
        <v>0</v>
      </c>
      <c r="N50" s="1150"/>
      <c r="O50" s="1024"/>
      <c r="P50" s="359">
        <f t="shared" ref="P50:P58" si="43">+(O50*0.7)*N50</f>
        <v>0</v>
      </c>
      <c r="Q50" s="1147"/>
      <c r="R50" s="1154"/>
      <c r="S50" s="359">
        <f t="shared" ref="S50:S58" si="44">+(R50*0.7)*Q50</f>
        <v>0</v>
      </c>
      <c r="T50" s="661"/>
      <c r="U50" s="669"/>
      <c r="V50" s="1166"/>
      <c r="W50" s="542">
        <f t="shared" si="35"/>
        <v>0</v>
      </c>
      <c r="X50" s="669"/>
      <c r="Y50" s="1166"/>
      <c r="Z50" s="542">
        <f t="shared" si="36"/>
        <v>0</v>
      </c>
      <c r="AA50" s="669"/>
      <c r="AB50" s="1166"/>
      <c r="AC50" s="542">
        <f t="shared" si="37"/>
        <v>0</v>
      </c>
      <c r="AD50" s="669"/>
      <c r="AE50" s="1166"/>
      <c r="AF50" s="542">
        <f t="shared" si="38"/>
        <v>0</v>
      </c>
      <c r="AG50" s="669"/>
      <c r="AH50" s="1166"/>
      <c r="AI50" s="599">
        <f t="shared" si="39"/>
        <v>0</v>
      </c>
      <c r="AJ50" s="455"/>
      <c r="AK50" s="455"/>
      <c r="AL50" s="425"/>
    </row>
    <row r="51" spans="1:38" s="456" customFormat="1" ht="15.75">
      <c r="A51" s="453"/>
      <c r="B51" s="454"/>
      <c r="C51" s="331" t="s">
        <v>412</v>
      </c>
      <c r="D51" s="659" t="s">
        <v>179</v>
      </c>
      <c r="E51" s="1150"/>
      <c r="F51" s="1024"/>
      <c r="G51" s="359">
        <f t="shared" si="40"/>
        <v>0</v>
      </c>
      <c r="H51" s="1150"/>
      <c r="I51" s="1024"/>
      <c r="J51" s="359">
        <f t="shared" si="41"/>
        <v>0</v>
      </c>
      <c r="K51" s="1150"/>
      <c r="L51" s="1024"/>
      <c r="M51" s="359">
        <f t="shared" si="42"/>
        <v>0</v>
      </c>
      <c r="N51" s="1150"/>
      <c r="O51" s="1024"/>
      <c r="P51" s="359">
        <f t="shared" si="43"/>
        <v>0</v>
      </c>
      <c r="Q51" s="1150"/>
      <c r="R51" s="1024"/>
      <c r="S51" s="359">
        <f t="shared" si="44"/>
        <v>0</v>
      </c>
      <c r="T51" s="661"/>
      <c r="U51" s="669"/>
      <c r="V51" s="1166"/>
      <c r="W51" s="542">
        <f t="shared" si="35"/>
        <v>0</v>
      </c>
      <c r="X51" s="669"/>
      <c r="Y51" s="1166"/>
      <c r="Z51" s="542">
        <f t="shared" si="36"/>
        <v>0</v>
      </c>
      <c r="AA51" s="669"/>
      <c r="AB51" s="1166"/>
      <c r="AC51" s="542">
        <f t="shared" si="37"/>
        <v>0</v>
      </c>
      <c r="AD51" s="669"/>
      <c r="AE51" s="1166"/>
      <c r="AF51" s="542">
        <f t="shared" si="38"/>
        <v>0</v>
      </c>
      <c r="AG51" s="669"/>
      <c r="AH51" s="1166"/>
      <c r="AI51" s="599">
        <f t="shared" si="39"/>
        <v>0</v>
      </c>
      <c r="AJ51" s="455"/>
      <c r="AK51" s="455"/>
      <c r="AL51" s="425"/>
    </row>
    <row r="52" spans="1:38" s="456" customFormat="1" ht="15.75">
      <c r="A52" s="453"/>
      <c r="B52" s="454"/>
      <c r="C52" s="331" t="s">
        <v>413</v>
      </c>
      <c r="D52" s="659" t="s">
        <v>179</v>
      </c>
      <c r="E52" s="1150"/>
      <c r="F52" s="1024"/>
      <c r="G52" s="359">
        <f t="shared" si="40"/>
        <v>0</v>
      </c>
      <c r="H52" s="1150"/>
      <c r="I52" s="1024"/>
      <c r="J52" s="359">
        <f t="shared" si="41"/>
        <v>0</v>
      </c>
      <c r="K52" s="1150"/>
      <c r="L52" s="1024"/>
      <c r="M52" s="359">
        <f t="shared" si="42"/>
        <v>0</v>
      </c>
      <c r="N52" s="1150"/>
      <c r="O52" s="1024"/>
      <c r="P52" s="359">
        <f t="shared" si="43"/>
        <v>0</v>
      </c>
      <c r="Q52" s="1150"/>
      <c r="R52" s="1024"/>
      <c r="S52" s="359">
        <f t="shared" si="44"/>
        <v>0</v>
      </c>
      <c r="T52" s="661"/>
      <c r="U52" s="669"/>
      <c r="V52" s="1166"/>
      <c r="W52" s="542">
        <f t="shared" si="35"/>
        <v>0</v>
      </c>
      <c r="X52" s="669"/>
      <c r="Y52" s="1166"/>
      <c r="Z52" s="542">
        <f t="shared" si="36"/>
        <v>0</v>
      </c>
      <c r="AA52" s="669"/>
      <c r="AB52" s="1166"/>
      <c r="AC52" s="542">
        <f t="shared" si="37"/>
        <v>0</v>
      </c>
      <c r="AD52" s="669"/>
      <c r="AE52" s="1166"/>
      <c r="AF52" s="542">
        <f t="shared" si="38"/>
        <v>0</v>
      </c>
      <c r="AG52" s="669"/>
      <c r="AH52" s="1166"/>
      <c r="AI52" s="599">
        <f t="shared" si="39"/>
        <v>0</v>
      </c>
      <c r="AJ52" s="455"/>
      <c r="AK52" s="455"/>
      <c r="AL52" s="425"/>
    </row>
    <row r="53" spans="1:38" s="456" customFormat="1" ht="15.75">
      <c r="A53" s="453"/>
      <c r="B53" s="454"/>
      <c r="C53" s="331" t="s">
        <v>414</v>
      </c>
      <c r="D53" s="659" t="s">
        <v>179</v>
      </c>
      <c r="E53" s="1150"/>
      <c r="F53" s="1024"/>
      <c r="G53" s="359">
        <f t="shared" si="40"/>
        <v>0</v>
      </c>
      <c r="H53" s="1150"/>
      <c r="I53" s="1024"/>
      <c r="J53" s="359">
        <f t="shared" si="41"/>
        <v>0</v>
      </c>
      <c r="K53" s="1150"/>
      <c r="L53" s="1024"/>
      <c r="M53" s="359">
        <f t="shared" si="42"/>
        <v>0</v>
      </c>
      <c r="N53" s="1150"/>
      <c r="O53" s="1024"/>
      <c r="P53" s="359">
        <f t="shared" si="43"/>
        <v>0</v>
      </c>
      <c r="Q53" s="1150"/>
      <c r="R53" s="1024"/>
      <c r="S53" s="359">
        <f t="shared" si="44"/>
        <v>0</v>
      </c>
      <c r="T53" s="661"/>
      <c r="U53" s="669"/>
      <c r="V53" s="1166"/>
      <c r="W53" s="542">
        <f t="shared" si="35"/>
        <v>0</v>
      </c>
      <c r="X53" s="669"/>
      <c r="Y53" s="1166"/>
      <c r="Z53" s="542">
        <f t="shared" si="36"/>
        <v>0</v>
      </c>
      <c r="AA53" s="669"/>
      <c r="AB53" s="1166"/>
      <c r="AC53" s="542">
        <f t="shared" si="37"/>
        <v>0</v>
      </c>
      <c r="AD53" s="669"/>
      <c r="AE53" s="1166"/>
      <c r="AF53" s="542">
        <f t="shared" si="38"/>
        <v>0</v>
      </c>
      <c r="AG53" s="669"/>
      <c r="AH53" s="1166"/>
      <c r="AI53" s="599">
        <f t="shared" si="39"/>
        <v>0</v>
      </c>
      <c r="AJ53" s="455"/>
      <c r="AK53" s="455"/>
      <c r="AL53" s="425"/>
    </row>
    <row r="54" spans="1:38" s="456" customFormat="1" ht="15.75">
      <c r="A54" s="453"/>
      <c r="B54" s="454"/>
      <c r="C54" s="331" t="s">
        <v>415</v>
      </c>
      <c r="D54" s="659" t="s">
        <v>179</v>
      </c>
      <c r="E54" s="1150"/>
      <c r="F54" s="1024"/>
      <c r="G54" s="359">
        <f t="shared" ref="G54:G58" si="45">+(F54*0.7)*E54</f>
        <v>0</v>
      </c>
      <c r="H54" s="1150"/>
      <c r="I54" s="1024"/>
      <c r="J54" s="359">
        <f t="shared" si="41"/>
        <v>0</v>
      </c>
      <c r="K54" s="1150"/>
      <c r="L54" s="1024"/>
      <c r="M54" s="359">
        <f t="shared" si="42"/>
        <v>0</v>
      </c>
      <c r="N54" s="1150"/>
      <c r="O54" s="1024"/>
      <c r="P54" s="359">
        <f t="shared" si="43"/>
        <v>0</v>
      </c>
      <c r="Q54" s="1150"/>
      <c r="R54" s="1024"/>
      <c r="S54" s="359">
        <f t="shared" si="44"/>
        <v>0</v>
      </c>
      <c r="T54" s="661"/>
      <c r="U54" s="669"/>
      <c r="V54" s="1166"/>
      <c r="W54" s="542">
        <f t="shared" si="35"/>
        <v>0</v>
      </c>
      <c r="X54" s="669"/>
      <c r="Y54" s="1166"/>
      <c r="Z54" s="542">
        <f t="shared" si="36"/>
        <v>0</v>
      </c>
      <c r="AA54" s="669"/>
      <c r="AB54" s="1166"/>
      <c r="AC54" s="542">
        <f t="shared" si="37"/>
        <v>0</v>
      </c>
      <c r="AD54" s="669"/>
      <c r="AE54" s="1166"/>
      <c r="AF54" s="542">
        <f t="shared" si="38"/>
        <v>0</v>
      </c>
      <c r="AG54" s="669"/>
      <c r="AH54" s="1166"/>
      <c r="AI54" s="599">
        <f t="shared" si="39"/>
        <v>0</v>
      </c>
      <c r="AJ54" s="455"/>
      <c r="AK54" s="455"/>
      <c r="AL54" s="425"/>
    </row>
    <row r="55" spans="1:38" s="456" customFormat="1" ht="15.75">
      <c r="A55" s="453"/>
      <c r="B55" s="454"/>
      <c r="C55" s="331" t="s">
        <v>416</v>
      </c>
      <c r="D55" s="659" t="s">
        <v>179</v>
      </c>
      <c r="E55" s="1150"/>
      <c r="F55" s="1024"/>
      <c r="G55" s="359">
        <f t="shared" si="45"/>
        <v>0</v>
      </c>
      <c r="H55" s="1150"/>
      <c r="I55" s="1024"/>
      <c r="J55" s="359">
        <f t="shared" si="41"/>
        <v>0</v>
      </c>
      <c r="K55" s="1150"/>
      <c r="L55" s="1024"/>
      <c r="M55" s="359">
        <f t="shared" si="42"/>
        <v>0</v>
      </c>
      <c r="N55" s="1150"/>
      <c r="O55" s="1024"/>
      <c r="P55" s="359">
        <f t="shared" si="43"/>
        <v>0</v>
      </c>
      <c r="Q55" s="1150"/>
      <c r="R55" s="1024"/>
      <c r="S55" s="359">
        <f t="shared" si="44"/>
        <v>0</v>
      </c>
      <c r="T55" s="661"/>
      <c r="U55" s="669"/>
      <c r="V55" s="1166"/>
      <c r="W55" s="542">
        <f t="shared" si="35"/>
        <v>0</v>
      </c>
      <c r="X55" s="669"/>
      <c r="Y55" s="1166"/>
      <c r="Z55" s="542">
        <f t="shared" si="36"/>
        <v>0</v>
      </c>
      <c r="AA55" s="669"/>
      <c r="AB55" s="1166"/>
      <c r="AC55" s="542">
        <f t="shared" si="37"/>
        <v>0</v>
      </c>
      <c r="AD55" s="669"/>
      <c r="AE55" s="1166"/>
      <c r="AF55" s="542">
        <f t="shared" si="38"/>
        <v>0</v>
      </c>
      <c r="AG55" s="669"/>
      <c r="AH55" s="1166"/>
      <c r="AI55" s="599">
        <f t="shared" si="39"/>
        <v>0</v>
      </c>
      <c r="AJ55" s="455"/>
      <c r="AK55" s="455"/>
      <c r="AL55" s="425"/>
    </row>
    <row r="56" spans="1:38" s="456" customFormat="1" ht="15.75">
      <c r="A56" s="453"/>
      <c r="B56" s="454"/>
      <c r="C56" s="331" t="s">
        <v>417</v>
      </c>
      <c r="D56" s="659" t="s">
        <v>179</v>
      </c>
      <c r="E56" s="1150"/>
      <c r="F56" s="1024"/>
      <c r="G56" s="359">
        <f t="shared" si="45"/>
        <v>0</v>
      </c>
      <c r="H56" s="1150"/>
      <c r="I56" s="1024"/>
      <c r="J56" s="359">
        <f t="shared" si="41"/>
        <v>0</v>
      </c>
      <c r="K56" s="1150"/>
      <c r="L56" s="1024"/>
      <c r="M56" s="359">
        <f t="shared" si="42"/>
        <v>0</v>
      </c>
      <c r="N56" s="1150"/>
      <c r="O56" s="1024"/>
      <c r="P56" s="359">
        <f t="shared" si="43"/>
        <v>0</v>
      </c>
      <c r="Q56" s="1150"/>
      <c r="R56" s="1024"/>
      <c r="S56" s="359">
        <f t="shared" si="44"/>
        <v>0</v>
      </c>
      <c r="T56" s="661"/>
      <c r="U56" s="669"/>
      <c r="V56" s="1166"/>
      <c r="W56" s="542">
        <f t="shared" si="35"/>
        <v>0</v>
      </c>
      <c r="X56" s="669"/>
      <c r="Y56" s="1166"/>
      <c r="Z56" s="542">
        <f t="shared" si="36"/>
        <v>0</v>
      </c>
      <c r="AA56" s="669"/>
      <c r="AB56" s="1166"/>
      <c r="AC56" s="542">
        <f t="shared" si="37"/>
        <v>0</v>
      </c>
      <c r="AD56" s="669"/>
      <c r="AE56" s="1166"/>
      <c r="AF56" s="542">
        <f t="shared" si="38"/>
        <v>0</v>
      </c>
      <c r="AG56" s="669"/>
      <c r="AH56" s="1166"/>
      <c r="AI56" s="599">
        <f t="shared" si="39"/>
        <v>0</v>
      </c>
      <c r="AJ56" s="455"/>
      <c r="AK56" s="455"/>
      <c r="AL56" s="425"/>
    </row>
    <row r="57" spans="1:38" s="456" customFormat="1" ht="15.75">
      <c r="A57" s="453"/>
      <c r="B57" s="454"/>
      <c r="C57" s="331" t="s">
        <v>418</v>
      </c>
      <c r="D57" s="659" t="s">
        <v>179</v>
      </c>
      <c r="E57" s="1150"/>
      <c r="F57" s="1024"/>
      <c r="G57" s="359">
        <f t="shared" si="45"/>
        <v>0</v>
      </c>
      <c r="H57" s="1150"/>
      <c r="I57" s="1024"/>
      <c r="J57" s="359">
        <f t="shared" si="41"/>
        <v>0</v>
      </c>
      <c r="K57" s="1150"/>
      <c r="L57" s="1024"/>
      <c r="M57" s="359">
        <f t="shared" si="42"/>
        <v>0</v>
      </c>
      <c r="N57" s="1150"/>
      <c r="O57" s="1024"/>
      <c r="P57" s="359">
        <f t="shared" si="43"/>
        <v>0</v>
      </c>
      <c r="Q57" s="1150"/>
      <c r="R57" s="1024"/>
      <c r="S57" s="359">
        <f t="shared" si="44"/>
        <v>0</v>
      </c>
      <c r="T57" s="661"/>
      <c r="U57" s="669"/>
      <c r="V57" s="1166"/>
      <c r="W57" s="542">
        <f t="shared" si="35"/>
        <v>0</v>
      </c>
      <c r="X57" s="669"/>
      <c r="Y57" s="1166"/>
      <c r="Z57" s="542">
        <f t="shared" si="36"/>
        <v>0</v>
      </c>
      <c r="AA57" s="669"/>
      <c r="AB57" s="1166"/>
      <c r="AC57" s="542">
        <f t="shared" si="37"/>
        <v>0</v>
      </c>
      <c r="AD57" s="669"/>
      <c r="AE57" s="1166"/>
      <c r="AF57" s="542">
        <f t="shared" si="38"/>
        <v>0</v>
      </c>
      <c r="AG57" s="669"/>
      <c r="AH57" s="1166"/>
      <c r="AI57" s="599">
        <f t="shared" si="39"/>
        <v>0</v>
      </c>
      <c r="AJ57" s="455"/>
      <c r="AK57" s="455"/>
      <c r="AL57" s="425"/>
    </row>
    <row r="58" spans="1:38" s="456" customFormat="1" ht="15.75">
      <c r="A58" s="453"/>
      <c r="B58" s="454"/>
      <c r="C58" s="331" t="s">
        <v>419</v>
      </c>
      <c r="D58" s="659" t="s">
        <v>179</v>
      </c>
      <c r="E58" s="1150"/>
      <c r="F58" s="1024"/>
      <c r="G58" s="359">
        <f t="shared" si="45"/>
        <v>0</v>
      </c>
      <c r="H58" s="1150"/>
      <c r="I58" s="1024"/>
      <c r="J58" s="359">
        <f t="shared" si="41"/>
        <v>0</v>
      </c>
      <c r="K58" s="1150"/>
      <c r="L58" s="1024"/>
      <c r="M58" s="359">
        <f t="shared" si="42"/>
        <v>0</v>
      </c>
      <c r="N58" s="1150"/>
      <c r="O58" s="1024"/>
      <c r="P58" s="359">
        <f t="shared" si="43"/>
        <v>0</v>
      </c>
      <c r="Q58" s="1150"/>
      <c r="R58" s="1024"/>
      <c r="S58" s="359">
        <f t="shared" si="44"/>
        <v>0</v>
      </c>
      <c r="T58" s="661"/>
      <c r="U58" s="669"/>
      <c r="V58" s="1166"/>
      <c r="W58" s="542">
        <f t="shared" si="35"/>
        <v>0</v>
      </c>
      <c r="X58" s="669"/>
      <c r="Y58" s="1166"/>
      <c r="Z58" s="542">
        <f t="shared" si="36"/>
        <v>0</v>
      </c>
      <c r="AA58" s="669"/>
      <c r="AB58" s="1166"/>
      <c r="AC58" s="542">
        <f t="shared" si="37"/>
        <v>0</v>
      </c>
      <c r="AD58" s="669"/>
      <c r="AE58" s="1166"/>
      <c r="AF58" s="542">
        <f t="shared" si="38"/>
        <v>0</v>
      </c>
      <c r="AG58" s="669"/>
      <c r="AH58" s="1166"/>
      <c r="AI58" s="599">
        <f t="shared" si="39"/>
        <v>0</v>
      </c>
      <c r="AJ58" s="455"/>
      <c r="AK58" s="455"/>
      <c r="AL58" s="425"/>
    </row>
    <row r="59" spans="1:38" s="456" customFormat="1" ht="15.75">
      <c r="A59" s="453"/>
      <c r="B59" s="454"/>
      <c r="C59" s="874"/>
      <c r="D59" s="548"/>
      <c r="E59" s="1151"/>
      <c r="F59" s="1157"/>
      <c r="G59" s="540"/>
      <c r="H59" s="1151"/>
      <c r="I59" s="1157"/>
      <c r="J59" s="540"/>
      <c r="K59" s="1151"/>
      <c r="L59" s="1157"/>
      <c r="M59" s="540"/>
      <c r="N59" s="1151"/>
      <c r="O59" s="1157"/>
      <c r="P59" s="540"/>
      <c r="Q59" s="1151"/>
      <c r="R59" s="1157"/>
      <c r="S59" s="540"/>
      <c r="T59" s="661"/>
      <c r="U59" s="464"/>
      <c r="V59" s="1168"/>
      <c r="W59" s="542"/>
      <c r="X59" s="464"/>
      <c r="Y59" s="1168"/>
      <c r="Z59" s="542"/>
      <c r="AA59" s="464"/>
      <c r="AB59" s="1168"/>
      <c r="AC59" s="542"/>
      <c r="AD59" s="464"/>
      <c r="AE59" s="1168"/>
      <c r="AF59" s="542"/>
      <c r="AG59" s="464"/>
      <c r="AH59" s="1168"/>
      <c r="AI59" s="599"/>
      <c r="AJ59" s="455"/>
      <c r="AK59" s="455"/>
      <c r="AL59" s="259"/>
    </row>
    <row r="60" spans="1:38" s="456" customFormat="1" ht="12.75">
      <c r="A60" s="453"/>
      <c r="B60" s="483"/>
      <c r="C60" s="331" t="s">
        <v>420</v>
      </c>
      <c r="D60" s="541" t="s">
        <v>23</v>
      </c>
      <c r="E60" s="1152"/>
      <c r="F60" s="1158"/>
      <c r="G60" s="1138">
        <f>SUM(G5,G12,G19,G26,G33,G40,G48)/0.7*0.3</f>
        <v>0</v>
      </c>
      <c r="H60" s="1152"/>
      <c r="I60" s="1158"/>
      <c r="J60" s="1138">
        <f>SUM(J5,J12,J19,J26,J33,J40,J48)/0.7*0.3</f>
        <v>0</v>
      </c>
      <c r="K60" s="1152"/>
      <c r="L60" s="1158"/>
      <c r="M60" s="1138">
        <f>SUM(M5,M12,M19,M26,M33,M40,M48)/0.7*0.3</f>
        <v>0</v>
      </c>
      <c r="N60" s="1152"/>
      <c r="O60" s="1158"/>
      <c r="P60" s="1138">
        <f>SUM(P5,P12,P19,P26,P33,P40,P48)/0.7*0.3</f>
        <v>0</v>
      </c>
      <c r="Q60" s="1152"/>
      <c r="R60" s="1158"/>
      <c r="S60" s="1138">
        <f>SUM(S5,S12,S19,S26,S33,S40,S48)/0.7*0.3</f>
        <v>0</v>
      </c>
      <c r="T60" s="1139"/>
      <c r="U60" s="1140"/>
      <c r="V60" s="1169"/>
      <c r="W60" s="1141">
        <f>SUM(W5,W12,W19,W26,W33,W40,W48)/0.7*0.3</f>
        <v>0</v>
      </c>
      <c r="X60" s="1140"/>
      <c r="Y60" s="1169"/>
      <c r="Z60" s="1141">
        <f>SUM(Z5,Z12,Z19,Z26,Z33,Z40,Z48)/0.7*0.3</f>
        <v>0</v>
      </c>
      <c r="AA60" s="1140"/>
      <c r="AB60" s="1169"/>
      <c r="AC60" s="1141">
        <f>SUM(AC5,AC12,AC19,AC26,AC33,AC40,AC48)/0.7*0.3</f>
        <v>0</v>
      </c>
      <c r="AD60" s="1140"/>
      <c r="AE60" s="1169"/>
      <c r="AF60" s="1141">
        <f>SUM(AF5,AF12,AF19,AF26,AF33,AF40,AF48)/0.7*0.3</f>
        <v>0</v>
      </c>
      <c r="AG60" s="1140"/>
      <c r="AH60" s="1169"/>
      <c r="AI60" s="1142">
        <f>SUM(AI5,AI12,AI19,AI26,AI33,AI40,AI48)/0.7*0.3</f>
        <v>0</v>
      </c>
      <c r="AJ60" s="1143"/>
      <c r="AK60" s="1143"/>
      <c r="AL60" s="1144"/>
    </row>
    <row r="61" spans="1:38" s="456" customFormat="1">
      <c r="A61" s="453"/>
      <c r="B61" s="980" t="s">
        <v>0</v>
      </c>
      <c r="C61" s="981" t="s">
        <v>429</v>
      </c>
      <c r="D61" s="976"/>
      <c r="E61" s="976"/>
      <c r="F61" s="976"/>
      <c r="G61" s="984">
        <f>SUMIF($B$5:$B$60,$B61,G$5:G$60)/0.7*0.3</f>
        <v>0</v>
      </c>
      <c r="H61" s="976"/>
      <c r="I61" s="976"/>
      <c r="J61" s="984">
        <f>SUMIF($B$5:$B$60,$B61,J$5:J$60)/0.7*0.3</f>
        <v>0</v>
      </c>
      <c r="K61" s="976"/>
      <c r="L61" s="976"/>
      <c r="M61" s="984">
        <f>SUMIF($B$5:$B$60,$B61,M$5:M$60)/0.7*0.3</f>
        <v>0</v>
      </c>
      <c r="N61" s="976"/>
      <c r="O61" s="976"/>
      <c r="P61" s="984">
        <f>SUMIF($B$5:$B$60,$B61,P$5:P$60)/0.7*0.3</f>
        <v>0</v>
      </c>
      <c r="Q61" s="976"/>
      <c r="R61" s="976"/>
      <c r="S61" s="984">
        <f>SUMIF($B$5:$B$60,$B61,S$5:S$60)/0.7*0.3</f>
        <v>0</v>
      </c>
      <c r="T61" s="661"/>
      <c r="U61" s="976"/>
      <c r="V61" s="976"/>
      <c r="W61" s="984">
        <f>SUMIF($B$5:$B$60,$B61,W$5:W$60)/0.7*0.3</f>
        <v>0</v>
      </c>
      <c r="X61" s="976"/>
      <c r="Y61" s="976"/>
      <c r="Z61" s="984">
        <f>SUMIF($B$5:$B$60,$B61,Z$5:Z$60)/0.7*0.3</f>
        <v>0</v>
      </c>
      <c r="AA61" s="976"/>
      <c r="AB61" s="976"/>
      <c r="AC61" s="984">
        <f>SUMIF($B$5:$B$60,$B61,AC$5:AC$60)/0.7*0.3</f>
        <v>0</v>
      </c>
      <c r="AD61" s="976"/>
      <c r="AE61" s="976"/>
      <c r="AF61" s="984">
        <f>SUMIF($B$5:$B$60,$B61,AF$5:AF$60)/0.7*0.3</f>
        <v>0</v>
      </c>
      <c r="AG61" s="976"/>
      <c r="AH61" s="976"/>
      <c r="AI61" s="984">
        <f>SUMIF($B$5:$B$60,$B61,AI$5:AI$60)/0.7*0.3</f>
        <v>0</v>
      </c>
      <c r="AJ61" s="455"/>
      <c r="AK61" s="455"/>
      <c r="AL61" s="259"/>
    </row>
    <row r="62" spans="1:38" s="456" customFormat="1">
      <c r="A62" s="453"/>
      <c r="B62" s="980" t="s">
        <v>21</v>
      </c>
      <c r="C62" s="981" t="s">
        <v>430</v>
      </c>
      <c r="D62" s="976"/>
      <c r="E62" s="976"/>
      <c r="F62" s="976"/>
      <c r="G62" s="984">
        <f t="shared" ref="G62:G63" si="46">SUMIF($B$5:$B$60,$B62,G$5:G$60)/0.7*0.3</f>
        <v>0</v>
      </c>
      <c r="H62" s="976"/>
      <c r="I62" s="976"/>
      <c r="J62" s="984">
        <f t="shared" ref="J62:J63" si="47">SUMIF($B$5:$B$60,$B62,J$5:J$60)/0.7*0.3</f>
        <v>0</v>
      </c>
      <c r="K62" s="976"/>
      <c r="L62" s="976"/>
      <c r="M62" s="984">
        <f t="shared" ref="M62:M63" si="48">SUMIF($B$5:$B$60,$B62,M$5:M$60)/0.7*0.3</f>
        <v>0</v>
      </c>
      <c r="N62" s="976"/>
      <c r="O62" s="976"/>
      <c r="P62" s="984">
        <f t="shared" ref="P62:P63" si="49">SUMIF($B$5:$B$60,$B62,P$5:P$60)/0.7*0.3</f>
        <v>0</v>
      </c>
      <c r="Q62" s="976"/>
      <c r="R62" s="976"/>
      <c r="S62" s="984">
        <f t="shared" ref="S62:S63" si="50">SUMIF($B$5:$B$60,$B62,S$5:S$60)/0.7*0.3</f>
        <v>0</v>
      </c>
      <c r="T62" s="661"/>
      <c r="U62" s="976"/>
      <c r="V62" s="976"/>
      <c r="W62" s="984">
        <f t="shared" ref="W62:W63" si="51">SUMIF($B$5:$B$60,$B62,W$5:W$60)/0.7*0.3</f>
        <v>0</v>
      </c>
      <c r="X62" s="976"/>
      <c r="Y62" s="976"/>
      <c r="Z62" s="984">
        <f t="shared" ref="Z62:Z63" si="52">SUMIF($B$5:$B$60,$B62,Z$5:Z$60)/0.7*0.3</f>
        <v>0</v>
      </c>
      <c r="AA62" s="976"/>
      <c r="AB62" s="976"/>
      <c r="AC62" s="984">
        <f t="shared" ref="AC62:AC63" si="53">SUMIF($B$5:$B$60,$B62,AC$5:AC$60)/0.7*0.3</f>
        <v>0</v>
      </c>
      <c r="AD62" s="976"/>
      <c r="AE62" s="976"/>
      <c r="AF62" s="984">
        <f t="shared" ref="AF62:AF63" si="54">SUMIF($B$5:$B$60,$B62,AF$5:AF$60)/0.7*0.3</f>
        <v>0</v>
      </c>
      <c r="AG62" s="976"/>
      <c r="AH62" s="976"/>
      <c r="AI62" s="984">
        <f t="shared" ref="AI62:AI63" si="55">SUMIF($B$5:$B$60,$B62,AI$5:AI$60)/0.7*0.3</f>
        <v>0</v>
      </c>
      <c r="AJ62" s="455"/>
      <c r="AK62" s="455"/>
      <c r="AL62" s="259"/>
    </row>
    <row r="63" spans="1:38" s="380" customFormat="1" ht="15.75">
      <c r="A63" s="199"/>
      <c r="B63" s="980" t="s">
        <v>3</v>
      </c>
      <c r="C63" s="981" t="s">
        <v>431</v>
      </c>
      <c r="D63" s="976"/>
      <c r="E63" s="976"/>
      <c r="F63" s="976"/>
      <c r="G63" s="984">
        <f t="shared" si="46"/>
        <v>0</v>
      </c>
      <c r="H63" s="976"/>
      <c r="I63" s="976"/>
      <c r="J63" s="984">
        <f t="shared" si="47"/>
        <v>0</v>
      </c>
      <c r="K63" s="976"/>
      <c r="L63" s="976"/>
      <c r="M63" s="984">
        <f t="shared" si="48"/>
        <v>0</v>
      </c>
      <c r="N63" s="976"/>
      <c r="O63" s="976"/>
      <c r="P63" s="984">
        <f t="shared" si="49"/>
        <v>0</v>
      </c>
      <c r="Q63" s="976"/>
      <c r="R63" s="976"/>
      <c r="S63" s="984">
        <f t="shared" si="50"/>
        <v>0</v>
      </c>
      <c r="T63" s="434"/>
      <c r="U63" s="976"/>
      <c r="V63" s="976"/>
      <c r="W63" s="984">
        <f t="shared" si="51"/>
        <v>0</v>
      </c>
      <c r="X63" s="976"/>
      <c r="Y63" s="976"/>
      <c r="Z63" s="984">
        <f t="shared" si="52"/>
        <v>0</v>
      </c>
      <c r="AA63" s="976"/>
      <c r="AB63" s="976"/>
      <c r="AC63" s="984">
        <f t="shared" si="53"/>
        <v>0</v>
      </c>
      <c r="AD63" s="976"/>
      <c r="AE63" s="976"/>
      <c r="AF63" s="984">
        <f t="shared" si="54"/>
        <v>0</v>
      </c>
      <c r="AG63" s="976"/>
      <c r="AH63" s="976"/>
      <c r="AI63" s="984">
        <f t="shared" si="55"/>
        <v>0</v>
      </c>
      <c r="AJ63" s="378"/>
      <c r="AK63" s="378"/>
      <c r="AL63" s="34"/>
    </row>
    <row r="64" spans="1:38" s="380" customFormat="1" ht="15.75">
      <c r="A64" s="426"/>
      <c r="B64" s="202"/>
      <c r="C64" s="427"/>
      <c r="D64" s="428"/>
      <c r="E64" s="1020"/>
      <c r="F64" s="1159"/>
      <c r="G64" s="338"/>
      <c r="H64" s="1020"/>
      <c r="I64" s="1159"/>
      <c r="J64" s="338"/>
      <c r="K64" s="1020"/>
      <c r="L64" s="1159"/>
      <c r="M64" s="338"/>
      <c r="N64" s="1020"/>
      <c r="O64" s="1159"/>
      <c r="P64" s="338"/>
      <c r="Q64" s="1020"/>
      <c r="R64" s="1159"/>
      <c r="S64" s="338"/>
      <c r="T64" s="435"/>
      <c r="U64" s="388"/>
      <c r="V64" s="1107"/>
      <c r="W64" s="389"/>
      <c r="X64" s="388"/>
      <c r="Y64" s="1107"/>
      <c r="Z64" s="389"/>
      <c r="AA64" s="388"/>
      <c r="AB64" s="1107"/>
      <c r="AC64" s="389"/>
      <c r="AD64" s="388"/>
      <c r="AE64" s="1107"/>
      <c r="AF64" s="389"/>
      <c r="AG64" s="388"/>
      <c r="AH64" s="1107"/>
      <c r="AI64" s="389"/>
      <c r="AJ64" s="378"/>
      <c r="AK64" s="378"/>
      <c r="AL64" s="34"/>
    </row>
    <row r="65" spans="1:42" s="380" customFormat="1" ht="15.75">
      <c r="A65" s="188"/>
      <c r="B65" s="202"/>
      <c r="C65" s="189"/>
      <c r="D65" s="209" t="s">
        <v>127</v>
      </c>
      <c r="E65" s="340">
        <f>SUM(E5,E12,E19,E26,E33,E40,E48,E63)</f>
        <v>0</v>
      </c>
      <c r="F65" s="341"/>
      <c r="G65" s="342">
        <f>SUM(G5,G12,G19,G26,G33,G40,G48,G60)</f>
        <v>0</v>
      </c>
      <c r="H65" s="340">
        <f>SUM(H5,H12,H19,H26,H33,H40,H48,H63)</f>
        <v>0</v>
      </c>
      <c r="I65" s="341"/>
      <c r="J65" s="342">
        <f>SUM(J5,J12,J19,J26,J33,J40,J48,J60)</f>
        <v>0</v>
      </c>
      <c r="K65" s="340">
        <f>SUM(K5,K12,K19,K26,K33,K40,K48,K63)</f>
        <v>0</v>
      </c>
      <c r="L65" s="341"/>
      <c r="M65" s="342">
        <f>SUM(M5,M12,M19,M26,M33,M40,M48,M60)</f>
        <v>0</v>
      </c>
      <c r="N65" s="340">
        <f>SUM(N5,N12,N19,N26,N33,N40,N48,N63)</f>
        <v>0</v>
      </c>
      <c r="O65" s="341"/>
      <c r="P65" s="342">
        <f>SUM(P5,P12,P19,P26,P33,P40,P48,P60)</f>
        <v>0</v>
      </c>
      <c r="Q65" s="340">
        <f>SUM(Q5,Q12,Q19,Q26,Q33,Q40,Q48,Q63)</f>
        <v>0</v>
      </c>
      <c r="R65" s="341"/>
      <c r="S65" s="342">
        <f>SUM(S5,S12,S19,S26,S33,S40,S48,S60)</f>
        <v>0</v>
      </c>
      <c r="T65" s="429"/>
      <c r="U65" s="1163">
        <f>SUM(U5,U12,U19,U26,U33,U40,U48)</f>
        <v>0</v>
      </c>
      <c r="V65" s="1170"/>
      <c r="W65" s="602">
        <f>SUM(W5,W12,W19,W26,W33,W40,W48,W60)</f>
        <v>0</v>
      </c>
      <c r="X65" s="1163">
        <f>SUM(X5,X12,X19,X26,X33,X40,X48)</f>
        <v>0</v>
      </c>
      <c r="Y65" s="1170"/>
      <c r="Z65" s="602">
        <f>SUM(Z5,Z12,Z19,Z26,Z33,Z40,Z48,Z60)</f>
        <v>0</v>
      </c>
      <c r="AA65" s="1163">
        <f>SUM(AA5,AA12,AA19,AA26,AA33,AA40,AA48)</f>
        <v>0</v>
      </c>
      <c r="AB65" s="1170"/>
      <c r="AC65" s="602">
        <f>SUM(AC5,AC12,AC19,AC26,AC33,AC40,AC48,AC60)</f>
        <v>0</v>
      </c>
      <c r="AD65" s="1163">
        <f>SUM(AD5,AD12,AD19,AD26,AD33,AD40,AD48)</f>
        <v>0</v>
      </c>
      <c r="AE65" s="1170"/>
      <c r="AF65" s="602">
        <f>SUM(AF5,AF12,AF19,AF26,AF33,AF40,AF48,AF60)</f>
        <v>0</v>
      </c>
      <c r="AG65" s="1172">
        <f>SUM(AG5,AG12,AG19,AG26,AG33,AG40,AG48)</f>
        <v>0</v>
      </c>
      <c r="AH65" s="1170"/>
      <c r="AI65" s="602">
        <f>SUM(AI5,AI12,AI19,AI26,AI33,AI40,AI48,AI60)</f>
        <v>0</v>
      </c>
      <c r="AJ65" s="16"/>
      <c r="AK65" s="16"/>
      <c r="AL65" s="198"/>
    </row>
    <row r="66" spans="1:42" s="380" customFormat="1" ht="15.75">
      <c r="A66" s="210"/>
      <c r="B66" s="430"/>
      <c r="C66" s="211"/>
      <c r="D66" s="431"/>
      <c r="E66" s="206"/>
      <c r="F66" s="337"/>
      <c r="G66" s="207"/>
      <c r="H66" s="206"/>
      <c r="I66" s="337"/>
      <c r="J66" s="207"/>
      <c r="K66" s="206"/>
      <c r="L66" s="337"/>
      <c r="M66" s="207"/>
      <c r="N66" s="206"/>
      <c r="O66" s="337"/>
      <c r="P66" s="207"/>
      <c r="Q66" s="206"/>
      <c r="R66" s="337"/>
      <c r="S66" s="207"/>
      <c r="T66" s="208"/>
      <c r="U66" s="1164"/>
      <c r="V66" s="1171"/>
      <c r="W66" s="35"/>
      <c r="X66" s="1164"/>
      <c r="Y66" s="1171"/>
      <c r="Z66" s="35"/>
      <c r="AA66" s="1164"/>
      <c r="AB66" s="1171"/>
      <c r="AC66" s="35"/>
      <c r="AD66" s="1164"/>
      <c r="AE66" s="1171"/>
      <c r="AF66" s="35"/>
      <c r="AG66" s="1173"/>
      <c r="AH66" s="1171"/>
      <c r="AI66" s="35"/>
      <c r="AJ66" s="36"/>
      <c r="AK66" s="36"/>
      <c r="AL66" s="213"/>
      <c r="AM66" s="4"/>
      <c r="AN66" s="4"/>
    </row>
    <row r="67" spans="1:42" ht="18.75">
      <c r="E67" s="1224">
        <f>+E65+G65</f>
        <v>0</v>
      </c>
      <c r="F67" s="1225"/>
      <c r="G67" s="1226"/>
      <c r="H67" s="1224">
        <f>+H65+J65</f>
        <v>0</v>
      </c>
      <c r="I67" s="1225"/>
      <c r="J67" s="1226"/>
      <c r="K67" s="1224">
        <f>+K65+M65</f>
        <v>0</v>
      </c>
      <c r="L67" s="1225"/>
      <c r="M67" s="1226"/>
      <c r="N67" s="1224">
        <f>+N65+P65</f>
        <v>0</v>
      </c>
      <c r="O67" s="1225"/>
      <c r="P67" s="1226"/>
      <c r="Q67" s="1224">
        <f>+Q65+S65</f>
        <v>0</v>
      </c>
      <c r="R67" s="1225"/>
      <c r="S67" s="1226"/>
      <c r="T67" s="283"/>
      <c r="U67" s="1217">
        <f>SUM(U65,W65)</f>
        <v>0</v>
      </c>
      <c r="V67" s="1229"/>
      <c r="W67" s="1229"/>
      <c r="X67" s="1217">
        <f>SUM(X65,Z65)</f>
        <v>0</v>
      </c>
      <c r="Y67" s="1229"/>
      <c r="Z67" s="1229"/>
      <c r="AA67" s="1217">
        <f>SUM(AA65,AC65)</f>
        <v>0</v>
      </c>
      <c r="AB67" s="1229"/>
      <c r="AC67" s="1229"/>
      <c r="AD67" s="1217">
        <f>SUM(AD65,AF65)</f>
        <v>0</v>
      </c>
      <c r="AE67" s="1229"/>
      <c r="AF67" s="1229"/>
      <c r="AG67" s="1217">
        <f>SUM(AG65,AI65)</f>
        <v>0</v>
      </c>
      <c r="AH67" s="1229"/>
      <c r="AI67" s="1230"/>
      <c r="AP67" s="380"/>
    </row>
    <row r="68" spans="1:42" ht="18.75">
      <c r="E68" s="1211">
        <f>+SUM(E67,H67,K67,N67,Q67)</f>
        <v>0</v>
      </c>
      <c r="F68" s="1212"/>
      <c r="G68" s="1212"/>
      <c r="H68" s="1212"/>
      <c r="I68" s="1212"/>
      <c r="J68" s="1212"/>
      <c r="K68" s="1212"/>
      <c r="L68" s="1212"/>
      <c r="M68" s="1212"/>
      <c r="N68" s="1212"/>
      <c r="O68" s="1212"/>
      <c r="P68" s="1212"/>
      <c r="Q68" s="1212"/>
      <c r="R68" s="1212"/>
      <c r="S68" s="1213"/>
      <c r="T68" s="284"/>
      <c r="U68" s="1214">
        <f>SUM(U65,W65,X65,Z65,AA65,AC65,AD65,AF65,AG65,AI65)</f>
        <v>0</v>
      </c>
      <c r="V68" s="1215"/>
      <c r="W68" s="1215"/>
      <c r="X68" s="1215"/>
      <c r="Y68" s="1215"/>
      <c r="Z68" s="1215"/>
      <c r="AA68" s="1215"/>
      <c r="AB68" s="1215"/>
      <c r="AC68" s="1215"/>
      <c r="AD68" s="1215"/>
      <c r="AE68" s="1215"/>
      <c r="AF68" s="1215"/>
      <c r="AG68" s="1215"/>
      <c r="AH68" s="1215"/>
      <c r="AI68" s="1216"/>
    </row>
    <row r="69" spans="1:42" s="170" customFormat="1">
      <c r="B69" s="375"/>
      <c r="C69" s="170" t="s">
        <v>81</v>
      </c>
      <c r="D69" s="170" t="s">
        <v>104</v>
      </c>
      <c r="F69" s="172"/>
      <c r="G69" s="173"/>
      <c r="H69" s="174"/>
      <c r="I69" s="171"/>
      <c r="L69" s="172"/>
      <c r="O69" s="171"/>
      <c r="R69" s="171"/>
      <c r="T69" s="175"/>
      <c r="U69" s="278"/>
      <c r="V69" s="279"/>
      <c r="W69" s="278"/>
      <c r="X69" s="278"/>
      <c r="Y69" s="279"/>
      <c r="Z69" s="278"/>
      <c r="AA69" s="278"/>
      <c r="AB69" s="279"/>
      <c r="AC69" s="278"/>
      <c r="AD69" s="278"/>
      <c r="AE69" s="279"/>
      <c r="AF69" s="278"/>
      <c r="AG69" s="278"/>
      <c r="AH69" s="279"/>
      <c r="AI69" s="278"/>
    </row>
    <row r="70" spans="1:42" s="44" customFormat="1" ht="15.75">
      <c r="B70" s="374"/>
      <c r="D70" s="170" t="s">
        <v>105</v>
      </c>
      <c r="F70" s="122"/>
      <c r="G70" s="58"/>
      <c r="H70" s="123"/>
      <c r="I70" s="142"/>
      <c r="L70" s="122"/>
      <c r="O70" s="142"/>
      <c r="R70" s="142"/>
      <c r="T70" s="124"/>
      <c r="U70" s="281"/>
      <c r="V70" s="282"/>
      <c r="W70" s="238"/>
      <c r="X70" s="281"/>
      <c r="Y70" s="282"/>
      <c r="Z70" s="238"/>
      <c r="AA70" s="281"/>
      <c r="AB70" s="282"/>
      <c r="AC70" s="238"/>
      <c r="AD70" s="281"/>
      <c r="AE70" s="282"/>
      <c r="AF70" s="238"/>
      <c r="AG70" s="281"/>
      <c r="AH70" s="282"/>
      <c r="AI70" s="238"/>
    </row>
    <row r="71" spans="1:42" s="44" customFormat="1" ht="15.75">
      <c r="B71" s="374"/>
      <c r="D71" s="170" t="s">
        <v>106</v>
      </c>
      <c r="F71" s="122"/>
      <c r="G71" s="58"/>
      <c r="H71" s="123"/>
      <c r="I71" s="142"/>
      <c r="L71" s="122"/>
      <c r="O71" s="142"/>
      <c r="R71" s="142"/>
      <c r="T71" s="124"/>
      <c r="U71" s="281"/>
      <c r="V71" s="282"/>
      <c r="W71" s="238"/>
      <c r="X71" s="281"/>
      <c r="Y71" s="282"/>
      <c r="Z71" s="238"/>
      <c r="AA71" s="281"/>
      <c r="AB71" s="282"/>
      <c r="AC71" s="238"/>
      <c r="AD71" s="281"/>
      <c r="AE71" s="282"/>
      <c r="AF71" s="238"/>
      <c r="AG71" s="281"/>
      <c r="AH71" s="282"/>
      <c r="AI71" s="238"/>
    </row>
    <row r="72" spans="1:42" s="44" customFormat="1" ht="15.75">
      <c r="B72" s="374"/>
      <c r="F72" s="122"/>
      <c r="G72" s="58"/>
      <c r="I72" s="122"/>
      <c r="J72" s="58"/>
      <c r="L72" s="122"/>
      <c r="M72" s="58"/>
      <c r="O72" s="122"/>
      <c r="P72" s="58"/>
      <c r="R72" s="122"/>
      <c r="S72" s="58"/>
      <c r="T72" s="124"/>
      <c r="U72" s="238"/>
      <c r="V72" s="282"/>
      <c r="W72" s="238"/>
      <c r="X72" s="238"/>
      <c r="Y72" s="282"/>
      <c r="Z72" s="238"/>
      <c r="AA72" s="238"/>
      <c r="AB72" s="282"/>
      <c r="AC72" s="238"/>
      <c r="AD72" s="238"/>
      <c r="AE72" s="282"/>
      <c r="AF72" s="238"/>
      <c r="AG72" s="238"/>
      <c r="AH72" s="282"/>
      <c r="AI72" s="238"/>
    </row>
    <row r="73" spans="1:42" s="44" customFormat="1" ht="15.75">
      <c r="B73" s="121" t="s">
        <v>0</v>
      </c>
      <c r="C73" s="45" t="s">
        <v>83</v>
      </c>
      <c r="D73" s="570"/>
      <c r="E73" s="1160">
        <f>SUMIF($B4:$B60,$B73,G4:G60)+SUMIF($B4:$B60,$B73,E4:E60)+G61</f>
        <v>0</v>
      </c>
      <c r="F73" s="214" t="e">
        <f>+E73/E67</f>
        <v>#DIV/0!</v>
      </c>
      <c r="G73" s="58"/>
      <c r="H73" s="1160">
        <f>SUMIF($B4:$B60,$B73,J4:J60)+SUMIF($B4:$B60,$B73,H4:H60)+J61</f>
        <v>0</v>
      </c>
      <c r="I73" s="47" t="e">
        <f>+H73/H67</f>
        <v>#DIV/0!</v>
      </c>
      <c r="J73" s="58"/>
      <c r="K73" s="1160">
        <f>SUMIF($B4:$B60,$B73,M4:M60)+SUMIF($B4:$B60,$B73,K4:K60)+M61</f>
        <v>0</v>
      </c>
      <c r="L73" s="47" t="e">
        <f>+K73/K67</f>
        <v>#DIV/0!</v>
      </c>
      <c r="M73" s="58"/>
      <c r="N73" s="1160">
        <f>SUMIF($B4:$B60,$B73,P4:P60)+SUMIF($B4:$B60,$B73,N4:N60)+P61</f>
        <v>0</v>
      </c>
      <c r="O73" s="47" t="e">
        <f>+N73/N67</f>
        <v>#DIV/0!</v>
      </c>
      <c r="P73" s="58"/>
      <c r="Q73" s="1160">
        <f>SUMIF($B4:$B60,$B73,S4:S60)+SUMIF($B4:$B60,$B73,Q4:Q60)+S61</f>
        <v>0</v>
      </c>
      <c r="R73" s="47" t="e">
        <f>+Q73/Q67</f>
        <v>#DIV/0!</v>
      </c>
      <c r="S73" s="58"/>
      <c r="T73" s="124"/>
      <c r="U73" s="46">
        <f>SUMIF($B5:$B60,$B73,U$5:U$60)+SUMIF($B5:$B60,$B73,W$5:W$60)+W61</f>
        <v>0</v>
      </c>
      <c r="V73" s="176" t="e">
        <f>+U73/U$67</f>
        <v>#DIV/0!</v>
      </c>
      <c r="X73" s="46">
        <f>SUMIF($B5:$B60,$B73,X$5:X$60)+SUMIF($B5:$B60,$B73,Z$5:Z$60)+Z61</f>
        <v>0</v>
      </c>
      <c r="Y73" s="176" t="e">
        <f>+X73/X$67</f>
        <v>#DIV/0!</v>
      </c>
      <c r="AA73" s="46">
        <f>SUMIF($B5:$B60,$B73,AA$5:AA$60)+SUMIF($B5:$B60,$B73,AC$5:AC$60)+AC61</f>
        <v>0</v>
      </c>
      <c r="AB73" s="176" t="e">
        <f>+AA73/AA$67</f>
        <v>#DIV/0!</v>
      </c>
      <c r="AD73" s="46">
        <f>SUMIF($B5:$B60,$B73,AD$5:AD$60)+SUMIF($B5:$B60,$B73,AF$5:AF$60)+AF61</f>
        <v>0</v>
      </c>
      <c r="AE73" s="176" t="e">
        <f>+AD73/AD$67</f>
        <v>#DIV/0!</v>
      </c>
      <c r="AG73" s="46">
        <f>SUMIF($B5:$B60,$B73,AG$5:AG$60)+SUMIF($B5:$B60,$B73,AI$5:AI$60)+AI61</f>
        <v>0</v>
      </c>
      <c r="AH73" s="176" t="e">
        <f>+AG73/AG$67</f>
        <v>#DIV/0!</v>
      </c>
    </row>
    <row r="74" spans="1:42" s="44" customFormat="1" ht="15.75">
      <c r="B74" s="125" t="s">
        <v>21</v>
      </c>
      <c r="C74" s="48" t="s">
        <v>84</v>
      </c>
      <c r="D74" s="571"/>
      <c r="E74" s="1161">
        <f>SUMIF($B4:$B60,$B74,G4:G60)+SUMIF($B4:$B60,$B74,E4:E60)+G62</f>
        <v>0</v>
      </c>
      <c r="F74" s="215" t="e">
        <f>+E74/E67</f>
        <v>#DIV/0!</v>
      </c>
      <c r="G74" s="58"/>
      <c r="H74" s="1161">
        <f>SUMIF($B4:$B60,$B74,J4:J60)+SUMIF($B4:$B60,$B74,H4:H60)+J62</f>
        <v>0</v>
      </c>
      <c r="I74" s="50" t="e">
        <f>+H74/H67</f>
        <v>#DIV/0!</v>
      </c>
      <c r="J74" s="58"/>
      <c r="K74" s="1161">
        <f>SUMIF($B4:$B60,$B74,M4:M60)+SUMIF($B4:$B60,$B74,K4:K60)+M62</f>
        <v>0</v>
      </c>
      <c r="L74" s="50" t="e">
        <f>+K74/K67</f>
        <v>#DIV/0!</v>
      </c>
      <c r="M74" s="58"/>
      <c r="N74" s="1161">
        <f>SUMIF($B4:$B60,$B74,P4:P60)+SUMIF($B4:$B60,$B74,N4:N60)+P62</f>
        <v>0</v>
      </c>
      <c r="O74" s="50" t="e">
        <f>+N74/N67</f>
        <v>#DIV/0!</v>
      </c>
      <c r="P74" s="58"/>
      <c r="Q74" s="1161">
        <f>SUMIF($B4:$B60,$B74,S4:S60)+SUMIF($B4:$B60,$B74,Q4:Q60)+S62</f>
        <v>0</v>
      </c>
      <c r="R74" s="50" t="e">
        <f>+Q74/Q67</f>
        <v>#DIV/0!</v>
      </c>
      <c r="S74" s="58"/>
      <c r="T74" s="124"/>
      <c r="U74" s="49">
        <f>SUMIF($B5:$B60,$B74,U$5:U$60)+SUMIF($B5:$B60,$B74,W$5:W$60)+W62</f>
        <v>0</v>
      </c>
      <c r="V74" s="177" t="e">
        <f>+U74/U$67</f>
        <v>#DIV/0!</v>
      </c>
      <c r="X74" s="49">
        <f>SUMIF($B5:$B60,$B74,X$5:X$60)+SUMIF($B5:$B60,$B74,Z$5:Z$60)+Z62</f>
        <v>0</v>
      </c>
      <c r="Y74" s="177" t="e">
        <f>+X74/X$67</f>
        <v>#DIV/0!</v>
      </c>
      <c r="AA74" s="49">
        <f>SUMIF($B5:$B60,$B74,AA$5:AA$60)+SUMIF($B5:$B60,$B74,AC$5:AC$60)+AC62</f>
        <v>0</v>
      </c>
      <c r="AB74" s="177" t="e">
        <f>+AA74/AA$67</f>
        <v>#DIV/0!</v>
      </c>
      <c r="AD74" s="49">
        <f>SUMIF($B5:$B60,$B74,AD$5:AD$60)+SUMIF($B5:$B60,$B74,AF$5:AF$60)+AF62</f>
        <v>0</v>
      </c>
      <c r="AE74" s="177" t="e">
        <f>+AD74/AD$67</f>
        <v>#DIV/0!</v>
      </c>
      <c r="AG74" s="49">
        <f>SUMIF($B5:$B60,$B74,AG$5:AG$60)+SUMIF($B5:$B60,$B74,AI$5:AI$60)+AI62</f>
        <v>0</v>
      </c>
      <c r="AH74" s="177" t="e">
        <f>+AG74/AG$67</f>
        <v>#DIV/0!</v>
      </c>
    </row>
    <row r="75" spans="1:42" s="44" customFormat="1" ht="15.75">
      <c r="B75" s="126" t="s">
        <v>3</v>
      </c>
      <c r="C75" s="51" t="s">
        <v>85</v>
      </c>
      <c r="D75" s="572"/>
      <c r="E75" s="1162">
        <f>SUMIF($B4:$B60,$B75,G4:G60)+SUMIF($B4:$B60,$B75,E4:E60)+G63</f>
        <v>0</v>
      </c>
      <c r="F75" s="216" t="e">
        <f>+E75/E67</f>
        <v>#DIV/0!</v>
      </c>
      <c r="G75" s="58"/>
      <c r="H75" s="1162">
        <f>SUMIF($B4:$B60,$B75,J4:J60)+SUMIF($B4:$B60,$B75,H4:H60)+J63</f>
        <v>0</v>
      </c>
      <c r="I75" s="53" t="e">
        <f>+H75/H67</f>
        <v>#DIV/0!</v>
      </c>
      <c r="J75" s="58"/>
      <c r="K75" s="1162">
        <f>SUMIF($B4:$B60,$B75,M4:M60)+SUMIF($B4:$B60,$B75,K4:K60)+M63</f>
        <v>0</v>
      </c>
      <c r="L75" s="53" t="e">
        <f>+K75/K67</f>
        <v>#DIV/0!</v>
      </c>
      <c r="M75" s="58"/>
      <c r="N75" s="1162">
        <f>SUMIF($B4:$B60,$B75,P4:P60)+SUMIF($B4:$B60,$B75,N4:N60)+P63</f>
        <v>0</v>
      </c>
      <c r="O75" s="53" t="e">
        <f>+N75/N67</f>
        <v>#DIV/0!</v>
      </c>
      <c r="P75" s="58"/>
      <c r="Q75" s="1162">
        <f>SUMIF($B4:$B60,$B75,S4:S60)+SUMIF($B4:$B60,$B75,Q4:Q60)+S63</f>
        <v>0</v>
      </c>
      <c r="R75" s="53" t="e">
        <f>+Q75/Q67</f>
        <v>#DIV/0!</v>
      </c>
      <c r="S75" s="58"/>
      <c r="T75" s="124"/>
      <c r="U75" s="52">
        <f>SUMIF($B5:$B60,$B75,U$5:U$60)+SUMIF($B5:$B60,$B75,W$5:W$60)+W63</f>
        <v>0</v>
      </c>
      <c r="V75" s="178" t="e">
        <f>+U75/U$67</f>
        <v>#DIV/0!</v>
      </c>
      <c r="W75" s="170"/>
      <c r="X75" s="52">
        <f>SUMIF($B5:$B60,$B75,X$5:X$60)+SUMIF($B5:$B60,$B75,Z$5:Z$60)+Z63</f>
        <v>0</v>
      </c>
      <c r="Y75" s="178" t="e">
        <f>+X75/X$67</f>
        <v>#DIV/0!</v>
      </c>
      <c r="Z75" s="170"/>
      <c r="AA75" s="52">
        <f>SUMIF($B5:$B60,$B75,AA$5:AA$60)+SUMIF($B5:$B60,$B75,AC$5:AC$60)+AC63</f>
        <v>0</v>
      </c>
      <c r="AB75" s="178" t="e">
        <f>+AA75/AA$67</f>
        <v>#DIV/0!</v>
      </c>
      <c r="AC75" s="170"/>
      <c r="AD75" s="52">
        <f>SUMIF($B5:$B60,$B75,AD$5:AD$60)+SUMIF($B5:$B60,$B75,AF$5:AF$60)+AF63</f>
        <v>0</v>
      </c>
      <c r="AE75" s="178" t="e">
        <f>+AD75/AD$67</f>
        <v>#DIV/0!</v>
      </c>
      <c r="AF75" s="170"/>
      <c r="AG75" s="52">
        <f>SUMIF($B5:$B60,$B75,AG$5:AG$60)+SUMIF($B5:$B60,$B75,AI$5:AI$60)+AI63</f>
        <v>0</v>
      </c>
      <c r="AH75" s="178" t="e">
        <f>+AG75/AG$67</f>
        <v>#DIV/0!</v>
      </c>
      <c r="AI75" s="170"/>
    </row>
    <row r="76" spans="1:42" s="44" customFormat="1" ht="15.75">
      <c r="B76" s="374"/>
      <c r="F76" s="122"/>
      <c r="G76" s="58"/>
      <c r="I76" s="122"/>
      <c r="J76" s="58"/>
      <c r="L76" s="122"/>
      <c r="M76" s="58"/>
      <c r="O76" s="122"/>
      <c r="P76" s="58"/>
      <c r="R76" s="122"/>
      <c r="S76" s="58"/>
      <c r="T76" s="123"/>
      <c r="V76" s="122"/>
      <c r="Y76" s="122"/>
      <c r="AB76" s="122"/>
      <c r="AE76" s="122"/>
      <c r="AH76" s="122"/>
      <c r="AL76" s="124"/>
    </row>
    <row r="99" spans="4:4" ht="15.75">
      <c r="D99" s="462" t="s">
        <v>145</v>
      </c>
    </row>
    <row r="100" spans="4:4" ht="15.75">
      <c r="D100"/>
    </row>
    <row r="101" spans="4:4" ht="15.75">
      <c r="D101" s="461" t="s">
        <v>146</v>
      </c>
    </row>
    <row r="102" spans="4:4" ht="15.75">
      <c r="D102"/>
    </row>
    <row r="103" spans="4:4" ht="15.75">
      <c r="D103" s="461" t="s">
        <v>147</v>
      </c>
    </row>
    <row r="104" spans="4:4" ht="15.75">
      <c r="D104"/>
    </row>
    <row r="105" spans="4:4" ht="15.75">
      <c r="D105" s="461" t="s">
        <v>148</v>
      </c>
    </row>
    <row r="106" spans="4:4" ht="15.75">
      <c r="D106"/>
    </row>
    <row r="107" spans="4:4" ht="15.75">
      <c r="D107" s="461" t="s">
        <v>149</v>
      </c>
    </row>
    <row r="108" spans="4:4" ht="15.75">
      <c r="D108"/>
    </row>
    <row r="109" spans="4:4" ht="15.75">
      <c r="D109" s="462" t="s">
        <v>150</v>
      </c>
    </row>
    <row r="110" spans="4:4" ht="15.75">
      <c r="D110"/>
    </row>
    <row r="111" spans="4:4" ht="15.75">
      <c r="D111" s="461" t="s">
        <v>151</v>
      </c>
    </row>
    <row r="112" spans="4:4" ht="15.75">
      <c r="D112"/>
    </row>
    <row r="113" spans="4:4" ht="15.75">
      <c r="D113" s="461" t="s">
        <v>152</v>
      </c>
    </row>
    <row r="114" spans="4:4" ht="15.75">
      <c r="D114"/>
    </row>
    <row r="115" spans="4:4" ht="15.75">
      <c r="D115" s="461" t="s">
        <v>153</v>
      </c>
    </row>
    <row r="116" spans="4:4" ht="15.75">
      <c r="D116"/>
    </row>
    <row r="117" spans="4:4" ht="15.75">
      <c r="D117" s="462" t="s">
        <v>154</v>
      </c>
    </row>
    <row r="118" spans="4:4" ht="15.75">
      <c r="D118"/>
    </row>
    <row r="119" spans="4:4" ht="15.75">
      <c r="D119" s="461" t="s">
        <v>155</v>
      </c>
    </row>
    <row r="120" spans="4:4" ht="15.75">
      <c r="D120"/>
    </row>
    <row r="121" spans="4:4" ht="15.75">
      <c r="D121" s="461" t="s">
        <v>156</v>
      </c>
    </row>
    <row r="122" spans="4:4" ht="15.75">
      <c r="D122"/>
    </row>
    <row r="123" spans="4:4" ht="15.75">
      <c r="D123" s="461" t="s">
        <v>157</v>
      </c>
    </row>
    <row r="124" spans="4:4" ht="15.75">
      <c r="D124"/>
    </row>
    <row r="125" spans="4:4" ht="15.75">
      <c r="D125" s="462" t="s">
        <v>158</v>
      </c>
    </row>
    <row r="126" spans="4:4" ht="15.75">
      <c r="D126"/>
    </row>
    <row r="127" spans="4:4" ht="15.75">
      <c r="D127" s="461" t="s">
        <v>159</v>
      </c>
    </row>
    <row r="128" spans="4:4" ht="15.75">
      <c r="D128"/>
    </row>
    <row r="129" spans="4:4" ht="15.75">
      <c r="D129" s="461" t="s">
        <v>160</v>
      </c>
    </row>
    <row r="130" spans="4:4" ht="15.75">
      <c r="D130"/>
    </row>
    <row r="131" spans="4:4" ht="15.75">
      <c r="D131" s="461" t="s">
        <v>161</v>
      </c>
    </row>
    <row r="132" spans="4:4" ht="15.75">
      <c r="D132"/>
    </row>
    <row r="133" spans="4:4" ht="15.75">
      <c r="D133" s="462" t="s">
        <v>162</v>
      </c>
    </row>
    <row r="134" spans="4:4" ht="15.75">
      <c r="D134" s="461"/>
    </row>
    <row r="135" spans="4:4" ht="15.75">
      <c r="D135" s="461" t="s">
        <v>163</v>
      </c>
    </row>
  </sheetData>
  <sheetProtection algorithmName="SHA-512" hashValue="uWS89hDJV5wXrjWISAvu07p3pP8sdGh/QPf0QZYal10uZRLyjorMg8eqZhuoeQukAZS0sf/uPaXHnsTa5dRYWA==" saltValue="dpKF0kUhjGu63hVIPYnInw==" spinCount="100000" sheet="1" objects="1" scenarios="1"/>
  <mergeCells count="28">
    <mergeCell ref="R2:S2"/>
    <mergeCell ref="C4:D4"/>
    <mergeCell ref="E67:G67"/>
    <mergeCell ref="H67:J67"/>
    <mergeCell ref="K67:M67"/>
    <mergeCell ref="N67:P67"/>
    <mergeCell ref="AH1:AI1"/>
    <mergeCell ref="E68:S68"/>
    <mergeCell ref="AE1:AF1"/>
    <mergeCell ref="E1:G1"/>
    <mergeCell ref="H1:J1"/>
    <mergeCell ref="K1:M1"/>
    <mergeCell ref="N1:P1"/>
    <mergeCell ref="V1:W1"/>
    <mergeCell ref="Y1:Z1"/>
    <mergeCell ref="AB1:AC1"/>
    <mergeCell ref="Q1:S1"/>
    <mergeCell ref="Q67:S67"/>
    <mergeCell ref="F2:G2"/>
    <mergeCell ref="I2:J2"/>
    <mergeCell ref="L2:M2"/>
    <mergeCell ref="O2:P2"/>
    <mergeCell ref="U68:AI68"/>
    <mergeCell ref="U67:W67"/>
    <mergeCell ref="X67:Z67"/>
    <mergeCell ref="AA67:AC67"/>
    <mergeCell ref="AD67:AF67"/>
    <mergeCell ref="AG67:AI67"/>
  </mergeCells>
  <phoneticPr fontId="10" type="noConversion"/>
  <pageMargins left="0.7" right="0.7" top="0.75" bottom="0.75" header="0.3" footer="0.3"/>
  <pageSetup paperSize="9" scale="55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D8AA5-4531-3B4E-8547-372577EEBA23}">
  <sheetPr>
    <tabColor rgb="FFD60093"/>
  </sheetPr>
  <dimension ref="A1:O291"/>
  <sheetViews>
    <sheetView zoomScale="80" zoomScaleNormal="80" workbookViewId="0">
      <selection activeCell="N4" sqref="N4"/>
    </sheetView>
  </sheetViews>
  <sheetFormatPr defaultColWidth="11.5" defaultRowHeight="15"/>
  <cols>
    <col min="1" max="1" width="9.5" style="821" customWidth="1"/>
    <col min="2" max="2" width="7.625" style="828" customWidth="1"/>
    <col min="3" max="3" width="71.875" style="820" bestFit="1" customWidth="1"/>
    <col min="4" max="4" width="16.625" style="848" bestFit="1" customWidth="1"/>
    <col min="5" max="5" width="15.375" style="205" customWidth="1"/>
    <col min="6" max="6" width="21.375" style="819" customWidth="1"/>
    <col min="7" max="7" width="16.5" style="819" customWidth="1"/>
    <col min="8" max="9" width="15.5" style="819" customWidth="1"/>
    <col min="10" max="10" width="10.375" style="819" customWidth="1"/>
    <col min="11" max="11" width="11.5" style="819" bestFit="1" customWidth="1"/>
    <col min="12" max="12" width="11.375" style="819" bestFit="1" customWidth="1"/>
    <col min="13" max="13" width="14.875" style="819" bestFit="1" customWidth="1"/>
    <col min="14" max="14" width="15.875" style="819" bestFit="1" customWidth="1"/>
    <col min="15" max="15" width="35.375" style="819" customWidth="1"/>
    <col min="16" max="16384" width="11.5" style="820"/>
  </cols>
  <sheetData>
    <row r="1" spans="1:15" s="812" customFormat="1" ht="33" customHeight="1">
      <c r="A1" s="810" t="s">
        <v>128</v>
      </c>
      <c r="B1" s="811" t="s">
        <v>129</v>
      </c>
      <c r="C1" s="812" t="s">
        <v>130</v>
      </c>
      <c r="D1" s="813" t="s">
        <v>131</v>
      </c>
      <c r="E1" s="814" t="s">
        <v>132</v>
      </c>
      <c r="F1" s="813" t="s">
        <v>88</v>
      </c>
      <c r="G1" s="813" t="s">
        <v>133</v>
      </c>
      <c r="H1" s="813" t="s">
        <v>134</v>
      </c>
      <c r="I1" s="813" t="s">
        <v>135</v>
      </c>
      <c r="J1" s="813" t="s">
        <v>136</v>
      </c>
      <c r="K1" s="813" t="s">
        <v>137</v>
      </c>
      <c r="L1" s="813" t="s">
        <v>138</v>
      </c>
      <c r="M1" s="813" t="s">
        <v>139</v>
      </c>
      <c r="N1" s="813" t="s">
        <v>140</v>
      </c>
      <c r="O1" s="813" t="s">
        <v>141</v>
      </c>
    </row>
    <row r="2" spans="1:15" ht="15.75">
      <c r="A2" s="815">
        <f>+'0 Summary (BFE)'!A4</f>
        <v>1</v>
      </c>
      <c r="B2" s="816"/>
      <c r="C2" s="850" t="str">
        <f>+'0 Summary (BFE)'!D4</f>
        <v>General expenses</v>
      </c>
      <c r="D2" s="817">
        <f>+'0 Summary (BFE)'!O4</f>
        <v>0</v>
      </c>
      <c r="E2" s="818">
        <f>+'0 Summary (BFE)'!P4</f>
        <v>0</v>
      </c>
    </row>
    <row r="3" spans="1:15">
      <c r="A3" s="821">
        <f>+A2</f>
        <v>1</v>
      </c>
      <c r="B3" s="822" t="str">
        <f>+'0 Summary (BFE)'!C5</f>
        <v>1.1</v>
      </c>
      <c r="C3" s="851" t="str">
        <f>+'0 Summary (BFE)'!D5</f>
        <v>Previous expenses</v>
      </c>
      <c r="D3" s="823">
        <f>+'0 Summary (BFE)'!O5</f>
        <v>0</v>
      </c>
      <c r="E3" s="824">
        <f>+'0 Summary (BFE)'!P5</f>
        <v>0</v>
      </c>
    </row>
    <row r="4" spans="1:15">
      <c r="A4" s="821">
        <f t="shared" ref="A4:A6" si="0">+A3</f>
        <v>1</v>
      </c>
      <c r="B4" s="822" t="str">
        <f>+'0 Summary (BFE)'!C6</f>
        <v>1.2</v>
      </c>
      <c r="C4" s="851" t="str">
        <f>+'0 Summary (BFE)'!D6</f>
        <v>Non eligible</v>
      </c>
      <c r="D4" s="823">
        <f>+'0 Summary (BFE)'!O6</f>
        <v>0</v>
      </c>
      <c r="E4" s="824">
        <f>+'0 Summary (BFE)'!P6</f>
        <v>0</v>
      </c>
      <c r="N4" s="825" t="s">
        <v>142</v>
      </c>
    </row>
    <row r="5" spans="1:15">
      <c r="A5" s="821">
        <f t="shared" si="0"/>
        <v>1</v>
      </c>
      <c r="B5" s="822" t="str">
        <f>+'0 Summary (BFE)'!C7</f>
        <v>1.3</v>
      </c>
      <c r="C5" s="851" t="str">
        <f>+'0 Summary (BFE)'!D7</f>
        <v>General non technical</v>
      </c>
      <c r="D5" s="823">
        <f>+'0 Summary (BFE)'!O7</f>
        <v>0</v>
      </c>
      <c r="E5" s="824">
        <f>+'0 Summary (BFE)'!P7</f>
        <v>0</v>
      </c>
    </row>
    <row r="6" spans="1:15" ht="15.75">
      <c r="A6" s="821">
        <f t="shared" si="0"/>
        <v>1</v>
      </c>
      <c r="B6" s="822" t="str">
        <f>+'0 Summary (BFE)'!C8</f>
        <v>1.4</v>
      </c>
      <c r="C6" s="852" t="str">
        <f>+'0 Summary (BFE)'!D8</f>
        <v>Free floating contingency</v>
      </c>
      <c r="D6" s="826"/>
      <c r="E6" s="827">
        <f>+'0 Summary (BFE)'!P8</f>
        <v>0</v>
      </c>
    </row>
    <row r="7" spans="1:15" ht="15.75">
      <c r="C7" s="853"/>
      <c r="D7" s="826"/>
      <c r="E7" s="827"/>
    </row>
    <row r="8" spans="1:15" ht="15.75">
      <c r="A8" s="815">
        <f>+'0 Summary (BFE)'!A10</f>
        <v>2</v>
      </c>
      <c r="B8" s="816"/>
      <c r="C8" s="850" t="str">
        <f>+'0 Summary (BFE)'!D10</f>
        <v>Well(s)</v>
      </c>
      <c r="D8" s="829"/>
      <c r="E8" s="829"/>
      <c r="F8" s="830"/>
      <c r="G8" s="830"/>
      <c r="H8" s="830"/>
      <c r="I8" s="830"/>
      <c r="J8" s="830"/>
      <c r="K8" s="830"/>
      <c r="L8" s="830"/>
      <c r="M8" s="830"/>
      <c r="N8" s="830"/>
      <c r="O8" s="830"/>
    </row>
    <row r="9" spans="1:15" ht="15.75">
      <c r="A9" s="815" t="str">
        <f>+'0 Summary (BFE)'!A11</f>
        <v>2.1</v>
      </c>
      <c r="B9" s="816"/>
      <c r="C9" s="854" t="str">
        <f>+'0 Summary (BFE)'!D11</f>
        <v>General Future Expenses related to the well(s)</v>
      </c>
      <c r="D9" s="817">
        <f>+'0 Summary (BFE)'!O11</f>
        <v>0</v>
      </c>
      <c r="E9" s="818">
        <f>+'0 Summary (BFE)'!P11</f>
        <v>0</v>
      </c>
    </row>
    <row r="10" spans="1:15">
      <c r="A10" s="821" t="str">
        <f>+A9</f>
        <v>2.1</v>
      </c>
      <c r="B10" s="822" t="str">
        <f>+'0 Summary (BFE)'!C12</f>
        <v>2.1.1</v>
      </c>
      <c r="C10" s="819" t="str">
        <f>+'0 Summary (BFE)'!D12</f>
        <v>Project management team</v>
      </c>
      <c r="D10" s="831">
        <f>+'0 Summary (BFE)'!O12</f>
        <v>0</v>
      </c>
      <c r="E10" s="832">
        <f>+'0 Summary (BFE)'!P12</f>
        <v>0</v>
      </c>
    </row>
    <row r="11" spans="1:15">
      <c r="A11" s="821" t="str">
        <f t="shared" ref="A11:A14" si="1">+A10</f>
        <v>2.1</v>
      </c>
      <c r="B11" s="822" t="str">
        <f>+'0 Summary (BFE)'!C13</f>
        <v>2.1.2</v>
      </c>
      <c r="C11" s="819" t="str">
        <f>+'0 Summary (BFE)'!D13</f>
        <v xml:space="preserve">Procurement and legal support </v>
      </c>
      <c r="D11" s="831">
        <f>+'0 Summary (BFE)'!O13</f>
        <v>0</v>
      </c>
      <c r="E11" s="832">
        <f>+'0 Summary (BFE)'!P13</f>
        <v>0</v>
      </c>
    </row>
    <row r="12" spans="1:15">
      <c r="A12" s="821" t="str">
        <f t="shared" si="1"/>
        <v>2.1</v>
      </c>
      <c r="B12" s="822" t="str">
        <f>+'0 Summary (BFE)'!C14</f>
        <v>2.1.3</v>
      </c>
      <c r="C12" s="819" t="str">
        <f>+'0 Summary (BFE)'!D14</f>
        <v xml:space="preserve">Financial support </v>
      </c>
      <c r="D12" s="831">
        <f>+'0 Summary (BFE)'!O14</f>
        <v>0</v>
      </c>
      <c r="E12" s="832">
        <f>+'0 Summary (BFE)'!P14</f>
        <v>0</v>
      </c>
    </row>
    <row r="13" spans="1:15">
      <c r="A13" s="821" t="str">
        <f t="shared" si="1"/>
        <v>2.1</v>
      </c>
      <c r="B13" s="822" t="str">
        <f>+'0 Summary (BFE)'!C15</f>
        <v>2.1.4</v>
      </c>
      <c r="C13" s="819" t="str">
        <f>+'0 Summary (BFE)'!D15</f>
        <v>Other costs</v>
      </c>
      <c r="D13" s="831">
        <f>+'0 Summary (BFE)'!O15</f>
        <v>0</v>
      </c>
      <c r="E13" s="832">
        <f>+'0 Summary (BFE)'!P15</f>
        <v>0</v>
      </c>
    </row>
    <row r="14" spans="1:15" ht="15.75">
      <c r="A14" s="821" t="str">
        <f t="shared" si="1"/>
        <v>2.1</v>
      </c>
      <c r="B14" s="822" t="str">
        <f>+'0 Summary (BFE)'!C16</f>
        <v>2.1.5</v>
      </c>
      <c r="C14" s="853" t="str">
        <f>+'0 Summary (BFE)'!D16</f>
        <v>Free floating contingency</v>
      </c>
      <c r="D14" s="831"/>
      <c r="E14" s="833">
        <f>+'0 Summary (BFE)'!P16</f>
        <v>0</v>
      </c>
    </row>
    <row r="15" spans="1:15" ht="15.75">
      <c r="C15" s="853"/>
      <c r="D15" s="831"/>
      <c r="E15" s="833"/>
    </row>
    <row r="16" spans="1:15" ht="15.75">
      <c r="A16" s="834" t="str">
        <f>+'0 Summary (BFE)'!A18</f>
        <v>2.2</v>
      </c>
      <c r="B16" s="835"/>
      <c r="C16" s="855" t="str">
        <f>+'0 Summary (BFE)'!D18</f>
        <v>Platform</v>
      </c>
      <c r="D16" s="817">
        <f>+'0 Summary (BFE)'!O18</f>
        <v>0</v>
      </c>
      <c r="E16" s="818">
        <f>+'0 Summary (BFE)'!P18</f>
        <v>0</v>
      </c>
    </row>
    <row r="17" spans="1:5">
      <c r="A17" s="821" t="str">
        <f>+A16</f>
        <v>2.2</v>
      </c>
      <c r="B17" s="828" t="str">
        <f>+'0 Summary (BFE)'!C19</f>
        <v>2.2.1</v>
      </c>
      <c r="C17" s="819" t="str">
        <f>+'0 Summary (BFE)'!D19</f>
        <v>Purchase of land</v>
      </c>
      <c r="D17" s="831">
        <f>+'0 Summary (BFE)'!O19</f>
        <v>0</v>
      </c>
      <c r="E17" s="832">
        <f>+'0 Summary (BFE)'!P19</f>
        <v>0</v>
      </c>
    </row>
    <row r="18" spans="1:5">
      <c r="A18" s="821" t="str">
        <f t="shared" ref="A18:A21" si="2">+A17</f>
        <v>2.2</v>
      </c>
      <c r="B18" s="828" t="str">
        <f>+'0 Summary (BFE)'!C20</f>
        <v>2.2.2</v>
      </c>
      <c r="C18" s="819" t="str">
        <f>+'0 Summary (BFE)'!D20</f>
        <v>Drilling pad construction</v>
      </c>
      <c r="D18" s="831">
        <f>+'0 Summary (BFE)'!O20</f>
        <v>0</v>
      </c>
      <c r="E18" s="832">
        <f>+'0 Summary (BFE)'!P20</f>
        <v>0</v>
      </c>
    </row>
    <row r="19" spans="1:5">
      <c r="A19" s="821" t="str">
        <f t="shared" si="2"/>
        <v>2.2</v>
      </c>
      <c r="B19" s="828" t="str">
        <f>+'0 Summary (BFE)'!C21</f>
        <v>2.2.3</v>
      </c>
      <c r="C19" s="819" t="str">
        <f>+'0 Summary (BFE)'!D21</f>
        <v>Demolition of the platform</v>
      </c>
      <c r="D19" s="831">
        <f>+'0 Summary (BFE)'!O21</f>
        <v>0</v>
      </c>
      <c r="E19" s="832">
        <f>+'0 Summary (BFE)'!P21</f>
        <v>0</v>
      </c>
    </row>
    <row r="20" spans="1:5">
      <c r="A20" s="821" t="str">
        <f t="shared" si="2"/>
        <v>2.2</v>
      </c>
      <c r="B20" s="828" t="str">
        <f>+'0 Summary (BFE)'!C22</f>
        <v>2.2.4</v>
      </c>
      <c r="C20" s="819" t="str">
        <f>+'0 Summary (BFE)'!D22</f>
        <v>Engineering</v>
      </c>
      <c r="D20" s="831">
        <f>+'0 Summary (BFE)'!O22</f>
        <v>0</v>
      </c>
      <c r="E20" s="832">
        <f>+'0 Summary (BFE)'!P22</f>
        <v>0</v>
      </c>
    </row>
    <row r="21" spans="1:5">
      <c r="A21" s="821" t="str">
        <f t="shared" si="2"/>
        <v>2.2</v>
      </c>
      <c r="B21" s="828" t="str">
        <f>+'0 Summary (BFE)'!C23</f>
        <v>2.2.5</v>
      </c>
      <c r="C21" s="819" t="str">
        <f>+'0 Summary (BFE)'!D23</f>
        <v>Other costs</v>
      </c>
      <c r="D21" s="831">
        <f>+'0 Summary (BFE)'!O23</f>
        <v>0</v>
      </c>
      <c r="E21" s="832">
        <f>+'0 Summary (BFE)'!P23</f>
        <v>0</v>
      </c>
    </row>
    <row r="22" spans="1:5" ht="15.75">
      <c r="A22" s="821" t="str">
        <f t="shared" ref="A22" si="3">+A21</f>
        <v>2.2</v>
      </c>
      <c r="B22" s="828" t="str">
        <f>+'0 Summary (BFE)'!C24</f>
        <v>2.2.6</v>
      </c>
      <c r="C22" s="853" t="str">
        <f>+'0 Summary (BFE)'!D24</f>
        <v>Free floating contingency</v>
      </c>
      <c r="D22" s="831"/>
      <c r="E22" s="833">
        <f>+'0 Summary (BFE)'!P24</f>
        <v>0</v>
      </c>
    </row>
    <row r="23" spans="1:5" ht="15.75">
      <c r="C23" s="853"/>
      <c r="D23" s="831"/>
      <c r="E23" s="833"/>
    </row>
    <row r="24" spans="1:5" ht="15.75">
      <c r="A24" s="834" t="str">
        <f>+'0 Summary (BFE)'!A26</f>
        <v>2.3</v>
      </c>
      <c r="B24" s="835"/>
      <c r="C24" s="855" t="str">
        <f>+'0 Summary (BFE)'!D26</f>
        <v>Drilling</v>
      </c>
      <c r="D24" s="817">
        <f>+'0 Summary (BFE)'!O26</f>
        <v>0</v>
      </c>
      <c r="E24" s="818">
        <f>+'0 Summary (BFE)'!P26</f>
        <v>0</v>
      </c>
    </row>
    <row r="25" spans="1:5">
      <c r="A25" s="821" t="str">
        <f>+A24</f>
        <v>2.3</v>
      </c>
      <c r="B25" s="828" t="str">
        <f>+'0 Summary (BFE)'!C27</f>
        <v>2.3.1</v>
      </c>
      <c r="C25" s="819" t="str">
        <f>+'0 Summary (BFE)'!D27</f>
        <v>Drilling (rig with personnel) Service including supervision</v>
      </c>
      <c r="D25" s="831">
        <f>+'0 Summary (BFE)'!O27</f>
        <v>0</v>
      </c>
      <c r="E25" s="832">
        <f>+'0 Summary (BFE)'!P27</f>
        <v>0</v>
      </c>
    </row>
    <row r="26" spans="1:5">
      <c r="A26" s="821" t="str">
        <f t="shared" ref="A26:A30" si="4">+A25</f>
        <v>2.3</v>
      </c>
      <c r="B26" s="828" t="str">
        <f>+'0 Summary (BFE)'!C28</f>
        <v>2.3.2</v>
      </c>
      <c r="C26" s="819" t="str">
        <f>+'0 Summary (BFE)'!D28</f>
        <v>Energy costs for rig/drilling activity</v>
      </c>
      <c r="D26" s="831">
        <f>+'0 Summary (BFE)'!O28</f>
        <v>0</v>
      </c>
      <c r="E26" s="832">
        <f>+'0 Summary (BFE)'!P28</f>
        <v>0</v>
      </c>
    </row>
    <row r="27" spans="1:5">
      <c r="A27" s="821" t="str">
        <f t="shared" si="4"/>
        <v>2.3</v>
      </c>
      <c r="B27" s="828" t="str">
        <f>+'0 Summary (BFE)'!C29</f>
        <v>2.3.3</v>
      </c>
      <c r="C27" s="819" t="str">
        <f>+'0 Summary (BFE)'!D29</f>
        <v>Gas protection service (option)</v>
      </c>
      <c r="D27" s="831">
        <f>+'0 Summary (BFE)'!O29</f>
        <v>0</v>
      </c>
      <c r="E27" s="832">
        <f>+'0 Summary (BFE)'!P29</f>
        <v>0</v>
      </c>
    </row>
    <row r="28" spans="1:5">
      <c r="A28" s="821" t="str">
        <f t="shared" si="4"/>
        <v>2.3</v>
      </c>
      <c r="B28" s="828" t="str">
        <f>+'0 Summary (BFE)'!C30</f>
        <v>2.3.4</v>
      </c>
      <c r="C28" s="819" t="str">
        <f>+'0 Summary (BFE)'!D30</f>
        <v>Casing running &amp; Thread cleaning services</v>
      </c>
      <c r="D28" s="831">
        <f>+'0 Summary (BFE)'!O30</f>
        <v>0</v>
      </c>
      <c r="E28" s="832">
        <f>+'0 Summary (BFE)'!P30</f>
        <v>0</v>
      </c>
    </row>
    <row r="29" spans="1:5">
      <c r="A29" s="821" t="str">
        <f t="shared" si="4"/>
        <v>2.3</v>
      </c>
      <c r="B29" s="828" t="str">
        <f>+'0 Summary (BFE)'!C31</f>
        <v>2.3.5</v>
      </c>
      <c r="C29" s="819" t="str">
        <f>+'0 Summary (BFE)'!D31</f>
        <v>Directional drilling</v>
      </c>
      <c r="D29" s="831">
        <f>+'0 Summary (BFE)'!O31</f>
        <v>0</v>
      </c>
      <c r="E29" s="832">
        <f>+'0 Summary (BFE)'!P31</f>
        <v>0</v>
      </c>
    </row>
    <row r="30" spans="1:5">
      <c r="A30" s="821" t="str">
        <f t="shared" si="4"/>
        <v>2.3</v>
      </c>
      <c r="B30" s="828" t="str">
        <f>+'0 Summary (BFE)'!C32</f>
        <v>2.3.6</v>
      </c>
      <c r="C30" s="819" t="str">
        <f>+'0 Summary (BFE)'!D32</f>
        <v>Managed Pressure Drilling (MPD)</v>
      </c>
      <c r="D30" s="831">
        <f>+'0 Summary (BFE)'!O32</f>
        <v>0</v>
      </c>
      <c r="E30" s="832">
        <f>+'0 Summary (BFE)'!P32</f>
        <v>0</v>
      </c>
    </row>
    <row r="31" spans="1:5">
      <c r="A31" s="821" t="str">
        <f t="shared" ref="A31:A45" si="5">+A30</f>
        <v>2.3</v>
      </c>
      <c r="B31" s="828" t="str">
        <f>+'0 Summary (BFE)'!C33</f>
        <v>2.3.7</v>
      </c>
      <c r="C31" s="819" t="str">
        <f>+'0 Summary (BFE)'!D33</f>
        <v>Drilling fluid services and maintenance</v>
      </c>
      <c r="D31" s="831">
        <f>+'0 Summary (BFE)'!O33</f>
        <v>0</v>
      </c>
      <c r="E31" s="832">
        <f>+'0 Summary (BFE)'!P33</f>
        <v>0</v>
      </c>
    </row>
    <row r="32" spans="1:5">
      <c r="A32" s="821" t="str">
        <f t="shared" si="5"/>
        <v>2.3</v>
      </c>
      <c r="B32" s="828" t="str">
        <f>+'0 Summary (BFE)'!C34</f>
        <v>2.3.8</v>
      </c>
      <c r="C32" s="819" t="str">
        <f>+'0 Summary (BFE)'!D34</f>
        <v>Cementing/Leakoff test</v>
      </c>
      <c r="D32" s="831">
        <f>+'0 Summary (BFE)'!O34</f>
        <v>0</v>
      </c>
      <c r="E32" s="832">
        <f>+'0 Summary (BFE)'!P34</f>
        <v>0</v>
      </c>
    </row>
    <row r="33" spans="1:5">
      <c r="A33" s="821" t="str">
        <f t="shared" si="5"/>
        <v>2.3</v>
      </c>
      <c r="B33" s="828" t="str">
        <f>+'0 Summary (BFE)'!C35</f>
        <v>2.3.9</v>
      </c>
      <c r="C33" s="819" t="str">
        <f>+'0 Summary (BFE)'!D35</f>
        <v>Casing and other tubulars and related items</v>
      </c>
      <c r="D33" s="831">
        <f>+'0 Summary (BFE)'!O35</f>
        <v>0</v>
      </c>
      <c r="E33" s="832">
        <f>+'0 Summary (BFE)'!P35</f>
        <v>0</v>
      </c>
    </row>
    <row r="34" spans="1:5">
      <c r="A34" s="821" t="str">
        <f t="shared" si="5"/>
        <v>2.3</v>
      </c>
      <c r="B34" s="828" t="str">
        <f>+'0 Summary (BFE)'!C36</f>
        <v>2.3.10</v>
      </c>
      <c r="C34" s="819" t="str">
        <f>+'0 Summary (BFE)'!D36</f>
        <v>Wellheads</v>
      </c>
      <c r="D34" s="831">
        <f>+'0 Summary (BFE)'!O36</f>
        <v>0</v>
      </c>
      <c r="E34" s="832">
        <f>+'0 Summary (BFE)'!P36</f>
        <v>0</v>
      </c>
    </row>
    <row r="35" spans="1:5">
      <c r="A35" s="821" t="str">
        <f t="shared" si="5"/>
        <v>2.3</v>
      </c>
      <c r="B35" s="828" t="str">
        <f>+'0 Summary (BFE)'!C37</f>
        <v>2.3.11</v>
      </c>
      <c r="C35" s="819" t="str">
        <f>+'0 Summary (BFE)'!D37</f>
        <v>Drill bits</v>
      </c>
      <c r="D35" s="831">
        <f>+'0 Summary (BFE)'!O37</f>
        <v>0</v>
      </c>
      <c r="E35" s="832">
        <f>+'0 Summary (BFE)'!P37</f>
        <v>0</v>
      </c>
    </row>
    <row r="36" spans="1:5">
      <c r="A36" s="821" t="str">
        <f t="shared" si="5"/>
        <v>2.3</v>
      </c>
      <c r="B36" s="828" t="str">
        <f>+'0 Summary (BFE)'!C38</f>
        <v>2.3.12</v>
      </c>
      <c r="C36" s="819" t="str">
        <f>+'0 Summary (BFE)'!D38</f>
        <v>Mud logging</v>
      </c>
      <c r="D36" s="831">
        <f>+'0 Summary (BFE)'!O38</f>
        <v>0</v>
      </c>
      <c r="E36" s="832">
        <f>+'0 Summary (BFE)'!P38</f>
        <v>0</v>
      </c>
    </row>
    <row r="37" spans="1:5">
      <c r="A37" s="821" t="str">
        <f t="shared" si="5"/>
        <v>2.3</v>
      </c>
      <c r="B37" s="828" t="str">
        <f>+'0 Summary (BFE)'!C39</f>
        <v>2.3.13</v>
      </c>
      <c r="C37" s="819" t="str">
        <f>+'0 Summary (BFE)'!D39</f>
        <v>Waste and fluid disposal</v>
      </c>
      <c r="D37" s="831">
        <f>+'0 Summary (BFE)'!O39</f>
        <v>0</v>
      </c>
      <c r="E37" s="832">
        <f>+'0 Summary (BFE)'!P39</f>
        <v>0</v>
      </c>
    </row>
    <row r="38" spans="1:5">
      <c r="A38" s="821" t="str">
        <f t="shared" si="5"/>
        <v>2.3</v>
      </c>
      <c r="B38" s="828" t="str">
        <f>+'0 Summary (BFE)'!C40</f>
        <v>2.3.14</v>
      </c>
      <c r="C38" s="819" t="str">
        <f>+'0 Summary (BFE)'!D40</f>
        <v>Coring</v>
      </c>
      <c r="D38" s="831">
        <f>+'0 Summary (BFE)'!O40</f>
        <v>0</v>
      </c>
      <c r="E38" s="832">
        <f>+'0 Summary (BFE)'!P40</f>
        <v>0</v>
      </c>
    </row>
    <row r="39" spans="1:5">
      <c r="A39" s="821" t="str">
        <f t="shared" si="5"/>
        <v>2.3</v>
      </c>
      <c r="B39" s="828" t="str">
        <f>+'0 Summary (BFE)'!C41</f>
        <v>2.3.15</v>
      </c>
      <c r="C39" s="819" t="str">
        <f>+'0 Summary (BFE)'!D41</f>
        <v>Fishing</v>
      </c>
      <c r="D39" s="831">
        <f>+'0 Summary (BFE)'!O41</f>
        <v>0</v>
      </c>
      <c r="E39" s="832">
        <f>+'0 Summary (BFE)'!P41</f>
        <v>0</v>
      </c>
    </row>
    <row r="40" spans="1:5">
      <c r="A40" s="821" t="str">
        <f t="shared" si="5"/>
        <v>2.3</v>
      </c>
      <c r="B40" s="828" t="str">
        <f>+'0 Summary (BFE)'!C42</f>
        <v>2.3.16</v>
      </c>
      <c r="C40" s="819" t="str">
        <f>+'0 Summary (BFE)'!D42</f>
        <v>Suspension</v>
      </c>
      <c r="D40" s="831">
        <f>+'0 Summary (BFE)'!O42</f>
        <v>0</v>
      </c>
      <c r="E40" s="832">
        <f>+'0 Summary (BFE)'!P42</f>
        <v>0</v>
      </c>
    </row>
    <row r="41" spans="1:5">
      <c r="A41" s="821" t="str">
        <f t="shared" si="5"/>
        <v>2.3</v>
      </c>
      <c r="B41" s="828" t="str">
        <f>+'0 Summary (BFE)'!C43</f>
        <v>2.3.17</v>
      </c>
      <c r="C41" s="819" t="str">
        <f>+'0 Summary (BFE)'!D43</f>
        <v>Security</v>
      </c>
      <c r="D41" s="831">
        <f>+'0 Summary (BFE)'!O43</f>
        <v>0</v>
      </c>
      <c r="E41" s="832">
        <f>+'0 Summary (BFE)'!P43</f>
        <v>0</v>
      </c>
    </row>
    <row r="42" spans="1:5">
      <c r="A42" s="821" t="str">
        <f t="shared" si="5"/>
        <v>2.3</v>
      </c>
      <c r="B42" s="828" t="str">
        <f>+'0 Summary (BFE)'!C44</f>
        <v>2.3.18</v>
      </c>
      <c r="C42" s="819" t="str">
        <f>+'0 Summary (BFE)'!D44</f>
        <v>Well design &amp; engineering</v>
      </c>
      <c r="D42" s="831">
        <f>+'0 Summary (BFE)'!O44</f>
        <v>0</v>
      </c>
      <c r="E42" s="832">
        <f>+'0 Summary (BFE)'!P44</f>
        <v>0</v>
      </c>
    </row>
    <row r="43" spans="1:5">
      <c r="A43" s="821" t="str">
        <f t="shared" si="5"/>
        <v>2.3</v>
      </c>
      <c r="B43" s="828" t="str">
        <f>+'0 Summary (BFE)'!C45</f>
        <v>2.3.19</v>
      </c>
      <c r="C43" s="819" t="str">
        <f>+'0 Summary (BFE)'!D45</f>
        <v>P&amp;A</v>
      </c>
      <c r="D43" s="831">
        <f>+'0 Summary (BFE)'!O45</f>
        <v>0</v>
      </c>
      <c r="E43" s="832">
        <f>+'0 Summary (BFE)'!P45</f>
        <v>0</v>
      </c>
    </row>
    <row r="44" spans="1:5">
      <c r="A44" s="821" t="str">
        <f t="shared" si="5"/>
        <v>2.3</v>
      </c>
      <c r="B44" s="828" t="str">
        <f>+'0 Summary (BFE)'!C46</f>
        <v>2.3.20</v>
      </c>
      <c r="C44" s="819" t="str">
        <f>+'0 Summary (BFE)'!D46</f>
        <v>Other costs</v>
      </c>
      <c r="D44" s="831">
        <f>+'0 Summary (BFE)'!O46</f>
        <v>0</v>
      </c>
      <c r="E44" s="832">
        <f>+'0 Summary (BFE)'!P46</f>
        <v>0</v>
      </c>
    </row>
    <row r="45" spans="1:5" ht="15.75">
      <c r="A45" s="821" t="str">
        <f t="shared" si="5"/>
        <v>2.3</v>
      </c>
      <c r="B45" s="828" t="str">
        <f>+'0 Summary (BFE)'!C47</f>
        <v>2.3.21</v>
      </c>
      <c r="C45" s="853" t="str">
        <f>+'0 Summary (BFE)'!D47</f>
        <v>Free floating contingency</v>
      </c>
      <c r="D45" s="831"/>
      <c r="E45" s="833">
        <f>+'0 Summary (BFE)'!P47</f>
        <v>0</v>
      </c>
    </row>
    <row r="46" spans="1:5" ht="15.75">
      <c r="C46" s="853"/>
      <c r="D46" s="831"/>
      <c r="E46" s="833"/>
    </row>
    <row r="47" spans="1:5" ht="15.75">
      <c r="A47" s="834" t="str">
        <f>+'0 Summary (BFE)'!A49</f>
        <v>2.4</v>
      </c>
      <c r="B47" s="835"/>
      <c r="C47" s="855" t="str">
        <f>+'0 Summary (BFE)'!D49</f>
        <v>Stimulation</v>
      </c>
      <c r="D47" s="817">
        <f>+'0 Summary (BFE)'!O49</f>
        <v>0</v>
      </c>
      <c r="E47" s="818">
        <f>+'0 Summary (BFE)'!P49</f>
        <v>0</v>
      </c>
    </row>
    <row r="48" spans="1:5">
      <c r="A48" s="821" t="str">
        <f>+A47</f>
        <v>2.4</v>
      </c>
      <c r="B48" s="828" t="str">
        <f>+'0 Summary (BFE)'!C50</f>
        <v>2.4.1</v>
      </c>
      <c r="C48" s="819" t="str">
        <f>+'0 Summary (BFE)'!D50</f>
        <v>Acid jobs</v>
      </c>
      <c r="D48" s="831">
        <f>+'0 Summary (BFE)'!O50</f>
        <v>0</v>
      </c>
      <c r="E48" s="832">
        <f>+'0 Summary (BFE)'!P50</f>
        <v>0</v>
      </c>
    </row>
    <row r="49" spans="1:5">
      <c r="A49" s="821" t="str">
        <f t="shared" ref="A49:A51" si="6">+A48</f>
        <v>2.4</v>
      </c>
      <c r="B49" s="828" t="str">
        <f>+'0 Summary (BFE)'!C51</f>
        <v>2.4.2</v>
      </c>
      <c r="C49" s="819" t="str">
        <f>+'0 Summary (BFE)'!D51</f>
        <v>Hydraulic stimulation</v>
      </c>
      <c r="D49" s="831">
        <f>+'0 Summary (BFE)'!O51</f>
        <v>0</v>
      </c>
      <c r="E49" s="832">
        <f>+'0 Summary (BFE)'!P51</f>
        <v>0</v>
      </c>
    </row>
    <row r="50" spans="1:5">
      <c r="A50" s="821" t="str">
        <f t="shared" si="6"/>
        <v>2.4</v>
      </c>
      <c r="B50" s="828" t="str">
        <f>+'0 Summary (BFE)'!C52</f>
        <v>2.4.3</v>
      </c>
      <c r="C50" s="819" t="str">
        <f>+'0 Summary (BFE)'!D52</f>
        <v>Other costs</v>
      </c>
      <c r="D50" s="831">
        <f>+'0 Summary (BFE)'!O52</f>
        <v>0</v>
      </c>
      <c r="E50" s="832">
        <f>+'0 Summary (BFE)'!P52</f>
        <v>0</v>
      </c>
    </row>
    <row r="51" spans="1:5" ht="15.75">
      <c r="A51" s="821" t="str">
        <f t="shared" si="6"/>
        <v>2.4</v>
      </c>
      <c r="B51" s="828" t="str">
        <f>+'0 Summary (BFE)'!C53</f>
        <v>2.4.4</v>
      </c>
      <c r="C51" s="853" t="str">
        <f>+'0 Summary (BFE)'!D53</f>
        <v>Free floating contingency</v>
      </c>
      <c r="D51" s="831"/>
      <c r="E51" s="833">
        <f>+'0 Summary (BFE)'!P53</f>
        <v>0</v>
      </c>
    </row>
    <row r="52" spans="1:5" ht="15.75">
      <c r="C52" s="853"/>
      <c r="D52" s="831"/>
      <c r="E52" s="833"/>
    </row>
    <row r="53" spans="1:5" ht="15.75">
      <c r="A53" s="834" t="str">
        <f>+'0 Summary (BFE)'!A55</f>
        <v>2.5</v>
      </c>
      <c r="B53" s="835"/>
      <c r="C53" s="855" t="str">
        <f>+'0 Summary (BFE)'!D55</f>
        <v>Well Testing</v>
      </c>
      <c r="D53" s="817">
        <f>+'0 Summary (BFE)'!O55</f>
        <v>0</v>
      </c>
      <c r="E53" s="818">
        <f>+'0 Summary (BFE)'!P55</f>
        <v>0</v>
      </c>
    </row>
    <row r="54" spans="1:5">
      <c r="A54" s="821" t="str">
        <f>+A53</f>
        <v>2.5</v>
      </c>
      <c r="B54" s="828" t="str">
        <f>+'0 Summary (BFE)'!C56</f>
        <v>2.5.1</v>
      </c>
      <c r="C54" s="819" t="str">
        <f>+'0 Summary (BFE)'!D56</f>
        <v>Short-term testing</v>
      </c>
      <c r="D54" s="831">
        <f>+'0 Summary (BFE)'!O56</f>
        <v>0</v>
      </c>
      <c r="E54" s="832">
        <f>+'0 Summary (BFE)'!P56</f>
        <v>0</v>
      </c>
    </row>
    <row r="55" spans="1:5">
      <c r="A55" s="821" t="str">
        <f t="shared" ref="A55:A60" si="7">+A54</f>
        <v>2.5</v>
      </c>
      <c r="B55" s="828" t="str">
        <f>+'0 Summary (BFE)'!C57</f>
        <v>2.5.2</v>
      </c>
      <c r="C55" s="819" t="str">
        <f>+'0 Summary (BFE)'!D57</f>
        <v>Test evaluation</v>
      </c>
      <c r="D55" s="831">
        <f>+'0 Summary (BFE)'!O57</f>
        <v>0</v>
      </c>
      <c r="E55" s="832">
        <f>+'0 Summary (BFE)'!P57</f>
        <v>0</v>
      </c>
    </row>
    <row r="56" spans="1:5">
      <c r="A56" s="821" t="str">
        <f t="shared" si="7"/>
        <v>2.5</v>
      </c>
      <c r="B56" s="828" t="str">
        <f>+'0 Summary (BFE)'!C58</f>
        <v>2.5.3</v>
      </c>
      <c r="C56" s="819" t="str">
        <f>+'0 Summary (BFE)'!D58</f>
        <v>Long-term testing</v>
      </c>
      <c r="D56" s="831">
        <f>+'0 Summary (BFE)'!O58</f>
        <v>0</v>
      </c>
      <c r="E56" s="832">
        <f>+'0 Summary (BFE)'!P58</f>
        <v>0</v>
      </c>
    </row>
    <row r="57" spans="1:5">
      <c r="A57" s="821" t="str">
        <f t="shared" si="7"/>
        <v>2.5</v>
      </c>
      <c r="B57" s="828" t="str">
        <f>+'0 Summary (BFE)'!C59</f>
        <v>2.5.4</v>
      </c>
      <c r="C57" s="819" t="str">
        <f>+'0 Summary (BFE)'!D59</f>
        <v>Pumping equipment</v>
      </c>
      <c r="D57" s="831">
        <f>+'0 Summary (BFE)'!O59</f>
        <v>0</v>
      </c>
      <c r="E57" s="832">
        <f>+'0 Summary (BFE)'!P59</f>
        <v>0</v>
      </c>
    </row>
    <row r="58" spans="1:5">
      <c r="A58" s="821" t="str">
        <f t="shared" si="7"/>
        <v>2.5</v>
      </c>
      <c r="B58" s="828" t="str">
        <f>+'0 Summary (BFE)'!C60</f>
        <v>2.5.5</v>
      </c>
      <c r="C58" s="819" t="str">
        <f>+'0 Summary (BFE)'!D60</f>
        <v>Test basins</v>
      </c>
      <c r="D58" s="831">
        <f>+'0 Summary (BFE)'!O60</f>
        <v>0</v>
      </c>
      <c r="E58" s="832">
        <f>+'0 Summary (BFE)'!P60</f>
        <v>0</v>
      </c>
    </row>
    <row r="59" spans="1:5">
      <c r="A59" s="821" t="str">
        <f t="shared" si="7"/>
        <v>2.5</v>
      </c>
      <c r="B59" s="828" t="str">
        <f>+'0 Summary (BFE)'!C61</f>
        <v>2.5.6</v>
      </c>
      <c r="C59" s="819" t="str">
        <f>+'0 Summary (BFE)'!D61</f>
        <v>Other costs</v>
      </c>
      <c r="D59" s="831">
        <f>+'0 Summary (BFE)'!O61</f>
        <v>0</v>
      </c>
      <c r="E59" s="832">
        <f>+'0 Summary (BFE)'!P61</f>
        <v>0</v>
      </c>
    </row>
    <row r="60" spans="1:5" ht="15.75">
      <c r="A60" s="821" t="str">
        <f t="shared" si="7"/>
        <v>2.5</v>
      </c>
      <c r="B60" s="828" t="str">
        <f>+'0 Summary (BFE)'!C62</f>
        <v>2.5.7</v>
      </c>
      <c r="C60" s="853" t="str">
        <f>+'0 Summary (BFE)'!D62</f>
        <v>Free floating contingency</v>
      </c>
      <c r="D60" s="831"/>
      <c r="E60" s="833">
        <f>+'0 Summary (BFE)'!P62</f>
        <v>0</v>
      </c>
    </row>
    <row r="61" spans="1:5" ht="15.75">
      <c r="C61" s="853"/>
      <c r="D61" s="831"/>
      <c r="E61" s="833"/>
    </row>
    <row r="62" spans="1:5" ht="15.75">
      <c r="A62" s="834" t="str">
        <f>+'0 Summary (BFE)'!A64</f>
        <v>2.6</v>
      </c>
      <c r="B62" s="835"/>
      <c r="C62" s="855" t="str">
        <f>+'0 Summary (BFE)'!D64</f>
        <v>Logging</v>
      </c>
      <c r="D62" s="817">
        <f>+'0 Summary (BFE)'!O64</f>
        <v>0</v>
      </c>
      <c r="E62" s="818">
        <f>+'0 Summary (BFE)'!P64</f>
        <v>0</v>
      </c>
    </row>
    <row r="63" spans="1:5">
      <c r="A63" s="821" t="str">
        <f>+A62</f>
        <v>2.6</v>
      </c>
      <c r="B63" s="828" t="str">
        <f>+'0 Summary (BFE)'!C65</f>
        <v>2.6.1</v>
      </c>
      <c r="C63" s="819" t="str">
        <f>+'0 Summary (BFE)'!D65</f>
        <v>Electric wireline logging</v>
      </c>
      <c r="D63" s="831">
        <f>+'0 Summary (BFE)'!O65</f>
        <v>0</v>
      </c>
      <c r="E63" s="832">
        <f>+'0 Summary (BFE)'!P65</f>
        <v>0</v>
      </c>
    </row>
    <row r="64" spans="1:5">
      <c r="A64" s="821" t="str">
        <f t="shared" ref="A64:A67" si="8">+A63</f>
        <v>2.6</v>
      </c>
      <c r="B64" s="828" t="str">
        <f>+'0 Summary (BFE)'!C66</f>
        <v>2.6.2</v>
      </c>
      <c r="C64" s="819" t="str">
        <f>+'0 Summary (BFE)'!D66</f>
        <v>LWD</v>
      </c>
      <c r="D64" s="831">
        <f>+'0 Summary (BFE)'!O66</f>
        <v>0</v>
      </c>
      <c r="E64" s="832">
        <f>+'0 Summary (BFE)'!P66</f>
        <v>0</v>
      </c>
    </row>
    <row r="65" spans="1:5">
      <c r="A65" s="821" t="str">
        <f t="shared" si="8"/>
        <v>2.6</v>
      </c>
      <c r="B65" s="828" t="str">
        <f>+'0 Summary (BFE)'!C67</f>
        <v>2.6.3</v>
      </c>
      <c r="C65" s="819" t="str">
        <f>+'0 Summary (BFE)'!D67</f>
        <v>VSP</v>
      </c>
      <c r="D65" s="831">
        <f>+'0 Summary (BFE)'!O67</f>
        <v>0</v>
      </c>
      <c r="E65" s="832">
        <f>+'0 Summary (BFE)'!P67</f>
        <v>0</v>
      </c>
    </row>
    <row r="66" spans="1:5">
      <c r="A66" s="821" t="str">
        <f t="shared" si="8"/>
        <v>2.6</v>
      </c>
      <c r="B66" s="828" t="str">
        <f>+'0 Summary (BFE)'!C68</f>
        <v>2.6.4</v>
      </c>
      <c r="C66" s="819" t="str">
        <f>+'0 Summary (BFE)'!D68</f>
        <v>Other costs</v>
      </c>
      <c r="D66" s="831">
        <f>+'0 Summary (BFE)'!O68</f>
        <v>0</v>
      </c>
      <c r="E66" s="832">
        <f>+'0 Summary (BFE)'!P68</f>
        <v>0</v>
      </c>
    </row>
    <row r="67" spans="1:5" ht="15.75">
      <c r="A67" s="821" t="str">
        <f t="shared" si="8"/>
        <v>2.6</v>
      </c>
      <c r="B67" s="828" t="str">
        <f>+'0 Summary (BFE)'!C69</f>
        <v>2.6.5</v>
      </c>
      <c r="C67" s="853" t="str">
        <f>+'0 Summary (BFE)'!D69</f>
        <v>Free floating contingency</v>
      </c>
      <c r="D67" s="836"/>
      <c r="E67" s="833">
        <f>+'0 Summary (BFE)'!P69</f>
        <v>0</v>
      </c>
    </row>
    <row r="68" spans="1:5" ht="15.75">
      <c r="C68" s="853"/>
      <c r="D68" s="836"/>
      <c r="E68" s="833"/>
    </row>
    <row r="69" spans="1:5" ht="15.75">
      <c r="A69" s="834" t="str">
        <f>+'0 Summary (BFE)'!A71</f>
        <v>2.7</v>
      </c>
      <c r="B69" s="835"/>
      <c r="C69" s="855" t="str">
        <f>+'0 Summary (BFE)'!D71</f>
        <v>Analyses</v>
      </c>
      <c r="D69" s="817">
        <f>+'0 Summary (BFE)'!O71</f>
        <v>0</v>
      </c>
      <c r="E69" s="818">
        <f>+'0 Summary (BFE)'!P71</f>
        <v>0</v>
      </c>
    </row>
    <row r="70" spans="1:5">
      <c r="A70" s="821" t="str">
        <f>+A69</f>
        <v>2.7</v>
      </c>
      <c r="B70" s="828" t="str">
        <f>+'0 Summary (BFE)'!C72</f>
        <v>2.7.1</v>
      </c>
      <c r="C70" s="819" t="str">
        <f>+'0 Summary (BFE)'!D72</f>
        <v>Analyses cores and/or SWC (side-wall cores)</v>
      </c>
      <c r="D70" s="831">
        <f>+'0 Summary (BFE)'!O72</f>
        <v>0</v>
      </c>
      <c r="E70" s="832">
        <f>+'0 Summary (BFE)'!P72</f>
        <v>0</v>
      </c>
    </row>
    <row r="71" spans="1:5">
      <c r="A71" s="821" t="str">
        <f t="shared" ref="A71:A75" si="9">+A70</f>
        <v>2.7</v>
      </c>
      <c r="B71" s="828" t="str">
        <f>+'0 Summary (BFE)'!C73</f>
        <v>2.7.2</v>
      </c>
      <c r="C71" s="819" t="str">
        <f>+'0 Summary (BFE)'!D73</f>
        <v>Chemical analyses of springs</v>
      </c>
      <c r="D71" s="831">
        <f>+'0 Summary (BFE)'!O73</f>
        <v>0</v>
      </c>
      <c r="E71" s="832">
        <f>+'0 Summary (BFE)'!P73</f>
        <v>0</v>
      </c>
    </row>
    <row r="72" spans="1:5">
      <c r="A72" s="821" t="str">
        <f t="shared" si="9"/>
        <v>2.7</v>
      </c>
      <c r="B72" s="828" t="str">
        <f>+'0 Summary (BFE)'!C74</f>
        <v>2.7.3</v>
      </c>
      <c r="C72" s="819" t="str">
        <f>+'0 Summary (BFE)'!D74</f>
        <v>Chemical analyses of reservoir/well fluids</v>
      </c>
      <c r="D72" s="831">
        <f>+'0 Summary (BFE)'!O74</f>
        <v>0</v>
      </c>
      <c r="E72" s="832">
        <f>+'0 Summary (BFE)'!P74</f>
        <v>0</v>
      </c>
    </row>
    <row r="73" spans="1:5">
      <c r="A73" s="821" t="str">
        <f t="shared" si="9"/>
        <v>2.7</v>
      </c>
      <c r="B73" s="828" t="str">
        <f>+'0 Summary (BFE)'!C75</f>
        <v>2.7.4</v>
      </c>
      <c r="C73" s="819" t="str">
        <f>+'0 Summary (BFE)'!D75</f>
        <v>Analyses (water, excavated cuttings) prior disposal</v>
      </c>
      <c r="D73" s="831">
        <f>+'0 Summary (BFE)'!O75</f>
        <v>0</v>
      </c>
      <c r="E73" s="832">
        <f>+'0 Summary (BFE)'!P75</f>
        <v>0</v>
      </c>
    </row>
    <row r="74" spans="1:5">
      <c r="A74" s="821" t="str">
        <f t="shared" si="9"/>
        <v>2.7</v>
      </c>
      <c r="B74" s="828" t="str">
        <f>+'0 Summary (BFE)'!C76</f>
        <v>2.7.5</v>
      </c>
      <c r="C74" s="819" t="str">
        <f>+'0 Summary (BFE)'!D76</f>
        <v>Other costs</v>
      </c>
      <c r="D74" s="831">
        <f>+'0 Summary (BFE)'!O76</f>
        <v>0</v>
      </c>
      <c r="E74" s="832">
        <f>+'0 Summary (BFE)'!P76</f>
        <v>0</v>
      </c>
    </row>
    <row r="75" spans="1:5" ht="15.75">
      <c r="A75" s="821" t="str">
        <f t="shared" si="9"/>
        <v>2.7</v>
      </c>
      <c r="B75" s="828" t="str">
        <f>+'0 Summary (BFE)'!C77</f>
        <v>2.7.6</v>
      </c>
      <c r="C75" s="853" t="str">
        <f>+'0 Summary (BFE)'!D77</f>
        <v>Free floating contingency</v>
      </c>
      <c r="D75" s="831"/>
      <c r="E75" s="833">
        <f>+'0 Summary (BFE)'!P77</f>
        <v>0</v>
      </c>
    </row>
    <row r="76" spans="1:5" ht="15.75">
      <c r="C76" s="853"/>
      <c r="D76" s="831"/>
      <c r="E76" s="833"/>
    </row>
    <row r="77" spans="1:5" ht="15.75">
      <c r="A77" s="834" t="str">
        <f>+'0 Summary (BFE)'!A79</f>
        <v>2.8</v>
      </c>
      <c r="B77" s="835"/>
      <c r="C77" s="855" t="str">
        <f>+'0 Summary (BFE)'!D79</f>
        <v>Technical assistance</v>
      </c>
      <c r="D77" s="817">
        <f>+'0 Summary (BFE)'!O79</f>
        <v>0</v>
      </c>
      <c r="E77" s="818">
        <f>+'0 Summary (BFE)'!P79</f>
        <v>0</v>
      </c>
    </row>
    <row r="78" spans="1:5">
      <c r="A78" s="821" t="str">
        <f>+A77</f>
        <v>2.8</v>
      </c>
      <c r="B78" s="828" t="str">
        <f>+'0 Summary (BFE)'!C80</f>
        <v>2.8.1</v>
      </c>
      <c r="C78" s="819" t="str">
        <f>+'0 Summary (BFE)'!D80</f>
        <v>Seismic monitoring</v>
      </c>
      <c r="D78" s="831">
        <f>+'0 Summary (BFE)'!O80</f>
        <v>0</v>
      </c>
      <c r="E78" s="832">
        <f>+'0 Summary (BFE)'!P80</f>
        <v>0</v>
      </c>
    </row>
    <row r="79" spans="1:5">
      <c r="A79" s="821" t="str">
        <f t="shared" ref="A79:A85" si="10">+A78</f>
        <v>2.8</v>
      </c>
      <c r="B79" s="828" t="str">
        <f>+'0 Summary (BFE)'!C81</f>
        <v>2.8.2</v>
      </c>
      <c r="C79" s="819" t="str">
        <f>+'0 Summary (BFE)'!D81</f>
        <v>Well engineering - Well construction</v>
      </c>
      <c r="D79" s="831">
        <f>+'0 Summary (BFE)'!O81</f>
        <v>0</v>
      </c>
      <c r="E79" s="832">
        <f>+'0 Summary (BFE)'!P81</f>
        <v>0</v>
      </c>
    </row>
    <row r="80" spans="1:5">
      <c r="A80" s="821" t="str">
        <f t="shared" si="10"/>
        <v>2.8</v>
      </c>
      <c r="B80" s="828" t="str">
        <f>+'0 Summary (BFE)'!C82</f>
        <v>2.8.3</v>
      </c>
      <c r="C80" s="819" t="str">
        <f>+'0 Summary (BFE)'!D82</f>
        <v>Hydrogeology - General</v>
      </c>
      <c r="D80" s="831">
        <f>+'0 Summary (BFE)'!O82</f>
        <v>0</v>
      </c>
      <c r="E80" s="832">
        <f>+'0 Summary (BFE)'!P82</f>
        <v>0</v>
      </c>
    </row>
    <row r="81" spans="1:15">
      <c r="A81" s="821" t="str">
        <f t="shared" si="10"/>
        <v>2.8</v>
      </c>
      <c r="B81" s="828" t="str">
        <f>+'0 Summary (BFE)'!C83</f>
        <v>2.8.4</v>
      </c>
      <c r="C81" s="819" t="str">
        <f>+'0 Summary (BFE)'!D83</f>
        <v>Hydrogeology - Reservoir engineering</v>
      </c>
      <c r="D81" s="831">
        <f>+'0 Summary (BFE)'!O83</f>
        <v>0</v>
      </c>
      <c r="E81" s="832">
        <f>+'0 Summary (BFE)'!P83</f>
        <v>0</v>
      </c>
    </row>
    <row r="82" spans="1:15">
      <c r="A82" s="821" t="str">
        <f t="shared" si="10"/>
        <v>2.8</v>
      </c>
      <c r="B82" s="828" t="str">
        <f>+'0 Summary (BFE)'!C84</f>
        <v>2.8.5</v>
      </c>
      <c r="C82" s="819" t="str">
        <f>+'0 Summary (BFE)'!D84</f>
        <v>Geosciences</v>
      </c>
      <c r="D82" s="831">
        <f>+'0 Summary (BFE)'!O84</f>
        <v>0</v>
      </c>
      <c r="E82" s="832">
        <f>+'0 Summary (BFE)'!P84</f>
        <v>0</v>
      </c>
    </row>
    <row r="83" spans="1:15">
      <c r="A83" s="821" t="str">
        <f t="shared" si="10"/>
        <v>2.8</v>
      </c>
      <c r="B83" s="828" t="str">
        <f>+'0 Summary (BFE)'!C85</f>
        <v>2.8.6</v>
      </c>
      <c r="C83" s="819" t="str">
        <f>+'0 Summary (BFE)'!D85</f>
        <v>Hydrogeology - Surface springs monitoring (excl. fluid analyses)</v>
      </c>
      <c r="D83" s="831">
        <f>+'0 Summary (BFE)'!O85</f>
        <v>0</v>
      </c>
      <c r="E83" s="832">
        <f>+'0 Summary (BFE)'!P85</f>
        <v>0</v>
      </c>
    </row>
    <row r="84" spans="1:15">
      <c r="A84" s="821" t="str">
        <f t="shared" si="10"/>
        <v>2.8</v>
      </c>
      <c r="B84" s="828" t="str">
        <f>+'0 Summary (BFE)'!C86</f>
        <v>2.8.7</v>
      </c>
      <c r="C84" s="819" t="str">
        <f>+'0 Summary (BFE)'!D86</f>
        <v>Other costs</v>
      </c>
      <c r="D84" s="831">
        <f>+'0 Summary (BFE)'!O86</f>
        <v>0</v>
      </c>
      <c r="E84" s="832">
        <f>+'0 Summary (BFE)'!P86</f>
        <v>0</v>
      </c>
    </row>
    <row r="85" spans="1:15" ht="15.75">
      <c r="A85" s="821" t="str">
        <f t="shared" si="10"/>
        <v>2.8</v>
      </c>
      <c r="B85" s="828" t="str">
        <f>+'0 Summary (BFE)'!C87</f>
        <v>2.8.8</v>
      </c>
      <c r="C85" s="819" t="str">
        <f>+'0 Summary (BFE)'!D87</f>
        <v>Free floating contingency</v>
      </c>
      <c r="D85" s="831"/>
      <c r="E85" s="833">
        <f>+'0 Summary (BFE)'!P87</f>
        <v>0</v>
      </c>
    </row>
    <row r="86" spans="1:15" ht="15.75">
      <c r="A86" s="837"/>
      <c r="B86" s="838"/>
      <c r="C86" s="856"/>
      <c r="D86" s="839"/>
      <c r="E86" s="840"/>
      <c r="F86" s="841"/>
      <c r="G86" s="841"/>
      <c r="H86" s="841"/>
      <c r="I86" s="841"/>
      <c r="J86" s="841"/>
      <c r="K86" s="841"/>
      <c r="L86" s="841"/>
      <c r="M86" s="841"/>
      <c r="N86" s="841"/>
      <c r="O86" s="841"/>
    </row>
    <row r="87" spans="1:15" s="847" customFormat="1" ht="15.75">
      <c r="A87" s="842"/>
      <c r="B87" s="843"/>
      <c r="C87" s="844" t="s">
        <v>143</v>
      </c>
      <c r="D87" s="849">
        <f>SUM(D2,D9,D16,D24,D47,D53,D62,D69,D77)</f>
        <v>0</v>
      </c>
      <c r="E87" s="845">
        <f>SUM(E2,E6,E9,E14,E16,E22,E24,E45,E47,E51,E53,E60,E62,E67,E69,E75,E77,E85)</f>
        <v>0</v>
      </c>
      <c r="F87" s="846"/>
      <c r="G87" s="846"/>
      <c r="H87" s="846"/>
      <c r="I87" s="846"/>
      <c r="J87" s="846"/>
      <c r="K87" s="846"/>
      <c r="L87" s="846"/>
      <c r="M87" s="846"/>
      <c r="N87" s="846"/>
      <c r="O87" s="846"/>
    </row>
    <row r="88" spans="1:15">
      <c r="D88" s="205"/>
      <c r="F88" s="820"/>
      <c r="G88" s="820"/>
      <c r="H88" s="820"/>
      <c r="I88" s="820"/>
      <c r="J88" s="820"/>
      <c r="K88" s="820"/>
      <c r="L88" s="820"/>
      <c r="M88" s="820"/>
      <c r="N88" s="820"/>
      <c r="O88" s="820"/>
    </row>
    <row r="89" spans="1:15">
      <c r="D89" s="205"/>
      <c r="F89" s="820"/>
      <c r="G89" s="820"/>
      <c r="H89" s="820"/>
      <c r="I89" s="820"/>
      <c r="J89" s="820"/>
      <c r="K89" s="820"/>
      <c r="L89" s="820"/>
      <c r="M89" s="820"/>
      <c r="N89" s="820"/>
      <c r="O89" s="820"/>
    </row>
    <row r="90" spans="1:15">
      <c r="D90" s="205"/>
      <c r="F90" s="820"/>
      <c r="G90" s="820"/>
      <c r="H90" s="820"/>
      <c r="I90" s="820"/>
      <c r="J90" s="820"/>
      <c r="K90" s="820"/>
      <c r="L90" s="820"/>
      <c r="M90" s="820"/>
      <c r="N90" s="820"/>
      <c r="O90" s="820"/>
    </row>
    <row r="91" spans="1:15">
      <c r="D91" s="205"/>
      <c r="F91" s="820"/>
      <c r="G91" s="820"/>
      <c r="H91" s="820"/>
      <c r="I91" s="820"/>
      <c r="J91" s="820"/>
      <c r="K91" s="820"/>
      <c r="L91" s="820"/>
      <c r="M91" s="820"/>
      <c r="N91" s="820"/>
      <c r="O91" s="820"/>
    </row>
    <row r="92" spans="1:15">
      <c r="D92" s="205"/>
      <c r="F92" s="820"/>
      <c r="G92" s="820"/>
      <c r="H92" s="820"/>
      <c r="I92" s="820"/>
      <c r="J92" s="820"/>
      <c r="K92" s="820"/>
      <c r="L92" s="820"/>
      <c r="M92" s="820"/>
      <c r="N92" s="820"/>
      <c r="O92" s="820"/>
    </row>
    <row r="93" spans="1:15">
      <c r="D93" s="205"/>
      <c r="F93" s="820"/>
      <c r="G93" s="820"/>
      <c r="H93" s="820"/>
      <c r="I93" s="820"/>
      <c r="J93" s="820"/>
      <c r="K93" s="820"/>
      <c r="L93" s="820"/>
      <c r="M93" s="820"/>
      <c r="N93" s="820"/>
      <c r="O93" s="820"/>
    </row>
    <row r="94" spans="1:15">
      <c r="D94" s="205"/>
      <c r="F94" s="820"/>
      <c r="G94" s="820"/>
      <c r="H94" s="820"/>
      <c r="I94" s="820"/>
      <c r="J94" s="820"/>
      <c r="K94" s="820"/>
      <c r="L94" s="820"/>
      <c r="M94" s="820"/>
      <c r="N94" s="820"/>
      <c r="O94" s="820"/>
    </row>
    <row r="95" spans="1:15">
      <c r="D95" s="205"/>
      <c r="F95" s="820"/>
      <c r="G95" s="820"/>
      <c r="H95" s="820"/>
      <c r="I95" s="820"/>
      <c r="J95" s="820"/>
      <c r="K95" s="820"/>
      <c r="L95" s="820"/>
      <c r="M95" s="820"/>
      <c r="N95" s="820"/>
      <c r="O95" s="820"/>
    </row>
    <row r="96" spans="1:15">
      <c r="D96" s="205"/>
      <c r="F96" s="820"/>
      <c r="G96" s="820"/>
      <c r="H96" s="820"/>
      <c r="I96" s="820"/>
      <c r="J96" s="820"/>
      <c r="K96" s="820"/>
      <c r="L96" s="820"/>
      <c r="M96" s="820"/>
      <c r="N96" s="820"/>
      <c r="O96" s="820"/>
    </row>
    <row r="97" spans="4:15">
      <c r="D97" s="205"/>
      <c r="F97" s="820"/>
      <c r="G97" s="820"/>
      <c r="H97" s="820"/>
      <c r="I97" s="820"/>
      <c r="J97" s="820"/>
      <c r="K97" s="820"/>
      <c r="L97" s="820"/>
      <c r="M97" s="820"/>
      <c r="N97" s="820"/>
      <c r="O97" s="820"/>
    </row>
    <row r="98" spans="4:15">
      <c r="D98" s="205"/>
      <c r="F98" s="820"/>
      <c r="G98" s="820"/>
      <c r="H98" s="820"/>
      <c r="I98" s="820"/>
      <c r="J98" s="820"/>
      <c r="K98" s="820"/>
      <c r="L98" s="820"/>
      <c r="M98" s="820"/>
      <c r="N98" s="820"/>
      <c r="O98" s="820"/>
    </row>
    <row r="99" spans="4:15">
      <c r="D99" s="205"/>
      <c r="F99" s="820"/>
      <c r="G99" s="820"/>
      <c r="H99" s="820"/>
      <c r="I99" s="820"/>
      <c r="J99" s="820"/>
      <c r="K99" s="820"/>
      <c r="L99" s="820"/>
      <c r="M99" s="820"/>
      <c r="N99" s="820"/>
      <c r="O99" s="820"/>
    </row>
    <row r="100" spans="4:15">
      <c r="D100" s="205"/>
      <c r="F100" s="820"/>
      <c r="G100" s="820"/>
      <c r="H100" s="820"/>
      <c r="I100" s="820"/>
      <c r="J100" s="820"/>
      <c r="K100" s="820"/>
      <c r="L100" s="820"/>
      <c r="M100" s="820"/>
      <c r="N100" s="820"/>
      <c r="O100" s="820"/>
    </row>
    <row r="101" spans="4:15">
      <c r="D101" s="205"/>
      <c r="F101" s="820"/>
      <c r="G101" s="820"/>
      <c r="H101" s="820"/>
      <c r="I101" s="820"/>
      <c r="J101" s="820"/>
      <c r="K101" s="820"/>
      <c r="L101" s="820"/>
      <c r="M101" s="820"/>
      <c r="N101" s="820"/>
      <c r="O101" s="820"/>
    </row>
    <row r="102" spans="4:15">
      <c r="D102" s="205"/>
      <c r="F102" s="820"/>
      <c r="G102" s="820"/>
      <c r="H102" s="820"/>
      <c r="I102" s="820"/>
      <c r="J102" s="820"/>
      <c r="K102" s="820"/>
      <c r="L102" s="820"/>
      <c r="M102" s="820"/>
      <c r="N102" s="820"/>
      <c r="O102" s="820"/>
    </row>
    <row r="103" spans="4:15">
      <c r="D103" s="205"/>
      <c r="F103" s="820"/>
      <c r="G103" s="820"/>
      <c r="H103" s="820"/>
      <c r="I103" s="820"/>
      <c r="J103" s="820"/>
      <c r="K103" s="820"/>
      <c r="L103" s="820"/>
      <c r="M103" s="820"/>
      <c r="N103" s="820"/>
      <c r="O103" s="820"/>
    </row>
    <row r="104" spans="4:15">
      <c r="D104" s="205"/>
      <c r="F104" s="820"/>
      <c r="G104" s="820"/>
      <c r="H104" s="820"/>
      <c r="I104" s="820"/>
      <c r="J104" s="820"/>
      <c r="K104" s="820"/>
      <c r="L104" s="820"/>
      <c r="M104" s="820"/>
      <c r="N104" s="820"/>
      <c r="O104" s="820"/>
    </row>
    <row r="105" spans="4:15">
      <c r="D105" s="205"/>
      <c r="F105" s="820"/>
      <c r="G105" s="820"/>
      <c r="H105" s="820"/>
      <c r="I105" s="820"/>
      <c r="J105" s="820"/>
      <c r="K105" s="820"/>
      <c r="L105" s="820"/>
      <c r="M105" s="820"/>
      <c r="N105" s="820"/>
      <c r="O105" s="820"/>
    </row>
    <row r="106" spans="4:15">
      <c r="D106" s="205"/>
      <c r="F106" s="820"/>
      <c r="G106" s="820"/>
      <c r="H106" s="820"/>
      <c r="I106" s="820"/>
      <c r="J106" s="820"/>
      <c r="K106" s="820"/>
      <c r="L106" s="820"/>
      <c r="M106" s="820"/>
      <c r="N106" s="820"/>
      <c r="O106" s="820"/>
    </row>
    <row r="107" spans="4:15">
      <c r="D107" s="205"/>
      <c r="F107" s="820"/>
      <c r="G107" s="820"/>
      <c r="H107" s="820"/>
      <c r="I107" s="820"/>
      <c r="J107" s="820"/>
      <c r="K107" s="820"/>
      <c r="L107" s="820"/>
      <c r="M107" s="820"/>
      <c r="N107" s="820"/>
      <c r="O107" s="820"/>
    </row>
    <row r="108" spans="4:15">
      <c r="D108" s="205"/>
      <c r="F108" s="820"/>
      <c r="G108" s="820"/>
      <c r="H108" s="820"/>
      <c r="I108" s="820"/>
      <c r="J108" s="820"/>
      <c r="K108" s="820"/>
      <c r="L108" s="820"/>
      <c r="M108" s="820"/>
      <c r="N108" s="820"/>
      <c r="O108" s="820"/>
    </row>
    <row r="109" spans="4:15">
      <c r="D109" s="205"/>
      <c r="F109" s="820"/>
      <c r="G109" s="820"/>
      <c r="H109" s="820"/>
      <c r="I109" s="820"/>
      <c r="J109" s="820"/>
      <c r="K109" s="820"/>
      <c r="L109" s="820"/>
      <c r="M109" s="820"/>
      <c r="N109" s="820"/>
      <c r="O109" s="820"/>
    </row>
    <row r="110" spans="4:15">
      <c r="D110" s="205"/>
      <c r="F110" s="820"/>
      <c r="G110" s="820"/>
      <c r="H110" s="820"/>
      <c r="I110" s="820"/>
      <c r="J110" s="820"/>
      <c r="K110" s="820"/>
      <c r="L110" s="820"/>
      <c r="M110" s="820"/>
      <c r="N110" s="820"/>
      <c r="O110" s="820"/>
    </row>
    <row r="111" spans="4:15">
      <c r="D111" s="205"/>
      <c r="F111" s="820"/>
      <c r="G111" s="820"/>
      <c r="H111" s="820"/>
      <c r="I111" s="820"/>
      <c r="J111" s="820"/>
      <c r="K111" s="820"/>
      <c r="L111" s="820"/>
      <c r="M111" s="820"/>
      <c r="N111" s="820"/>
      <c r="O111" s="820"/>
    </row>
    <row r="112" spans="4:15">
      <c r="D112" s="205"/>
      <c r="F112" s="820"/>
      <c r="G112" s="820"/>
      <c r="H112" s="820"/>
      <c r="I112" s="820"/>
      <c r="J112" s="820"/>
      <c r="K112" s="820"/>
      <c r="L112" s="820"/>
      <c r="M112" s="820"/>
      <c r="N112" s="820"/>
      <c r="O112" s="820"/>
    </row>
    <row r="113" spans="4:15">
      <c r="D113" s="205"/>
      <c r="F113" s="820"/>
      <c r="G113" s="820"/>
      <c r="H113" s="820"/>
      <c r="I113" s="820"/>
      <c r="J113" s="820"/>
      <c r="K113" s="820"/>
      <c r="L113" s="820"/>
      <c r="M113" s="820"/>
      <c r="N113" s="820"/>
      <c r="O113" s="820"/>
    </row>
    <row r="114" spans="4:15">
      <c r="D114" s="205"/>
      <c r="F114" s="820"/>
      <c r="G114" s="820"/>
      <c r="H114" s="820"/>
      <c r="I114" s="820"/>
      <c r="J114" s="820"/>
      <c r="K114" s="820"/>
      <c r="L114" s="820"/>
      <c r="M114" s="820"/>
      <c r="N114" s="820"/>
      <c r="O114" s="820"/>
    </row>
    <row r="115" spans="4:15">
      <c r="D115" s="205"/>
      <c r="F115" s="820"/>
      <c r="G115" s="820"/>
      <c r="H115" s="820"/>
      <c r="I115" s="820"/>
      <c r="J115" s="820"/>
      <c r="K115" s="820"/>
      <c r="L115" s="820"/>
      <c r="M115" s="820"/>
      <c r="N115" s="820"/>
      <c r="O115" s="820"/>
    </row>
    <row r="116" spans="4:15">
      <c r="D116" s="205"/>
      <c r="F116" s="820"/>
      <c r="G116" s="820"/>
      <c r="H116" s="820"/>
      <c r="I116" s="820"/>
      <c r="J116" s="820"/>
      <c r="K116" s="820"/>
      <c r="L116" s="820"/>
      <c r="M116" s="820"/>
      <c r="N116" s="820"/>
      <c r="O116" s="820"/>
    </row>
    <row r="117" spans="4:15">
      <c r="D117" s="205"/>
      <c r="F117" s="820"/>
      <c r="G117" s="820"/>
      <c r="H117" s="820"/>
      <c r="I117" s="820"/>
      <c r="J117" s="820"/>
      <c r="K117" s="820"/>
      <c r="L117" s="820"/>
      <c r="M117" s="820"/>
      <c r="N117" s="820"/>
      <c r="O117" s="820"/>
    </row>
    <row r="118" spans="4:15">
      <c r="D118" s="205"/>
      <c r="F118" s="820"/>
      <c r="G118" s="820"/>
      <c r="H118" s="820"/>
      <c r="I118" s="820"/>
      <c r="J118" s="820"/>
      <c r="K118" s="820"/>
      <c r="L118" s="820"/>
      <c r="M118" s="820"/>
      <c r="N118" s="820"/>
      <c r="O118" s="820"/>
    </row>
    <row r="119" spans="4:15">
      <c r="D119" s="205"/>
      <c r="F119" s="820"/>
      <c r="G119" s="820"/>
      <c r="H119" s="820"/>
      <c r="I119" s="820"/>
      <c r="J119" s="820"/>
      <c r="K119" s="820"/>
      <c r="L119" s="820"/>
      <c r="M119" s="820"/>
      <c r="N119" s="820"/>
      <c r="O119" s="820"/>
    </row>
    <row r="120" spans="4:15">
      <c r="D120" s="205"/>
      <c r="F120" s="820"/>
      <c r="G120" s="820"/>
      <c r="H120" s="820"/>
      <c r="I120" s="820"/>
      <c r="J120" s="820"/>
      <c r="K120" s="820"/>
      <c r="L120" s="820"/>
      <c r="M120" s="820"/>
      <c r="N120" s="820"/>
      <c r="O120" s="820"/>
    </row>
    <row r="121" spans="4:15">
      <c r="D121" s="205"/>
      <c r="F121" s="820"/>
      <c r="G121" s="820"/>
      <c r="H121" s="820"/>
      <c r="I121" s="820"/>
      <c r="J121" s="820"/>
      <c r="K121" s="820"/>
      <c r="L121" s="820"/>
      <c r="M121" s="820"/>
      <c r="N121" s="820"/>
      <c r="O121" s="820"/>
    </row>
    <row r="122" spans="4:15">
      <c r="D122" s="205"/>
      <c r="F122" s="820"/>
      <c r="G122" s="820"/>
      <c r="H122" s="820"/>
      <c r="I122" s="820"/>
      <c r="J122" s="820"/>
      <c r="K122" s="820"/>
      <c r="L122" s="820"/>
      <c r="M122" s="820"/>
      <c r="N122" s="820"/>
      <c r="O122" s="820"/>
    </row>
    <row r="123" spans="4:15">
      <c r="D123" s="205"/>
      <c r="F123" s="820"/>
      <c r="G123" s="820"/>
      <c r="H123" s="820"/>
      <c r="I123" s="820"/>
      <c r="J123" s="820"/>
      <c r="K123" s="820"/>
      <c r="L123" s="820"/>
      <c r="M123" s="820"/>
      <c r="N123" s="820"/>
      <c r="O123" s="820"/>
    </row>
    <row r="124" spans="4:15">
      <c r="D124" s="205"/>
      <c r="F124" s="820"/>
      <c r="G124" s="820"/>
      <c r="H124" s="820"/>
      <c r="I124" s="820"/>
      <c r="J124" s="820"/>
      <c r="K124" s="820"/>
      <c r="L124" s="820"/>
      <c r="M124" s="820"/>
      <c r="N124" s="820"/>
      <c r="O124" s="820"/>
    </row>
    <row r="125" spans="4:15">
      <c r="D125" s="205"/>
      <c r="F125" s="820"/>
      <c r="G125" s="820"/>
      <c r="H125" s="820"/>
      <c r="I125" s="820"/>
      <c r="J125" s="820"/>
      <c r="K125" s="820"/>
      <c r="L125" s="820"/>
      <c r="M125" s="820"/>
      <c r="N125" s="820"/>
      <c r="O125" s="820"/>
    </row>
    <row r="126" spans="4:15">
      <c r="D126" s="205"/>
      <c r="F126" s="820"/>
      <c r="G126" s="820"/>
      <c r="H126" s="820"/>
      <c r="I126" s="820"/>
      <c r="J126" s="820"/>
      <c r="K126" s="820"/>
      <c r="L126" s="820"/>
      <c r="M126" s="820"/>
      <c r="N126" s="820"/>
      <c r="O126" s="820"/>
    </row>
    <row r="127" spans="4:15">
      <c r="D127" s="205"/>
      <c r="F127" s="820"/>
      <c r="G127" s="820"/>
      <c r="H127" s="820"/>
      <c r="I127" s="820"/>
      <c r="J127" s="820"/>
      <c r="K127" s="820"/>
      <c r="L127" s="820"/>
      <c r="M127" s="820"/>
      <c r="N127" s="820"/>
      <c r="O127" s="820"/>
    </row>
    <row r="128" spans="4:15">
      <c r="D128" s="205"/>
      <c r="F128" s="820"/>
      <c r="G128" s="820"/>
      <c r="H128" s="820"/>
      <c r="I128" s="820"/>
      <c r="J128" s="820"/>
      <c r="K128" s="820"/>
      <c r="L128" s="820"/>
      <c r="M128" s="820"/>
      <c r="N128" s="820"/>
      <c r="O128" s="820"/>
    </row>
    <row r="129" spans="4:15">
      <c r="D129" s="205"/>
      <c r="F129" s="820"/>
      <c r="G129" s="820"/>
      <c r="H129" s="820"/>
      <c r="I129" s="820"/>
      <c r="J129" s="820"/>
      <c r="K129" s="820"/>
      <c r="L129" s="820"/>
      <c r="M129" s="820"/>
      <c r="N129" s="820"/>
      <c r="O129" s="820"/>
    </row>
    <row r="130" spans="4:15">
      <c r="D130" s="205"/>
      <c r="F130" s="820"/>
      <c r="G130" s="820"/>
      <c r="H130" s="820"/>
      <c r="I130" s="820"/>
      <c r="J130" s="820"/>
      <c r="K130" s="820"/>
      <c r="L130" s="820"/>
      <c r="M130" s="820"/>
      <c r="N130" s="820"/>
      <c r="O130" s="820"/>
    </row>
    <row r="131" spans="4:15">
      <c r="D131" s="205"/>
      <c r="F131" s="820"/>
      <c r="G131" s="820"/>
      <c r="H131" s="820"/>
      <c r="I131" s="820"/>
      <c r="J131" s="820"/>
      <c r="K131" s="820"/>
      <c r="L131" s="820"/>
      <c r="M131" s="820"/>
      <c r="N131" s="820"/>
      <c r="O131" s="820"/>
    </row>
    <row r="132" spans="4:15">
      <c r="D132" s="205"/>
      <c r="F132" s="820"/>
      <c r="G132" s="820"/>
      <c r="H132" s="820"/>
      <c r="I132" s="820"/>
      <c r="J132" s="820"/>
      <c r="K132" s="820"/>
      <c r="L132" s="820"/>
      <c r="M132" s="820"/>
      <c r="N132" s="820"/>
      <c r="O132" s="820"/>
    </row>
    <row r="133" spans="4:15">
      <c r="D133" s="205"/>
      <c r="F133" s="820"/>
      <c r="G133" s="820"/>
      <c r="H133" s="820"/>
      <c r="I133" s="820"/>
      <c r="J133" s="820"/>
      <c r="K133" s="820"/>
      <c r="L133" s="820"/>
      <c r="M133" s="820"/>
      <c r="N133" s="820"/>
      <c r="O133" s="820"/>
    </row>
    <row r="134" spans="4:15">
      <c r="D134" s="205"/>
      <c r="F134" s="820"/>
      <c r="G134" s="820"/>
      <c r="H134" s="820"/>
      <c r="I134" s="820"/>
      <c r="J134" s="820"/>
      <c r="K134" s="820"/>
      <c r="L134" s="820"/>
      <c r="M134" s="820"/>
      <c r="N134" s="820"/>
      <c r="O134" s="820"/>
    </row>
    <row r="135" spans="4:15">
      <c r="D135" s="205"/>
      <c r="F135" s="820"/>
      <c r="G135" s="820"/>
      <c r="H135" s="820"/>
      <c r="I135" s="820"/>
      <c r="J135" s="820"/>
      <c r="K135" s="820"/>
      <c r="L135" s="820"/>
      <c r="M135" s="820"/>
      <c r="N135" s="820"/>
      <c r="O135" s="820"/>
    </row>
    <row r="136" spans="4:15">
      <c r="D136" s="205"/>
      <c r="F136" s="820"/>
      <c r="G136" s="820"/>
      <c r="H136" s="820"/>
      <c r="I136" s="820"/>
      <c r="J136" s="820"/>
      <c r="K136" s="820"/>
      <c r="L136" s="820"/>
      <c r="M136" s="820"/>
      <c r="N136" s="820"/>
      <c r="O136" s="820"/>
    </row>
    <row r="137" spans="4:15">
      <c r="D137" s="205"/>
      <c r="F137" s="820"/>
      <c r="G137" s="820"/>
      <c r="H137" s="820"/>
      <c r="I137" s="820"/>
      <c r="J137" s="820"/>
      <c r="K137" s="820"/>
      <c r="L137" s="820"/>
      <c r="M137" s="820"/>
      <c r="N137" s="820"/>
      <c r="O137" s="820"/>
    </row>
    <row r="138" spans="4:15">
      <c r="D138" s="205"/>
      <c r="F138" s="820"/>
      <c r="G138" s="820"/>
      <c r="H138" s="820"/>
      <c r="I138" s="820"/>
      <c r="J138" s="820"/>
      <c r="K138" s="820"/>
      <c r="L138" s="820"/>
      <c r="M138" s="820"/>
      <c r="N138" s="820"/>
      <c r="O138" s="820"/>
    </row>
    <row r="139" spans="4:15">
      <c r="D139" s="205"/>
      <c r="F139" s="820"/>
      <c r="G139" s="820"/>
      <c r="H139" s="820"/>
      <c r="I139" s="820"/>
      <c r="J139" s="820"/>
      <c r="K139" s="820"/>
      <c r="L139" s="820"/>
      <c r="M139" s="820"/>
      <c r="N139" s="820"/>
      <c r="O139" s="820"/>
    </row>
    <row r="140" spans="4:15">
      <c r="D140" s="205"/>
      <c r="F140" s="820"/>
      <c r="G140" s="820"/>
      <c r="H140" s="820"/>
      <c r="I140" s="820"/>
      <c r="J140" s="820"/>
      <c r="K140" s="820"/>
      <c r="L140" s="820"/>
      <c r="M140" s="820"/>
      <c r="N140" s="820"/>
      <c r="O140" s="820"/>
    </row>
    <row r="141" spans="4:15">
      <c r="D141" s="205"/>
      <c r="F141" s="820"/>
      <c r="G141" s="820"/>
      <c r="H141" s="820"/>
      <c r="I141" s="820"/>
      <c r="J141" s="820"/>
      <c r="K141" s="820"/>
      <c r="L141" s="820"/>
      <c r="M141" s="820"/>
      <c r="N141" s="820"/>
      <c r="O141" s="820"/>
    </row>
    <row r="142" spans="4:15">
      <c r="D142" s="205"/>
      <c r="F142" s="820"/>
      <c r="G142" s="820"/>
      <c r="H142" s="820"/>
      <c r="I142" s="820"/>
      <c r="J142" s="820"/>
      <c r="K142" s="820"/>
      <c r="L142" s="820"/>
      <c r="M142" s="820"/>
      <c r="N142" s="820"/>
      <c r="O142" s="820"/>
    </row>
    <row r="143" spans="4:15">
      <c r="D143" s="205"/>
      <c r="F143" s="820"/>
      <c r="G143" s="820"/>
      <c r="H143" s="820"/>
      <c r="I143" s="820"/>
      <c r="J143" s="820"/>
      <c r="K143" s="820"/>
      <c r="L143" s="820"/>
      <c r="M143" s="820"/>
      <c r="N143" s="820"/>
      <c r="O143" s="820"/>
    </row>
    <row r="144" spans="4:15">
      <c r="D144" s="205"/>
      <c r="F144" s="820"/>
      <c r="G144" s="820"/>
      <c r="H144" s="820"/>
      <c r="I144" s="820"/>
      <c r="J144" s="820"/>
      <c r="K144" s="820"/>
      <c r="L144" s="820"/>
      <c r="M144" s="820"/>
      <c r="N144" s="820"/>
      <c r="O144" s="820"/>
    </row>
    <row r="145" spans="4:15">
      <c r="D145" s="205"/>
      <c r="F145" s="820"/>
      <c r="G145" s="820"/>
      <c r="H145" s="820"/>
      <c r="I145" s="820"/>
      <c r="J145" s="820"/>
      <c r="K145" s="820"/>
      <c r="L145" s="820"/>
      <c r="M145" s="820"/>
      <c r="N145" s="820"/>
      <c r="O145" s="820"/>
    </row>
    <row r="146" spans="4:15">
      <c r="D146" s="205"/>
      <c r="F146" s="820"/>
      <c r="G146" s="820"/>
      <c r="H146" s="820"/>
      <c r="I146" s="820"/>
      <c r="J146" s="820"/>
      <c r="K146" s="820"/>
      <c r="L146" s="820"/>
      <c r="M146" s="820"/>
      <c r="N146" s="820"/>
      <c r="O146" s="820"/>
    </row>
    <row r="147" spans="4:15">
      <c r="D147" s="205"/>
      <c r="F147" s="820"/>
      <c r="G147" s="820"/>
      <c r="H147" s="820"/>
      <c r="I147" s="820"/>
      <c r="J147" s="820"/>
      <c r="K147" s="820"/>
      <c r="L147" s="820"/>
      <c r="M147" s="820"/>
      <c r="N147" s="820"/>
      <c r="O147" s="820"/>
    </row>
    <row r="148" spans="4:15">
      <c r="D148" s="205"/>
      <c r="F148" s="820"/>
      <c r="G148" s="820"/>
      <c r="H148" s="820"/>
      <c r="I148" s="820"/>
      <c r="J148" s="820"/>
      <c r="K148" s="820"/>
      <c r="L148" s="820"/>
      <c r="M148" s="820"/>
      <c r="N148" s="820"/>
      <c r="O148" s="820"/>
    </row>
    <row r="149" spans="4:15">
      <c r="D149" s="205"/>
      <c r="F149" s="820"/>
      <c r="G149" s="820"/>
      <c r="H149" s="820"/>
      <c r="I149" s="820"/>
      <c r="J149" s="820"/>
      <c r="K149" s="820"/>
      <c r="L149" s="820"/>
      <c r="M149" s="820"/>
      <c r="N149" s="820"/>
      <c r="O149" s="820"/>
    </row>
    <row r="150" spans="4:15">
      <c r="D150" s="205"/>
      <c r="F150" s="820"/>
      <c r="G150" s="820"/>
      <c r="H150" s="820"/>
      <c r="I150" s="820"/>
      <c r="J150" s="820"/>
      <c r="K150" s="820"/>
      <c r="L150" s="820"/>
      <c r="M150" s="820"/>
      <c r="N150" s="820"/>
      <c r="O150" s="820"/>
    </row>
    <row r="151" spans="4:15">
      <c r="D151" s="205"/>
      <c r="F151" s="820"/>
      <c r="G151" s="820"/>
      <c r="H151" s="820"/>
      <c r="I151" s="820"/>
      <c r="J151" s="820"/>
      <c r="K151" s="820"/>
      <c r="L151" s="820"/>
      <c r="M151" s="820"/>
      <c r="N151" s="820"/>
      <c r="O151" s="820"/>
    </row>
    <row r="152" spans="4:15">
      <c r="D152" s="205"/>
      <c r="F152" s="820"/>
      <c r="G152" s="820"/>
      <c r="H152" s="820"/>
      <c r="I152" s="820"/>
      <c r="J152" s="820"/>
      <c r="K152" s="820"/>
      <c r="L152" s="820"/>
      <c r="M152" s="820"/>
      <c r="N152" s="820"/>
      <c r="O152" s="820"/>
    </row>
    <row r="153" spans="4:15">
      <c r="D153" s="205"/>
      <c r="F153" s="820"/>
      <c r="G153" s="820"/>
      <c r="H153" s="820"/>
      <c r="I153" s="820"/>
      <c r="J153" s="820"/>
      <c r="K153" s="820"/>
      <c r="L153" s="820"/>
      <c r="M153" s="820"/>
      <c r="N153" s="820"/>
      <c r="O153" s="820"/>
    </row>
    <row r="154" spans="4:15">
      <c r="D154" s="205"/>
      <c r="F154" s="820"/>
      <c r="G154" s="820"/>
      <c r="H154" s="820"/>
      <c r="I154" s="820"/>
      <c r="J154" s="820"/>
      <c r="K154" s="820"/>
      <c r="L154" s="820"/>
      <c r="M154" s="820"/>
      <c r="N154" s="820"/>
      <c r="O154" s="820"/>
    </row>
    <row r="155" spans="4:15">
      <c r="D155" s="205"/>
      <c r="F155" s="820"/>
      <c r="G155" s="820"/>
      <c r="H155" s="820"/>
      <c r="I155" s="820"/>
      <c r="J155" s="820"/>
      <c r="K155" s="820"/>
      <c r="L155" s="820"/>
      <c r="M155" s="820"/>
      <c r="N155" s="820"/>
      <c r="O155" s="820"/>
    </row>
    <row r="156" spans="4:15">
      <c r="D156" s="205"/>
      <c r="F156" s="820"/>
      <c r="G156" s="820"/>
      <c r="H156" s="820"/>
      <c r="I156" s="820"/>
      <c r="J156" s="820"/>
      <c r="K156" s="820"/>
      <c r="L156" s="820"/>
      <c r="M156" s="820"/>
      <c r="N156" s="820"/>
      <c r="O156" s="820"/>
    </row>
    <row r="157" spans="4:15">
      <c r="D157" s="205"/>
      <c r="F157" s="820"/>
      <c r="G157" s="820"/>
      <c r="H157" s="820"/>
      <c r="I157" s="820"/>
      <c r="J157" s="820"/>
      <c r="K157" s="820"/>
      <c r="L157" s="820"/>
      <c r="M157" s="820"/>
      <c r="N157" s="820"/>
      <c r="O157" s="820"/>
    </row>
    <row r="158" spans="4:15">
      <c r="D158" s="205"/>
      <c r="F158" s="820"/>
      <c r="G158" s="820"/>
      <c r="H158" s="820"/>
      <c r="I158" s="820"/>
      <c r="J158" s="820"/>
      <c r="K158" s="820"/>
      <c r="L158" s="820"/>
      <c r="M158" s="820"/>
      <c r="N158" s="820"/>
      <c r="O158" s="820"/>
    </row>
    <row r="159" spans="4:15">
      <c r="D159" s="205"/>
      <c r="F159" s="820"/>
      <c r="G159" s="820"/>
      <c r="H159" s="820"/>
      <c r="I159" s="820"/>
      <c r="J159" s="820"/>
      <c r="K159" s="820"/>
      <c r="L159" s="820"/>
      <c r="M159" s="820"/>
      <c r="N159" s="820"/>
      <c r="O159" s="820"/>
    </row>
    <row r="160" spans="4:15">
      <c r="D160" s="205"/>
      <c r="F160" s="820"/>
      <c r="G160" s="820"/>
      <c r="H160" s="820"/>
      <c r="I160" s="820"/>
      <c r="J160" s="820"/>
      <c r="K160" s="820"/>
      <c r="L160" s="820"/>
      <c r="M160" s="820"/>
      <c r="N160" s="820"/>
      <c r="O160" s="820"/>
    </row>
    <row r="161" spans="4:15">
      <c r="D161" s="205"/>
      <c r="F161" s="820"/>
      <c r="G161" s="820"/>
      <c r="H161" s="820"/>
      <c r="I161" s="820"/>
      <c r="J161" s="820"/>
      <c r="K161" s="820"/>
      <c r="L161" s="820"/>
      <c r="M161" s="820"/>
      <c r="N161" s="820"/>
      <c r="O161" s="820"/>
    </row>
    <row r="162" spans="4:15">
      <c r="D162" s="205"/>
      <c r="F162" s="820"/>
      <c r="G162" s="820"/>
      <c r="H162" s="820"/>
      <c r="I162" s="820"/>
      <c r="J162" s="820"/>
      <c r="K162" s="820"/>
      <c r="L162" s="820"/>
      <c r="M162" s="820"/>
      <c r="N162" s="820"/>
      <c r="O162" s="820"/>
    </row>
    <row r="163" spans="4:15">
      <c r="D163" s="205"/>
      <c r="F163" s="820"/>
      <c r="G163" s="820"/>
      <c r="H163" s="820"/>
      <c r="I163" s="820"/>
      <c r="J163" s="820"/>
      <c r="K163" s="820"/>
      <c r="L163" s="820"/>
      <c r="M163" s="820"/>
      <c r="N163" s="820"/>
      <c r="O163" s="820"/>
    </row>
    <row r="164" spans="4:15">
      <c r="D164" s="205"/>
      <c r="F164" s="820"/>
      <c r="G164" s="820"/>
      <c r="H164" s="820"/>
      <c r="I164" s="820"/>
      <c r="J164" s="820"/>
      <c r="K164" s="820"/>
      <c r="L164" s="820"/>
      <c r="M164" s="820"/>
      <c r="N164" s="820"/>
      <c r="O164" s="820"/>
    </row>
    <row r="165" spans="4:15">
      <c r="D165" s="205"/>
      <c r="F165" s="820"/>
      <c r="G165" s="820"/>
      <c r="H165" s="820"/>
      <c r="I165" s="820"/>
      <c r="J165" s="820"/>
      <c r="K165" s="820"/>
      <c r="L165" s="820"/>
      <c r="M165" s="820"/>
      <c r="N165" s="820"/>
      <c r="O165" s="820"/>
    </row>
    <row r="166" spans="4:15">
      <c r="D166" s="205"/>
      <c r="F166" s="820"/>
      <c r="G166" s="820"/>
      <c r="H166" s="820"/>
      <c r="I166" s="820"/>
      <c r="J166" s="820"/>
      <c r="K166" s="820"/>
      <c r="L166" s="820"/>
      <c r="M166" s="820"/>
      <c r="N166" s="820"/>
      <c r="O166" s="820"/>
    </row>
    <row r="167" spans="4:15">
      <c r="D167" s="205"/>
      <c r="F167" s="820"/>
      <c r="G167" s="820"/>
      <c r="H167" s="820"/>
      <c r="I167" s="820"/>
      <c r="J167" s="820"/>
      <c r="K167" s="820"/>
      <c r="L167" s="820"/>
      <c r="M167" s="820"/>
      <c r="N167" s="820"/>
      <c r="O167" s="820"/>
    </row>
    <row r="168" spans="4:15">
      <c r="D168" s="205"/>
      <c r="F168" s="820"/>
      <c r="G168" s="820"/>
      <c r="H168" s="820"/>
      <c r="I168" s="820"/>
      <c r="J168" s="820"/>
      <c r="K168" s="820"/>
      <c r="L168" s="820"/>
      <c r="M168" s="820"/>
      <c r="N168" s="820"/>
      <c r="O168" s="820"/>
    </row>
    <row r="169" spans="4:15">
      <c r="D169" s="205"/>
      <c r="F169" s="820"/>
      <c r="G169" s="820"/>
      <c r="H169" s="820"/>
      <c r="I169" s="820"/>
      <c r="J169" s="820"/>
      <c r="K169" s="820"/>
      <c r="L169" s="820"/>
      <c r="M169" s="820"/>
      <c r="N169" s="820"/>
      <c r="O169" s="820"/>
    </row>
    <row r="170" spans="4:15">
      <c r="D170" s="205"/>
      <c r="F170" s="820"/>
      <c r="G170" s="820"/>
      <c r="H170" s="820"/>
      <c r="I170" s="820"/>
      <c r="J170" s="820"/>
      <c r="K170" s="820"/>
      <c r="L170" s="820"/>
      <c r="M170" s="820"/>
      <c r="N170" s="820"/>
      <c r="O170" s="820"/>
    </row>
    <row r="171" spans="4:15">
      <c r="D171" s="205"/>
      <c r="F171" s="820"/>
      <c r="G171" s="820"/>
      <c r="H171" s="820"/>
      <c r="I171" s="820"/>
      <c r="J171" s="820"/>
      <c r="K171" s="820"/>
      <c r="L171" s="820"/>
      <c r="M171" s="820"/>
      <c r="N171" s="820"/>
      <c r="O171" s="820"/>
    </row>
    <row r="172" spans="4:15">
      <c r="D172" s="205"/>
      <c r="F172" s="820"/>
      <c r="G172" s="820"/>
      <c r="H172" s="820"/>
      <c r="I172" s="820"/>
      <c r="J172" s="820"/>
      <c r="K172" s="820"/>
      <c r="L172" s="820"/>
      <c r="M172" s="820"/>
      <c r="N172" s="820"/>
      <c r="O172" s="820"/>
    </row>
    <row r="173" spans="4:15">
      <c r="D173" s="205"/>
      <c r="F173" s="820"/>
      <c r="G173" s="820"/>
      <c r="H173" s="820"/>
      <c r="I173" s="820"/>
      <c r="J173" s="820"/>
      <c r="K173" s="820"/>
      <c r="L173" s="820"/>
      <c r="M173" s="820"/>
      <c r="N173" s="820"/>
      <c r="O173" s="820"/>
    </row>
    <row r="174" spans="4:15">
      <c r="D174" s="205"/>
      <c r="F174" s="820"/>
      <c r="G174" s="820"/>
      <c r="H174" s="820"/>
      <c r="I174" s="820"/>
      <c r="J174" s="820"/>
      <c r="K174" s="820"/>
      <c r="L174" s="820"/>
      <c r="M174" s="820"/>
      <c r="N174" s="820"/>
      <c r="O174" s="820"/>
    </row>
    <row r="175" spans="4:15">
      <c r="D175" s="205"/>
      <c r="F175" s="820"/>
      <c r="G175" s="820"/>
      <c r="H175" s="820"/>
      <c r="I175" s="820"/>
      <c r="J175" s="820"/>
      <c r="K175" s="820"/>
      <c r="L175" s="820"/>
      <c r="M175" s="820"/>
      <c r="N175" s="820"/>
      <c r="O175" s="820"/>
    </row>
    <row r="176" spans="4:15">
      <c r="D176" s="205"/>
      <c r="F176" s="820"/>
      <c r="G176" s="820"/>
      <c r="H176" s="820"/>
      <c r="I176" s="820"/>
      <c r="J176" s="820"/>
      <c r="K176" s="820"/>
      <c r="L176" s="820"/>
      <c r="M176" s="820"/>
      <c r="N176" s="820"/>
      <c r="O176" s="820"/>
    </row>
    <row r="177" spans="4:15">
      <c r="D177" s="205"/>
      <c r="F177" s="820"/>
      <c r="G177" s="820"/>
      <c r="H177" s="820"/>
      <c r="I177" s="820"/>
      <c r="J177" s="820"/>
      <c r="K177" s="820"/>
      <c r="L177" s="820"/>
      <c r="M177" s="820"/>
      <c r="N177" s="820"/>
      <c r="O177" s="820"/>
    </row>
    <row r="178" spans="4:15">
      <c r="D178" s="205"/>
      <c r="F178" s="820"/>
      <c r="G178" s="820"/>
      <c r="H178" s="820"/>
      <c r="I178" s="820"/>
      <c r="J178" s="820"/>
      <c r="K178" s="820"/>
      <c r="L178" s="820"/>
      <c r="M178" s="820"/>
      <c r="N178" s="820"/>
      <c r="O178" s="820"/>
    </row>
    <row r="179" spans="4:15">
      <c r="D179" s="205"/>
      <c r="F179" s="820"/>
      <c r="G179" s="820"/>
      <c r="H179" s="820"/>
      <c r="I179" s="820"/>
      <c r="J179" s="820"/>
      <c r="K179" s="820"/>
      <c r="L179" s="820"/>
      <c r="M179" s="820"/>
      <c r="N179" s="820"/>
      <c r="O179" s="820"/>
    </row>
    <row r="180" spans="4:15">
      <c r="D180" s="205"/>
      <c r="F180" s="820"/>
      <c r="G180" s="820"/>
      <c r="H180" s="820"/>
      <c r="I180" s="820"/>
      <c r="J180" s="820"/>
      <c r="K180" s="820"/>
      <c r="L180" s="820"/>
      <c r="M180" s="820"/>
      <c r="N180" s="820"/>
      <c r="O180" s="820"/>
    </row>
    <row r="181" spans="4:15">
      <c r="D181" s="205"/>
      <c r="F181" s="820"/>
      <c r="G181" s="820"/>
      <c r="H181" s="820"/>
      <c r="I181" s="820"/>
      <c r="J181" s="820"/>
      <c r="K181" s="820"/>
      <c r="L181" s="820"/>
      <c r="M181" s="820"/>
      <c r="N181" s="820"/>
      <c r="O181" s="820"/>
    </row>
    <row r="182" spans="4:15">
      <c r="D182" s="205"/>
      <c r="F182" s="820"/>
      <c r="G182" s="820"/>
      <c r="H182" s="820"/>
      <c r="I182" s="820"/>
      <c r="J182" s="820"/>
      <c r="K182" s="820"/>
      <c r="L182" s="820"/>
      <c r="M182" s="820"/>
      <c r="N182" s="820"/>
      <c r="O182" s="820"/>
    </row>
    <row r="183" spans="4:15">
      <c r="D183" s="205"/>
      <c r="F183" s="820"/>
      <c r="G183" s="820"/>
      <c r="H183" s="820"/>
      <c r="I183" s="820"/>
      <c r="J183" s="820"/>
      <c r="K183" s="820"/>
      <c r="L183" s="820"/>
      <c r="M183" s="820"/>
      <c r="N183" s="820"/>
      <c r="O183" s="820"/>
    </row>
    <row r="184" spans="4:15">
      <c r="D184" s="205"/>
      <c r="F184" s="820"/>
      <c r="G184" s="820"/>
      <c r="H184" s="820"/>
      <c r="I184" s="820"/>
      <c r="J184" s="820"/>
      <c r="K184" s="820"/>
      <c r="L184" s="820"/>
      <c r="M184" s="820"/>
      <c r="N184" s="820"/>
      <c r="O184" s="820"/>
    </row>
    <row r="185" spans="4:15">
      <c r="D185" s="205"/>
      <c r="F185" s="820"/>
      <c r="G185" s="820"/>
      <c r="H185" s="820"/>
      <c r="I185" s="820"/>
      <c r="J185" s="820"/>
      <c r="K185" s="820"/>
      <c r="L185" s="820"/>
      <c r="M185" s="820"/>
      <c r="N185" s="820"/>
      <c r="O185" s="820"/>
    </row>
    <row r="186" spans="4:15">
      <c r="D186" s="205"/>
      <c r="F186" s="820"/>
      <c r="G186" s="820"/>
      <c r="H186" s="820"/>
      <c r="I186" s="820"/>
      <c r="J186" s="820"/>
      <c r="K186" s="820"/>
      <c r="L186" s="820"/>
      <c r="M186" s="820"/>
      <c r="N186" s="820"/>
      <c r="O186" s="820"/>
    </row>
    <row r="187" spans="4:15">
      <c r="D187" s="205"/>
      <c r="F187" s="820"/>
      <c r="G187" s="820"/>
      <c r="H187" s="820"/>
      <c r="I187" s="820"/>
      <c r="J187" s="820"/>
      <c r="K187" s="820"/>
      <c r="L187" s="820"/>
      <c r="M187" s="820"/>
      <c r="N187" s="820"/>
      <c r="O187" s="820"/>
    </row>
    <row r="188" spans="4:15">
      <c r="D188" s="205"/>
      <c r="F188" s="820"/>
      <c r="G188" s="820"/>
      <c r="H188" s="820"/>
      <c r="I188" s="820"/>
      <c r="J188" s="820"/>
      <c r="K188" s="820"/>
      <c r="L188" s="820"/>
      <c r="M188" s="820"/>
      <c r="N188" s="820"/>
      <c r="O188" s="820"/>
    </row>
    <row r="189" spans="4:15">
      <c r="D189" s="205"/>
      <c r="F189" s="820"/>
      <c r="G189" s="820"/>
      <c r="H189" s="820"/>
      <c r="I189" s="820"/>
      <c r="J189" s="820"/>
      <c r="K189" s="820"/>
      <c r="L189" s="820"/>
      <c r="M189" s="820"/>
      <c r="N189" s="820"/>
      <c r="O189" s="820"/>
    </row>
    <row r="190" spans="4:15">
      <c r="D190" s="205"/>
      <c r="F190" s="820"/>
      <c r="G190" s="820"/>
      <c r="H190" s="820"/>
      <c r="I190" s="820"/>
      <c r="J190" s="820"/>
      <c r="K190" s="820"/>
      <c r="L190" s="820"/>
      <c r="M190" s="820"/>
      <c r="N190" s="820"/>
      <c r="O190" s="820"/>
    </row>
    <row r="191" spans="4:15">
      <c r="D191" s="205"/>
      <c r="F191" s="820"/>
      <c r="G191" s="820"/>
      <c r="H191" s="820"/>
      <c r="I191" s="820"/>
      <c r="J191" s="820"/>
      <c r="K191" s="820"/>
      <c r="L191" s="820"/>
      <c r="M191" s="820"/>
      <c r="N191" s="820"/>
      <c r="O191" s="820"/>
    </row>
    <row r="192" spans="4:15">
      <c r="D192" s="205"/>
      <c r="F192" s="820"/>
      <c r="G192" s="820"/>
      <c r="H192" s="820"/>
      <c r="I192" s="820"/>
      <c r="J192" s="820"/>
      <c r="K192" s="820"/>
      <c r="L192" s="820"/>
      <c r="M192" s="820"/>
      <c r="N192" s="820"/>
      <c r="O192" s="820"/>
    </row>
    <row r="193" spans="4:15">
      <c r="D193" s="205"/>
      <c r="F193" s="820"/>
      <c r="G193" s="820"/>
      <c r="H193" s="820"/>
      <c r="I193" s="820"/>
      <c r="J193" s="820"/>
      <c r="K193" s="820"/>
      <c r="L193" s="820"/>
      <c r="M193" s="820"/>
      <c r="N193" s="820"/>
      <c r="O193" s="820"/>
    </row>
    <row r="194" spans="4:15">
      <c r="D194" s="205"/>
      <c r="F194" s="820"/>
      <c r="G194" s="820"/>
      <c r="H194" s="820"/>
      <c r="I194" s="820"/>
      <c r="J194" s="820"/>
      <c r="K194" s="820"/>
      <c r="L194" s="820"/>
      <c r="M194" s="820"/>
      <c r="N194" s="820"/>
      <c r="O194" s="820"/>
    </row>
    <row r="195" spans="4:15">
      <c r="D195" s="205"/>
      <c r="F195" s="820"/>
      <c r="G195" s="820"/>
      <c r="H195" s="820"/>
      <c r="I195" s="820"/>
      <c r="J195" s="820"/>
      <c r="K195" s="820"/>
      <c r="L195" s="820"/>
      <c r="M195" s="820"/>
      <c r="N195" s="820"/>
      <c r="O195" s="820"/>
    </row>
    <row r="196" spans="4:15">
      <c r="D196" s="205"/>
      <c r="F196" s="820"/>
      <c r="G196" s="820"/>
      <c r="H196" s="820"/>
      <c r="I196" s="820"/>
      <c r="J196" s="820"/>
      <c r="K196" s="820"/>
      <c r="L196" s="820"/>
      <c r="M196" s="820"/>
      <c r="N196" s="820"/>
      <c r="O196" s="820"/>
    </row>
    <row r="197" spans="4:15">
      <c r="D197" s="205"/>
      <c r="F197" s="820"/>
      <c r="G197" s="820"/>
      <c r="H197" s="820"/>
      <c r="I197" s="820"/>
      <c r="J197" s="820"/>
      <c r="K197" s="820"/>
      <c r="L197" s="820"/>
      <c r="M197" s="820"/>
      <c r="N197" s="820"/>
      <c r="O197" s="820"/>
    </row>
    <row r="198" spans="4:15">
      <c r="D198" s="205"/>
      <c r="F198" s="820"/>
      <c r="G198" s="820"/>
      <c r="H198" s="820"/>
      <c r="I198" s="820"/>
      <c r="J198" s="820"/>
      <c r="K198" s="820"/>
      <c r="L198" s="820"/>
      <c r="M198" s="820"/>
      <c r="N198" s="820"/>
      <c r="O198" s="820"/>
    </row>
    <row r="199" spans="4:15">
      <c r="D199" s="205"/>
      <c r="F199" s="820"/>
      <c r="G199" s="820"/>
      <c r="H199" s="820"/>
      <c r="I199" s="820"/>
      <c r="J199" s="820"/>
      <c r="K199" s="820"/>
      <c r="L199" s="820"/>
      <c r="M199" s="820"/>
      <c r="N199" s="820"/>
      <c r="O199" s="820"/>
    </row>
    <row r="200" spans="4:15">
      <c r="D200" s="205"/>
      <c r="F200" s="820"/>
      <c r="G200" s="820"/>
      <c r="H200" s="820"/>
      <c r="I200" s="820"/>
      <c r="J200" s="820"/>
      <c r="K200" s="820"/>
      <c r="L200" s="820"/>
      <c r="M200" s="820"/>
      <c r="N200" s="820"/>
      <c r="O200" s="820"/>
    </row>
    <row r="201" spans="4:15">
      <c r="D201" s="205"/>
      <c r="F201" s="820"/>
      <c r="G201" s="820"/>
      <c r="H201" s="820"/>
      <c r="I201" s="820"/>
      <c r="J201" s="820"/>
      <c r="K201" s="820"/>
      <c r="L201" s="820"/>
      <c r="M201" s="820"/>
      <c r="N201" s="820"/>
      <c r="O201" s="820"/>
    </row>
    <row r="202" spans="4:15">
      <c r="D202" s="205"/>
      <c r="F202" s="820"/>
      <c r="G202" s="820"/>
      <c r="H202" s="820"/>
      <c r="I202" s="820"/>
      <c r="J202" s="820"/>
      <c r="K202" s="820"/>
      <c r="L202" s="820"/>
      <c r="M202" s="820"/>
      <c r="N202" s="820"/>
      <c r="O202" s="820"/>
    </row>
    <row r="203" spans="4:15">
      <c r="D203" s="205"/>
      <c r="F203" s="820"/>
      <c r="G203" s="820"/>
      <c r="H203" s="820"/>
      <c r="I203" s="820"/>
      <c r="J203" s="820"/>
      <c r="K203" s="820"/>
      <c r="L203" s="820"/>
      <c r="M203" s="820"/>
      <c r="N203" s="820"/>
      <c r="O203" s="820"/>
    </row>
    <row r="204" spans="4:15">
      <c r="D204" s="205"/>
      <c r="F204" s="820"/>
      <c r="G204" s="820"/>
      <c r="H204" s="820"/>
      <c r="I204" s="820"/>
      <c r="J204" s="820"/>
      <c r="K204" s="820"/>
      <c r="L204" s="820"/>
      <c r="M204" s="820"/>
      <c r="N204" s="820"/>
      <c r="O204" s="820"/>
    </row>
    <row r="205" spans="4:15">
      <c r="D205" s="205"/>
      <c r="F205" s="820"/>
      <c r="G205" s="820"/>
      <c r="H205" s="820"/>
      <c r="I205" s="820"/>
      <c r="J205" s="820"/>
      <c r="K205" s="820"/>
      <c r="L205" s="820"/>
      <c r="M205" s="820"/>
      <c r="N205" s="820"/>
      <c r="O205" s="820"/>
    </row>
    <row r="206" spans="4:15">
      <c r="D206" s="205"/>
      <c r="F206" s="820"/>
      <c r="G206" s="820"/>
      <c r="H206" s="820"/>
      <c r="I206" s="820"/>
      <c r="J206" s="820"/>
      <c r="K206" s="820"/>
      <c r="L206" s="820"/>
      <c r="M206" s="820"/>
      <c r="N206" s="820"/>
      <c r="O206" s="820"/>
    </row>
    <row r="207" spans="4:15">
      <c r="D207" s="205"/>
      <c r="F207" s="820"/>
      <c r="G207" s="820"/>
      <c r="H207" s="820"/>
      <c r="I207" s="820"/>
      <c r="J207" s="820"/>
      <c r="K207" s="820"/>
      <c r="L207" s="820"/>
      <c r="M207" s="820"/>
      <c r="N207" s="820"/>
      <c r="O207" s="820"/>
    </row>
    <row r="208" spans="4:15">
      <c r="D208" s="205"/>
      <c r="F208" s="820"/>
      <c r="G208" s="820"/>
      <c r="H208" s="820"/>
      <c r="I208" s="820"/>
      <c r="J208" s="820"/>
      <c r="K208" s="820"/>
      <c r="L208" s="820"/>
      <c r="M208" s="820"/>
      <c r="N208" s="820"/>
      <c r="O208" s="820"/>
    </row>
    <row r="209" spans="4:15">
      <c r="D209" s="205"/>
      <c r="F209" s="820"/>
      <c r="G209" s="820"/>
      <c r="H209" s="820"/>
      <c r="I209" s="820"/>
      <c r="J209" s="820"/>
      <c r="K209" s="820"/>
      <c r="L209" s="820"/>
      <c r="M209" s="820"/>
      <c r="N209" s="820"/>
      <c r="O209" s="820"/>
    </row>
    <row r="210" spans="4:15">
      <c r="D210" s="205"/>
      <c r="F210" s="820"/>
      <c r="G210" s="820"/>
      <c r="H210" s="820"/>
      <c r="I210" s="820"/>
      <c r="J210" s="820"/>
      <c r="K210" s="820"/>
      <c r="L210" s="820"/>
      <c r="M210" s="820"/>
      <c r="N210" s="820"/>
      <c r="O210" s="820"/>
    </row>
    <row r="211" spans="4:15">
      <c r="D211" s="205"/>
      <c r="F211" s="820"/>
      <c r="G211" s="820"/>
      <c r="H211" s="820"/>
      <c r="I211" s="820"/>
      <c r="J211" s="820"/>
      <c r="K211" s="820"/>
      <c r="L211" s="820"/>
      <c r="M211" s="820"/>
      <c r="N211" s="820"/>
      <c r="O211" s="820"/>
    </row>
    <row r="212" spans="4:15">
      <c r="D212" s="205"/>
      <c r="F212" s="820"/>
      <c r="G212" s="820"/>
      <c r="H212" s="820"/>
      <c r="I212" s="820"/>
      <c r="J212" s="820"/>
      <c r="K212" s="820"/>
      <c r="L212" s="820"/>
      <c r="M212" s="820"/>
      <c r="N212" s="820"/>
      <c r="O212" s="820"/>
    </row>
    <row r="213" spans="4:15">
      <c r="D213" s="205"/>
      <c r="F213" s="820"/>
      <c r="G213" s="820"/>
      <c r="H213" s="820"/>
      <c r="I213" s="820"/>
      <c r="J213" s="820"/>
      <c r="K213" s="820"/>
      <c r="L213" s="820"/>
      <c r="M213" s="820"/>
      <c r="N213" s="820"/>
      <c r="O213" s="820"/>
    </row>
    <row r="214" spans="4:15">
      <c r="D214" s="205"/>
      <c r="F214" s="820"/>
      <c r="G214" s="820"/>
      <c r="H214" s="820"/>
      <c r="I214" s="820"/>
      <c r="J214" s="820"/>
      <c r="K214" s="820"/>
      <c r="L214" s="820"/>
      <c r="M214" s="820"/>
      <c r="N214" s="820"/>
      <c r="O214" s="820"/>
    </row>
    <row r="215" spans="4:15">
      <c r="D215" s="205"/>
      <c r="F215" s="820"/>
      <c r="G215" s="820"/>
      <c r="H215" s="820"/>
      <c r="I215" s="820"/>
      <c r="J215" s="820"/>
      <c r="K215" s="820"/>
      <c r="L215" s="820"/>
      <c r="M215" s="820"/>
      <c r="N215" s="820"/>
      <c r="O215" s="820"/>
    </row>
    <row r="216" spans="4:15">
      <c r="D216" s="205"/>
      <c r="F216" s="820"/>
      <c r="G216" s="820"/>
      <c r="H216" s="820"/>
      <c r="I216" s="820"/>
      <c r="J216" s="820"/>
      <c r="K216" s="820"/>
      <c r="L216" s="820"/>
      <c r="M216" s="820"/>
      <c r="N216" s="820"/>
      <c r="O216" s="820"/>
    </row>
    <row r="217" spans="4:15">
      <c r="D217" s="205"/>
      <c r="F217" s="820"/>
      <c r="G217" s="820"/>
      <c r="H217" s="820"/>
      <c r="I217" s="820"/>
      <c r="J217" s="820"/>
      <c r="K217" s="820"/>
      <c r="L217" s="820"/>
      <c r="M217" s="820"/>
      <c r="N217" s="820"/>
      <c r="O217" s="820"/>
    </row>
    <row r="218" spans="4:15">
      <c r="D218" s="205"/>
      <c r="F218" s="820"/>
      <c r="G218" s="820"/>
      <c r="H218" s="820"/>
      <c r="I218" s="820"/>
      <c r="J218" s="820"/>
      <c r="K218" s="820"/>
      <c r="L218" s="820"/>
      <c r="M218" s="820"/>
      <c r="N218" s="820"/>
      <c r="O218" s="820"/>
    </row>
    <row r="219" spans="4:15">
      <c r="D219" s="205"/>
      <c r="F219" s="820"/>
      <c r="G219" s="820"/>
      <c r="H219" s="820"/>
      <c r="I219" s="820"/>
      <c r="J219" s="820"/>
      <c r="K219" s="820"/>
      <c r="L219" s="820"/>
      <c r="M219" s="820"/>
      <c r="N219" s="820"/>
      <c r="O219" s="820"/>
    </row>
    <row r="220" spans="4:15">
      <c r="D220" s="205"/>
      <c r="F220" s="820"/>
      <c r="G220" s="820"/>
      <c r="H220" s="820"/>
      <c r="I220" s="820"/>
      <c r="J220" s="820"/>
      <c r="K220" s="820"/>
      <c r="L220" s="820"/>
      <c r="M220" s="820"/>
      <c r="N220" s="820"/>
      <c r="O220" s="820"/>
    </row>
    <row r="221" spans="4:15">
      <c r="D221" s="205"/>
      <c r="F221" s="820"/>
      <c r="G221" s="820"/>
      <c r="H221" s="820"/>
      <c r="I221" s="820"/>
      <c r="J221" s="820"/>
      <c r="K221" s="820"/>
      <c r="L221" s="820"/>
      <c r="M221" s="820"/>
      <c r="N221" s="820"/>
      <c r="O221" s="820"/>
    </row>
    <row r="222" spans="4:15">
      <c r="D222" s="205"/>
      <c r="F222" s="820"/>
      <c r="G222" s="820"/>
      <c r="H222" s="820"/>
      <c r="I222" s="820"/>
      <c r="J222" s="820"/>
      <c r="K222" s="820"/>
      <c r="L222" s="820"/>
      <c r="M222" s="820"/>
      <c r="N222" s="820"/>
      <c r="O222" s="820"/>
    </row>
    <row r="223" spans="4:15">
      <c r="D223" s="205"/>
      <c r="F223" s="820"/>
      <c r="G223" s="820"/>
      <c r="H223" s="820"/>
      <c r="I223" s="820"/>
      <c r="J223" s="820"/>
      <c r="K223" s="820"/>
      <c r="L223" s="820"/>
      <c r="M223" s="820"/>
      <c r="N223" s="820"/>
      <c r="O223" s="820"/>
    </row>
    <row r="224" spans="4:15">
      <c r="D224" s="205"/>
      <c r="F224" s="820"/>
      <c r="G224" s="820"/>
      <c r="H224" s="820"/>
      <c r="I224" s="820"/>
      <c r="J224" s="820"/>
      <c r="K224" s="820"/>
      <c r="L224" s="820"/>
      <c r="M224" s="820"/>
      <c r="N224" s="820"/>
      <c r="O224" s="820"/>
    </row>
    <row r="225" spans="4:15">
      <c r="D225" s="205"/>
      <c r="F225" s="820"/>
      <c r="G225" s="820"/>
      <c r="H225" s="820"/>
      <c r="I225" s="820"/>
      <c r="J225" s="820"/>
      <c r="K225" s="820"/>
      <c r="L225" s="820"/>
      <c r="M225" s="820"/>
      <c r="N225" s="820"/>
      <c r="O225" s="820"/>
    </row>
    <row r="226" spans="4:15">
      <c r="D226" s="205"/>
      <c r="F226" s="820"/>
      <c r="G226" s="820"/>
      <c r="H226" s="820"/>
      <c r="I226" s="820"/>
      <c r="J226" s="820"/>
      <c r="K226" s="820"/>
      <c r="L226" s="820"/>
      <c r="M226" s="820"/>
      <c r="N226" s="820"/>
      <c r="O226" s="820"/>
    </row>
    <row r="227" spans="4:15">
      <c r="D227" s="205"/>
      <c r="F227" s="820"/>
      <c r="G227" s="820"/>
      <c r="H227" s="820"/>
      <c r="I227" s="820"/>
      <c r="J227" s="820"/>
      <c r="K227" s="820"/>
      <c r="L227" s="820"/>
      <c r="M227" s="820"/>
      <c r="N227" s="820"/>
      <c r="O227" s="820"/>
    </row>
    <row r="228" spans="4:15">
      <c r="D228" s="205"/>
      <c r="F228" s="820"/>
      <c r="G228" s="820"/>
      <c r="H228" s="820"/>
      <c r="I228" s="820"/>
      <c r="J228" s="820"/>
      <c r="K228" s="820"/>
      <c r="L228" s="820"/>
      <c r="M228" s="820"/>
      <c r="N228" s="820"/>
      <c r="O228" s="820"/>
    </row>
    <row r="229" spans="4:15">
      <c r="D229" s="205"/>
      <c r="F229" s="820"/>
      <c r="G229" s="820"/>
      <c r="H229" s="820"/>
      <c r="I229" s="820"/>
      <c r="J229" s="820"/>
      <c r="K229" s="820"/>
      <c r="L229" s="820"/>
      <c r="M229" s="820"/>
      <c r="N229" s="820"/>
      <c r="O229" s="820"/>
    </row>
    <row r="230" spans="4:15">
      <c r="D230" s="205"/>
      <c r="F230" s="820"/>
      <c r="G230" s="820"/>
      <c r="H230" s="820"/>
      <c r="I230" s="820"/>
      <c r="J230" s="820"/>
      <c r="K230" s="820"/>
      <c r="L230" s="820"/>
      <c r="M230" s="820"/>
      <c r="N230" s="820"/>
      <c r="O230" s="820"/>
    </row>
    <row r="231" spans="4:15">
      <c r="D231" s="205"/>
      <c r="F231" s="820"/>
      <c r="G231" s="820"/>
      <c r="H231" s="820"/>
      <c r="I231" s="820"/>
      <c r="J231" s="820"/>
      <c r="K231" s="820"/>
      <c r="L231" s="820"/>
      <c r="M231" s="820"/>
      <c r="N231" s="820"/>
      <c r="O231" s="820"/>
    </row>
    <row r="232" spans="4:15">
      <c r="D232" s="205"/>
      <c r="F232" s="820"/>
      <c r="G232" s="820"/>
      <c r="H232" s="820"/>
      <c r="I232" s="820"/>
      <c r="J232" s="820"/>
      <c r="K232" s="820"/>
      <c r="L232" s="820"/>
      <c r="M232" s="820"/>
      <c r="N232" s="820"/>
      <c r="O232" s="820"/>
    </row>
    <row r="233" spans="4:15">
      <c r="D233" s="205"/>
      <c r="F233" s="820"/>
      <c r="G233" s="820"/>
      <c r="H233" s="820"/>
      <c r="I233" s="820"/>
      <c r="J233" s="820"/>
      <c r="K233" s="820"/>
      <c r="L233" s="820"/>
      <c r="M233" s="820"/>
      <c r="N233" s="820"/>
      <c r="O233" s="820"/>
    </row>
    <row r="234" spans="4:15">
      <c r="D234" s="205"/>
      <c r="F234" s="820"/>
      <c r="G234" s="820"/>
      <c r="H234" s="820"/>
      <c r="I234" s="820"/>
      <c r="J234" s="820"/>
      <c r="K234" s="820"/>
      <c r="L234" s="820"/>
      <c r="M234" s="820"/>
      <c r="N234" s="820"/>
      <c r="O234" s="820"/>
    </row>
    <row r="235" spans="4:15">
      <c r="D235" s="205"/>
      <c r="F235" s="820"/>
      <c r="G235" s="820"/>
      <c r="H235" s="820"/>
      <c r="I235" s="820"/>
      <c r="J235" s="820"/>
      <c r="K235" s="820"/>
      <c r="L235" s="820"/>
      <c r="M235" s="820"/>
      <c r="N235" s="820"/>
      <c r="O235" s="820"/>
    </row>
    <row r="236" spans="4:15">
      <c r="D236" s="205"/>
      <c r="F236" s="820"/>
      <c r="G236" s="820"/>
      <c r="H236" s="820"/>
      <c r="I236" s="820"/>
      <c r="J236" s="820"/>
      <c r="K236" s="820"/>
      <c r="L236" s="820"/>
      <c r="M236" s="820"/>
      <c r="N236" s="820"/>
      <c r="O236" s="820"/>
    </row>
    <row r="237" spans="4:15">
      <c r="D237" s="205"/>
      <c r="F237" s="820"/>
      <c r="G237" s="820"/>
      <c r="H237" s="820"/>
      <c r="I237" s="820"/>
      <c r="J237" s="820"/>
      <c r="K237" s="820"/>
      <c r="L237" s="820"/>
      <c r="M237" s="820"/>
      <c r="N237" s="820"/>
      <c r="O237" s="820"/>
    </row>
    <row r="238" spans="4:15">
      <c r="D238" s="205"/>
      <c r="F238" s="820"/>
      <c r="G238" s="820"/>
      <c r="H238" s="820"/>
      <c r="I238" s="820"/>
      <c r="J238" s="820"/>
      <c r="K238" s="820"/>
      <c r="L238" s="820"/>
      <c r="M238" s="820"/>
      <c r="N238" s="820"/>
      <c r="O238" s="820"/>
    </row>
    <row r="239" spans="4:15">
      <c r="D239" s="205"/>
      <c r="F239" s="820"/>
      <c r="G239" s="820"/>
      <c r="H239" s="820"/>
      <c r="I239" s="820"/>
      <c r="J239" s="820"/>
      <c r="K239" s="820"/>
      <c r="L239" s="820"/>
      <c r="M239" s="820"/>
      <c r="N239" s="820"/>
      <c r="O239" s="820"/>
    </row>
    <row r="240" spans="4:15">
      <c r="D240" s="205"/>
      <c r="F240" s="820"/>
      <c r="G240" s="820"/>
      <c r="H240" s="820"/>
      <c r="I240" s="820"/>
      <c r="J240" s="820"/>
      <c r="K240" s="820"/>
      <c r="L240" s="820"/>
      <c r="M240" s="820"/>
      <c r="N240" s="820"/>
      <c r="O240" s="820"/>
    </row>
    <row r="241" spans="4:15">
      <c r="D241" s="205"/>
      <c r="F241" s="820"/>
      <c r="G241" s="820"/>
      <c r="H241" s="820"/>
      <c r="I241" s="820"/>
      <c r="J241" s="820"/>
      <c r="K241" s="820"/>
      <c r="L241" s="820"/>
      <c r="M241" s="820"/>
      <c r="N241" s="820"/>
      <c r="O241" s="820"/>
    </row>
    <row r="242" spans="4:15">
      <c r="D242" s="205"/>
      <c r="F242" s="820"/>
      <c r="G242" s="820"/>
      <c r="H242" s="820"/>
      <c r="I242" s="820"/>
      <c r="J242" s="820"/>
      <c r="K242" s="820"/>
      <c r="L242" s="820"/>
      <c r="M242" s="820"/>
      <c r="N242" s="820"/>
      <c r="O242" s="820"/>
    </row>
    <row r="243" spans="4:15">
      <c r="D243" s="205"/>
      <c r="F243" s="820"/>
      <c r="G243" s="820"/>
      <c r="H243" s="820"/>
      <c r="I243" s="820"/>
      <c r="J243" s="820"/>
      <c r="K243" s="820"/>
      <c r="L243" s="820"/>
      <c r="M243" s="820"/>
      <c r="N243" s="820"/>
      <c r="O243" s="820"/>
    </row>
    <row r="244" spans="4:15">
      <c r="D244" s="205"/>
      <c r="F244" s="820"/>
      <c r="G244" s="820"/>
      <c r="H244" s="820"/>
      <c r="I244" s="820"/>
      <c r="J244" s="820"/>
      <c r="K244" s="820"/>
      <c r="L244" s="820"/>
      <c r="M244" s="820"/>
      <c r="N244" s="820"/>
      <c r="O244" s="820"/>
    </row>
    <row r="245" spans="4:15">
      <c r="D245" s="205"/>
      <c r="F245" s="820"/>
      <c r="G245" s="820"/>
      <c r="H245" s="820"/>
      <c r="I245" s="820"/>
      <c r="J245" s="820"/>
      <c r="K245" s="820"/>
      <c r="L245" s="820"/>
      <c r="M245" s="820"/>
      <c r="N245" s="820"/>
      <c r="O245" s="820"/>
    </row>
    <row r="246" spans="4:15">
      <c r="D246" s="205"/>
      <c r="F246" s="820"/>
      <c r="G246" s="820"/>
      <c r="H246" s="820"/>
      <c r="I246" s="820"/>
      <c r="J246" s="820"/>
      <c r="K246" s="820"/>
      <c r="L246" s="820"/>
      <c r="M246" s="820"/>
      <c r="N246" s="820"/>
      <c r="O246" s="820"/>
    </row>
    <row r="247" spans="4:15">
      <c r="D247" s="205"/>
      <c r="F247" s="820"/>
      <c r="G247" s="820"/>
      <c r="H247" s="820"/>
      <c r="I247" s="820"/>
      <c r="J247" s="820"/>
      <c r="K247" s="820"/>
      <c r="L247" s="820"/>
      <c r="M247" s="820"/>
      <c r="N247" s="820"/>
      <c r="O247" s="820"/>
    </row>
    <row r="248" spans="4:15">
      <c r="D248" s="205"/>
      <c r="F248" s="820"/>
      <c r="G248" s="820"/>
      <c r="H248" s="820"/>
      <c r="I248" s="820"/>
      <c r="J248" s="820"/>
      <c r="K248" s="820"/>
      <c r="L248" s="820"/>
      <c r="M248" s="820"/>
      <c r="N248" s="820"/>
      <c r="O248" s="820"/>
    </row>
    <row r="249" spans="4:15">
      <c r="D249" s="205"/>
      <c r="F249" s="820"/>
      <c r="G249" s="820"/>
      <c r="H249" s="820"/>
      <c r="I249" s="820"/>
      <c r="J249" s="820"/>
      <c r="K249" s="820"/>
      <c r="L249" s="820"/>
      <c r="M249" s="820"/>
      <c r="N249" s="820"/>
      <c r="O249" s="820"/>
    </row>
    <row r="250" spans="4:15">
      <c r="D250" s="205"/>
      <c r="F250" s="820"/>
      <c r="G250" s="820"/>
      <c r="H250" s="820"/>
      <c r="I250" s="820"/>
      <c r="J250" s="820"/>
      <c r="K250" s="820"/>
      <c r="L250" s="820"/>
      <c r="M250" s="820"/>
      <c r="N250" s="820"/>
      <c r="O250" s="820"/>
    </row>
    <row r="251" spans="4:15">
      <c r="D251" s="205"/>
      <c r="F251" s="820"/>
      <c r="G251" s="820"/>
      <c r="H251" s="820"/>
      <c r="I251" s="820"/>
      <c r="J251" s="820"/>
      <c r="K251" s="820"/>
      <c r="L251" s="820"/>
      <c r="M251" s="820"/>
      <c r="N251" s="820"/>
      <c r="O251" s="820"/>
    </row>
    <row r="252" spans="4:15">
      <c r="D252" s="205"/>
      <c r="F252" s="820"/>
      <c r="G252" s="820"/>
      <c r="H252" s="820"/>
      <c r="I252" s="820"/>
      <c r="J252" s="820"/>
      <c r="K252" s="820"/>
      <c r="L252" s="820"/>
      <c r="M252" s="820"/>
      <c r="N252" s="820"/>
      <c r="O252" s="820"/>
    </row>
    <row r="253" spans="4:15">
      <c r="D253" s="205"/>
      <c r="F253" s="820"/>
      <c r="G253" s="820"/>
      <c r="H253" s="820"/>
      <c r="I253" s="820"/>
      <c r="J253" s="820"/>
      <c r="K253" s="820"/>
      <c r="L253" s="820"/>
      <c r="M253" s="820"/>
      <c r="N253" s="820"/>
      <c r="O253" s="820"/>
    </row>
    <row r="254" spans="4:15">
      <c r="D254" s="205"/>
      <c r="F254" s="820"/>
      <c r="G254" s="820"/>
      <c r="H254" s="820"/>
      <c r="I254" s="820"/>
      <c r="J254" s="820"/>
      <c r="K254" s="820"/>
      <c r="L254" s="820"/>
      <c r="M254" s="820"/>
      <c r="N254" s="820"/>
      <c r="O254" s="820"/>
    </row>
    <row r="255" spans="4:15">
      <c r="D255" s="205"/>
      <c r="F255" s="820"/>
      <c r="G255" s="820"/>
      <c r="H255" s="820"/>
      <c r="I255" s="820"/>
      <c r="J255" s="820"/>
      <c r="K255" s="820"/>
      <c r="L255" s="820"/>
      <c r="M255" s="820"/>
      <c r="N255" s="820"/>
      <c r="O255" s="820"/>
    </row>
    <row r="256" spans="4:15">
      <c r="D256" s="205"/>
      <c r="F256" s="820"/>
      <c r="G256" s="820"/>
      <c r="H256" s="820"/>
      <c r="I256" s="820"/>
      <c r="J256" s="820"/>
      <c r="K256" s="820"/>
      <c r="L256" s="820"/>
      <c r="M256" s="820"/>
      <c r="N256" s="820"/>
      <c r="O256" s="820"/>
    </row>
    <row r="257" spans="4:15">
      <c r="D257" s="205"/>
      <c r="F257" s="820"/>
      <c r="G257" s="820"/>
      <c r="H257" s="820"/>
      <c r="I257" s="820"/>
      <c r="J257" s="820"/>
      <c r="K257" s="820"/>
      <c r="L257" s="820"/>
      <c r="M257" s="820"/>
      <c r="N257" s="820"/>
      <c r="O257" s="820"/>
    </row>
    <row r="258" spans="4:15">
      <c r="D258" s="205"/>
      <c r="F258" s="820"/>
      <c r="G258" s="820"/>
      <c r="H258" s="820"/>
      <c r="I258" s="820"/>
      <c r="J258" s="820"/>
      <c r="K258" s="820"/>
      <c r="L258" s="820"/>
      <c r="M258" s="820"/>
      <c r="N258" s="820"/>
      <c r="O258" s="820"/>
    </row>
    <row r="259" spans="4:15">
      <c r="D259" s="205"/>
      <c r="F259" s="820"/>
      <c r="G259" s="820"/>
      <c r="H259" s="820"/>
      <c r="I259" s="820"/>
      <c r="J259" s="820"/>
      <c r="K259" s="820"/>
      <c r="L259" s="820"/>
      <c r="M259" s="820"/>
      <c r="N259" s="820"/>
      <c r="O259" s="820"/>
    </row>
    <row r="260" spans="4:15">
      <c r="D260" s="205"/>
      <c r="F260" s="820"/>
      <c r="G260" s="820"/>
      <c r="H260" s="820"/>
      <c r="I260" s="820"/>
      <c r="J260" s="820"/>
      <c r="K260" s="820"/>
      <c r="L260" s="820"/>
      <c r="M260" s="820"/>
      <c r="N260" s="820"/>
      <c r="O260" s="820"/>
    </row>
    <row r="261" spans="4:15">
      <c r="D261" s="205"/>
      <c r="F261" s="820"/>
      <c r="G261" s="820"/>
      <c r="H261" s="820"/>
      <c r="I261" s="820"/>
      <c r="J261" s="820"/>
      <c r="K261" s="820"/>
      <c r="L261" s="820"/>
      <c r="M261" s="820"/>
      <c r="N261" s="820"/>
      <c r="O261" s="820"/>
    </row>
    <row r="262" spans="4:15">
      <c r="D262" s="205"/>
      <c r="F262" s="820"/>
      <c r="G262" s="820"/>
      <c r="H262" s="820"/>
      <c r="I262" s="820"/>
      <c r="J262" s="820"/>
      <c r="K262" s="820"/>
      <c r="L262" s="820"/>
      <c r="M262" s="820"/>
      <c r="N262" s="820"/>
      <c r="O262" s="820"/>
    </row>
    <row r="263" spans="4:15">
      <c r="D263" s="205"/>
      <c r="F263" s="820"/>
      <c r="G263" s="820"/>
      <c r="H263" s="820"/>
      <c r="I263" s="820"/>
      <c r="J263" s="820"/>
      <c r="K263" s="820"/>
      <c r="L263" s="820"/>
      <c r="M263" s="820"/>
      <c r="N263" s="820"/>
      <c r="O263" s="820"/>
    </row>
    <row r="264" spans="4:15">
      <c r="D264" s="205"/>
      <c r="F264" s="820"/>
      <c r="G264" s="820"/>
      <c r="H264" s="820"/>
      <c r="I264" s="820"/>
      <c r="J264" s="820"/>
      <c r="K264" s="820"/>
      <c r="L264" s="820"/>
      <c r="M264" s="820"/>
      <c r="N264" s="820"/>
      <c r="O264" s="820"/>
    </row>
    <row r="265" spans="4:15">
      <c r="D265" s="205"/>
      <c r="F265" s="820"/>
      <c r="G265" s="820"/>
      <c r="H265" s="820"/>
      <c r="I265" s="820"/>
      <c r="J265" s="820"/>
      <c r="K265" s="820"/>
      <c r="L265" s="820"/>
      <c r="M265" s="820"/>
      <c r="N265" s="820"/>
      <c r="O265" s="820"/>
    </row>
    <row r="266" spans="4:15">
      <c r="D266" s="205"/>
      <c r="F266" s="820"/>
      <c r="G266" s="820"/>
      <c r="H266" s="820"/>
      <c r="I266" s="820"/>
      <c r="J266" s="820"/>
      <c r="K266" s="820"/>
      <c r="L266" s="820"/>
      <c r="M266" s="820"/>
      <c r="N266" s="820"/>
      <c r="O266" s="820"/>
    </row>
    <row r="267" spans="4:15">
      <c r="D267" s="205"/>
      <c r="F267" s="820"/>
      <c r="G267" s="820"/>
      <c r="H267" s="820"/>
      <c r="I267" s="820"/>
      <c r="J267" s="820"/>
      <c r="K267" s="820"/>
      <c r="L267" s="820"/>
      <c r="M267" s="820"/>
      <c r="N267" s="820"/>
      <c r="O267" s="820"/>
    </row>
    <row r="268" spans="4:15">
      <c r="D268" s="205"/>
      <c r="F268" s="820"/>
      <c r="G268" s="820"/>
      <c r="H268" s="820"/>
      <c r="I268" s="820"/>
      <c r="J268" s="820"/>
      <c r="K268" s="820"/>
      <c r="L268" s="820"/>
      <c r="M268" s="820"/>
      <c r="N268" s="820"/>
      <c r="O268" s="820"/>
    </row>
    <row r="269" spans="4:15">
      <c r="D269" s="205"/>
      <c r="F269" s="820"/>
      <c r="G269" s="820"/>
      <c r="H269" s="820"/>
      <c r="I269" s="820"/>
      <c r="J269" s="820"/>
      <c r="K269" s="820"/>
      <c r="L269" s="820"/>
      <c r="M269" s="820"/>
      <c r="N269" s="820"/>
      <c r="O269" s="820"/>
    </row>
    <row r="270" spans="4:15">
      <c r="D270" s="205"/>
      <c r="F270" s="820"/>
      <c r="G270" s="820"/>
      <c r="H270" s="820"/>
      <c r="I270" s="820"/>
      <c r="J270" s="820"/>
      <c r="K270" s="820"/>
      <c r="L270" s="820"/>
      <c r="M270" s="820"/>
      <c r="N270" s="820"/>
      <c r="O270" s="820"/>
    </row>
    <row r="271" spans="4:15">
      <c r="D271" s="205"/>
      <c r="F271" s="820"/>
      <c r="G271" s="820"/>
      <c r="H271" s="820"/>
      <c r="I271" s="820"/>
      <c r="J271" s="820"/>
      <c r="K271" s="820"/>
      <c r="L271" s="820"/>
      <c r="M271" s="820"/>
      <c r="N271" s="820"/>
      <c r="O271" s="820"/>
    </row>
    <row r="272" spans="4:15">
      <c r="D272" s="205"/>
      <c r="F272" s="820"/>
      <c r="G272" s="820"/>
      <c r="H272" s="820"/>
      <c r="I272" s="820"/>
      <c r="J272" s="820"/>
      <c r="K272" s="820"/>
      <c r="L272" s="820"/>
      <c r="M272" s="820"/>
      <c r="N272" s="820"/>
      <c r="O272" s="820"/>
    </row>
    <row r="273" spans="4:15">
      <c r="D273" s="205"/>
      <c r="F273" s="820"/>
      <c r="G273" s="820"/>
      <c r="H273" s="820"/>
      <c r="I273" s="820"/>
      <c r="J273" s="820"/>
      <c r="K273" s="820"/>
      <c r="L273" s="820"/>
      <c r="M273" s="820"/>
      <c r="N273" s="820"/>
      <c r="O273" s="820"/>
    </row>
    <row r="274" spans="4:15">
      <c r="D274" s="205"/>
      <c r="F274" s="820"/>
      <c r="G274" s="820"/>
      <c r="H274" s="820"/>
      <c r="I274" s="820"/>
      <c r="J274" s="820"/>
      <c r="K274" s="820"/>
      <c r="L274" s="820"/>
      <c r="M274" s="820"/>
      <c r="N274" s="820"/>
      <c r="O274" s="820"/>
    </row>
    <row r="275" spans="4:15">
      <c r="D275" s="205"/>
      <c r="F275" s="820"/>
      <c r="G275" s="820"/>
      <c r="H275" s="820"/>
      <c r="I275" s="820"/>
      <c r="J275" s="820"/>
      <c r="K275" s="820"/>
      <c r="L275" s="820"/>
      <c r="M275" s="820"/>
      <c r="N275" s="820"/>
      <c r="O275" s="820"/>
    </row>
    <row r="276" spans="4:15">
      <c r="D276" s="205"/>
      <c r="F276" s="820"/>
      <c r="G276" s="820"/>
      <c r="H276" s="820"/>
      <c r="I276" s="820"/>
      <c r="J276" s="820"/>
      <c r="K276" s="820"/>
      <c r="L276" s="820"/>
      <c r="M276" s="820"/>
      <c r="N276" s="820"/>
      <c r="O276" s="820"/>
    </row>
    <row r="277" spans="4:15">
      <c r="D277" s="205"/>
      <c r="F277" s="820"/>
      <c r="G277" s="820"/>
      <c r="H277" s="820"/>
      <c r="I277" s="820"/>
      <c r="J277" s="820"/>
      <c r="K277" s="820"/>
      <c r="L277" s="820"/>
      <c r="M277" s="820"/>
      <c r="N277" s="820"/>
      <c r="O277" s="820"/>
    </row>
    <row r="278" spans="4:15">
      <c r="D278" s="205"/>
      <c r="F278" s="820"/>
      <c r="G278" s="820"/>
      <c r="H278" s="820"/>
      <c r="I278" s="820"/>
      <c r="J278" s="820"/>
      <c r="K278" s="820"/>
      <c r="L278" s="820"/>
      <c r="M278" s="820"/>
      <c r="N278" s="820"/>
      <c r="O278" s="820"/>
    </row>
    <row r="279" spans="4:15">
      <c r="D279" s="205"/>
      <c r="F279" s="820"/>
      <c r="G279" s="820"/>
      <c r="H279" s="820"/>
      <c r="I279" s="820"/>
      <c r="J279" s="820"/>
      <c r="K279" s="820"/>
      <c r="L279" s="820"/>
      <c r="M279" s="820"/>
      <c r="N279" s="820"/>
      <c r="O279" s="820"/>
    </row>
    <row r="280" spans="4:15">
      <c r="D280" s="205"/>
      <c r="F280" s="820"/>
      <c r="G280" s="820"/>
      <c r="H280" s="820"/>
      <c r="I280" s="820"/>
      <c r="J280" s="820"/>
      <c r="K280" s="820"/>
      <c r="L280" s="820"/>
      <c r="M280" s="820"/>
      <c r="N280" s="820"/>
      <c r="O280" s="820"/>
    </row>
    <row r="281" spans="4:15">
      <c r="D281" s="205"/>
      <c r="F281" s="820"/>
      <c r="G281" s="820"/>
      <c r="H281" s="820"/>
      <c r="I281" s="820"/>
      <c r="J281" s="820"/>
      <c r="K281" s="820"/>
      <c r="L281" s="820"/>
      <c r="M281" s="820"/>
      <c r="N281" s="820"/>
      <c r="O281" s="820"/>
    </row>
    <row r="282" spans="4:15">
      <c r="D282" s="205"/>
      <c r="F282" s="820"/>
      <c r="G282" s="820"/>
      <c r="H282" s="820"/>
      <c r="I282" s="820"/>
      <c r="J282" s="820"/>
      <c r="K282" s="820"/>
      <c r="L282" s="820"/>
      <c r="M282" s="820"/>
      <c r="N282" s="820"/>
      <c r="O282" s="820"/>
    </row>
    <row r="283" spans="4:15">
      <c r="D283" s="205"/>
      <c r="F283" s="820"/>
      <c r="G283" s="820"/>
      <c r="H283" s="820"/>
      <c r="I283" s="820"/>
      <c r="J283" s="820"/>
      <c r="K283" s="820"/>
      <c r="L283" s="820"/>
      <c r="M283" s="820"/>
      <c r="N283" s="820"/>
      <c r="O283" s="820"/>
    </row>
    <row r="284" spans="4:15">
      <c r="D284" s="205"/>
      <c r="F284" s="820"/>
      <c r="G284" s="820"/>
      <c r="H284" s="820"/>
      <c r="I284" s="820"/>
      <c r="J284" s="820"/>
      <c r="K284" s="820"/>
      <c r="L284" s="820"/>
      <c r="M284" s="820"/>
      <c r="N284" s="820"/>
      <c r="O284" s="820"/>
    </row>
    <row r="285" spans="4:15">
      <c r="D285" s="205"/>
      <c r="F285" s="820"/>
      <c r="G285" s="820"/>
      <c r="H285" s="820"/>
      <c r="I285" s="820"/>
      <c r="J285" s="820"/>
      <c r="K285" s="820"/>
      <c r="L285" s="820"/>
      <c r="M285" s="820"/>
      <c r="N285" s="820"/>
      <c r="O285" s="820"/>
    </row>
    <row r="286" spans="4:15">
      <c r="D286" s="205"/>
      <c r="F286" s="820"/>
      <c r="G286" s="820"/>
      <c r="H286" s="820"/>
      <c r="I286" s="820"/>
      <c r="J286" s="820"/>
      <c r="K286" s="820"/>
      <c r="L286" s="820"/>
      <c r="M286" s="820"/>
      <c r="N286" s="820"/>
      <c r="O286" s="820"/>
    </row>
    <row r="287" spans="4:15">
      <c r="D287" s="205"/>
      <c r="F287" s="820"/>
      <c r="G287" s="820"/>
      <c r="H287" s="820"/>
      <c r="I287" s="820"/>
      <c r="J287" s="820"/>
      <c r="K287" s="820"/>
      <c r="L287" s="820"/>
      <c r="M287" s="820"/>
      <c r="N287" s="820"/>
      <c r="O287" s="820"/>
    </row>
    <row r="288" spans="4:15">
      <c r="D288" s="205"/>
      <c r="F288" s="820"/>
      <c r="G288" s="820"/>
      <c r="H288" s="820"/>
      <c r="I288" s="820"/>
      <c r="J288" s="820"/>
      <c r="K288" s="820"/>
      <c r="L288" s="820"/>
      <c r="M288" s="820"/>
      <c r="N288" s="820"/>
      <c r="O288" s="820"/>
    </row>
    <row r="289" spans="4:15">
      <c r="D289" s="205"/>
      <c r="F289" s="820"/>
      <c r="G289" s="820"/>
      <c r="H289" s="820"/>
      <c r="I289" s="820"/>
      <c r="J289" s="820"/>
      <c r="K289" s="820"/>
      <c r="L289" s="820"/>
      <c r="M289" s="820"/>
      <c r="N289" s="820"/>
      <c r="O289" s="820"/>
    </row>
    <row r="290" spans="4:15">
      <c r="D290" s="205"/>
      <c r="F290" s="820"/>
      <c r="G290" s="820"/>
      <c r="H290" s="820"/>
      <c r="I290" s="820"/>
      <c r="J290" s="820"/>
      <c r="K290" s="820"/>
      <c r="L290" s="820"/>
      <c r="M290" s="820"/>
      <c r="N290" s="820"/>
      <c r="O290" s="820"/>
    </row>
    <row r="291" spans="4:15">
      <c r="D291" s="205"/>
      <c r="F291" s="820"/>
      <c r="G291" s="820"/>
      <c r="H291" s="820"/>
      <c r="I291" s="820"/>
      <c r="J291" s="820"/>
      <c r="K291" s="820"/>
      <c r="L291" s="820"/>
      <c r="M291" s="820"/>
      <c r="N291" s="820"/>
      <c r="O291" s="820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C2167-1E6B-4070-BA12-DE9F5230E792}">
  <sheetPr>
    <pageSetUpPr fitToPage="1"/>
  </sheetPr>
  <dimension ref="A1:AF102"/>
  <sheetViews>
    <sheetView zoomScale="80" zoomScaleNormal="80" workbookViewId="0">
      <pane xSplit="4" ySplit="3" topLeftCell="E4" activePane="bottomRight" state="frozen"/>
      <selection activeCell="B3" sqref="B3"/>
      <selection pane="topRight" activeCell="B3" sqref="B3"/>
      <selection pane="bottomLeft" activeCell="B3" sqref="B3"/>
      <selection pane="bottomRight" activeCell="D3" sqref="D3"/>
    </sheetView>
  </sheetViews>
  <sheetFormatPr defaultColWidth="9.125" defaultRowHeight="15" outlineLevelCol="1"/>
  <cols>
    <col min="1" max="1" width="5.625" style="4" customWidth="1"/>
    <col min="2" max="2" width="6.625" style="23" hidden="1" customWidth="1"/>
    <col min="3" max="3" width="6" style="689" customWidth="1"/>
    <col min="4" max="4" width="46.625" style="4" customWidth="1"/>
    <col min="5" max="5" width="16.625" style="43" customWidth="1"/>
    <col min="6" max="6" width="14.625" style="43" customWidth="1"/>
    <col min="7" max="7" width="17.125" style="43" customWidth="1"/>
    <col min="8" max="8" width="14.625" style="43" customWidth="1"/>
    <col min="9" max="9" width="16.625" style="43" customWidth="1"/>
    <col min="10" max="10" width="14.625" style="43" customWidth="1"/>
    <col min="11" max="11" width="16.625" style="43" customWidth="1"/>
    <col min="12" max="12" width="14.625" style="43" customWidth="1"/>
    <col min="13" max="13" width="17.125" style="43" customWidth="1"/>
    <col min="14" max="14" width="14.625" style="43" customWidth="1"/>
    <col min="15" max="15" width="16.125" style="43" customWidth="1"/>
    <col min="16" max="16" width="17.125" style="43" customWidth="1"/>
    <col min="17" max="17" width="15.625" style="43" customWidth="1"/>
    <col min="18" max="18" width="15.625" style="43" hidden="1" customWidth="1" outlineLevel="1"/>
    <col min="19" max="19" width="15.625" style="4" hidden="1" customWidth="1" outlineLevel="1"/>
    <col min="20" max="20" width="4.875" style="4" hidden="1" customWidth="1" outlineLevel="1"/>
    <col min="21" max="29" width="15.625" style="4" hidden="1" customWidth="1" outlineLevel="1"/>
    <col min="30" max="30" width="13.125" style="804" hidden="1" customWidth="1" outlineLevel="1"/>
    <col min="31" max="31" width="9.125" style="4" collapsed="1"/>
    <col min="32" max="16384" width="9.125" style="4"/>
  </cols>
  <sheetData>
    <row r="1" spans="1:32" ht="32.25" customHeight="1">
      <c r="A1" s="1178" t="s">
        <v>7</v>
      </c>
      <c r="B1" s="2"/>
      <c r="C1" s="1184" t="s">
        <v>8</v>
      </c>
      <c r="D1" s="604">
        <f ca="1">+'1.1_Previous expenses'!D1</f>
        <v>46072.505177314815</v>
      </c>
      <c r="E1" s="1180">
        <f ca="1">+$D1</f>
        <v>46072.505177314815</v>
      </c>
      <c r="F1" s="1180"/>
      <c r="G1" s="1181">
        <f ca="1">+$D1</f>
        <v>46072.505177314815</v>
      </c>
      <c r="H1" s="1181"/>
      <c r="I1" s="1189">
        <f ca="1">+$D1</f>
        <v>46072.505177314815</v>
      </c>
      <c r="J1" s="1189"/>
      <c r="K1" s="1190">
        <f ca="1">+$D1</f>
        <v>46072.505177314815</v>
      </c>
      <c r="L1" s="1190"/>
      <c r="M1" s="1186">
        <f ca="1">+$D1</f>
        <v>46072.505177314815</v>
      </c>
      <c r="N1" s="1186"/>
      <c r="O1" s="1187" t="s">
        <v>9</v>
      </c>
      <c r="P1" s="1188"/>
      <c r="Q1" s="3"/>
      <c r="R1" s="677"/>
      <c r="S1" s="678"/>
      <c r="T1" s="886"/>
      <c r="U1" s="678" t="s">
        <v>190</v>
      </c>
      <c r="V1" s="679" t="s">
        <v>10</v>
      </c>
      <c r="W1" s="678" t="s">
        <v>191</v>
      </c>
      <c r="X1" s="679" t="s">
        <v>10</v>
      </c>
      <c r="Y1" s="678" t="s">
        <v>192</v>
      </c>
      <c r="Z1" s="679" t="s">
        <v>10</v>
      </c>
      <c r="AA1" s="678" t="s">
        <v>193</v>
      </c>
      <c r="AB1" s="679" t="s">
        <v>10</v>
      </c>
      <c r="AC1" s="678" t="s">
        <v>194</v>
      </c>
      <c r="AD1" s="679" t="s">
        <v>10</v>
      </c>
      <c r="AE1" s="680"/>
      <c r="AF1" s="681"/>
    </row>
    <row r="2" spans="1:32" ht="15.75" customHeight="1">
      <c r="A2" s="1179"/>
      <c r="B2" s="6"/>
      <c r="C2" s="1185"/>
      <c r="D2" s="7"/>
      <c r="E2" s="8" t="s">
        <v>11</v>
      </c>
      <c r="F2" s="682" t="s">
        <v>177</v>
      </c>
      <c r="G2" s="8" t="s">
        <v>11</v>
      </c>
      <c r="H2" s="682" t="s">
        <v>177</v>
      </c>
      <c r="I2" s="8" t="s">
        <v>11</v>
      </c>
      <c r="J2" s="682" t="s">
        <v>177</v>
      </c>
      <c r="K2" s="8" t="s">
        <v>11</v>
      </c>
      <c r="L2" s="682" t="s">
        <v>177</v>
      </c>
      <c r="M2" s="8" t="s">
        <v>11</v>
      </c>
      <c r="N2" s="682" t="s">
        <v>177</v>
      </c>
      <c r="O2" s="1182" t="s">
        <v>11</v>
      </c>
      <c r="P2" s="1183"/>
      <c r="Q2" s="683" t="s">
        <v>11</v>
      </c>
      <c r="R2" s="8" t="s">
        <v>11</v>
      </c>
      <c r="S2" s="684"/>
      <c r="T2" s="887"/>
      <c r="U2" s="684" t="s">
        <v>12</v>
      </c>
      <c r="V2" s="685" t="s">
        <v>12</v>
      </c>
      <c r="W2" s="684" t="s">
        <v>12</v>
      </c>
      <c r="X2" s="685" t="s">
        <v>12</v>
      </c>
      <c r="Y2" s="684" t="s">
        <v>12</v>
      </c>
      <c r="Z2" s="685" t="s">
        <v>12</v>
      </c>
      <c r="AA2" s="684" t="s">
        <v>12</v>
      </c>
      <c r="AB2" s="686" t="s">
        <v>12</v>
      </c>
      <c r="AC2" s="687" t="s">
        <v>12</v>
      </c>
      <c r="AD2" s="685" t="s">
        <v>12</v>
      </c>
      <c r="AE2" s="680"/>
      <c r="AF2" s="681"/>
    </row>
    <row r="3" spans="1:32" ht="23.25" customHeight="1">
      <c r="A3" s="688"/>
      <c r="B3" s="11" t="s">
        <v>15</v>
      </c>
      <c r="D3" s="868" t="s">
        <v>425</v>
      </c>
      <c r="E3" s="12" t="s">
        <v>16</v>
      </c>
      <c r="F3" s="13" t="s">
        <v>17</v>
      </c>
      <c r="G3" s="12" t="s">
        <v>16</v>
      </c>
      <c r="H3" s="13" t="s">
        <v>17</v>
      </c>
      <c r="I3" s="12" t="s">
        <v>16</v>
      </c>
      <c r="J3" s="13" t="s">
        <v>17</v>
      </c>
      <c r="K3" s="12" t="s">
        <v>16</v>
      </c>
      <c r="L3" s="13" t="s">
        <v>17</v>
      </c>
      <c r="M3" s="12" t="s">
        <v>16</v>
      </c>
      <c r="N3" s="13" t="s">
        <v>17</v>
      </c>
      <c r="O3" s="12" t="s">
        <v>16</v>
      </c>
      <c r="P3" s="13" t="s">
        <v>10</v>
      </c>
      <c r="Q3" s="690" t="s">
        <v>6</v>
      </c>
      <c r="R3" s="691" t="s">
        <v>176</v>
      </c>
      <c r="S3" s="805"/>
      <c r="T3" s="15"/>
      <c r="U3" s="692"/>
      <c r="V3" s="15"/>
      <c r="W3" s="692"/>
      <c r="X3" s="15"/>
      <c r="Y3" s="692"/>
      <c r="Z3" s="15"/>
      <c r="AA3" s="692"/>
      <c r="AB3" s="16"/>
      <c r="AC3" s="693"/>
      <c r="AD3" s="15"/>
      <c r="AE3" s="680"/>
      <c r="AF3" s="681"/>
    </row>
    <row r="4" spans="1:32" s="21" customFormat="1" ht="15.75">
      <c r="A4" s="694">
        <v>1</v>
      </c>
      <c r="B4" s="908"/>
      <c r="C4" s="695"/>
      <c r="D4" s="512" t="s">
        <v>18</v>
      </c>
      <c r="E4" s="18">
        <f>SUM(E5:E7)</f>
        <v>0</v>
      </c>
      <c r="F4" s="696"/>
      <c r="G4" s="18">
        <f t="shared" ref="G4:M4" si="0">SUM(G5:G7)</f>
        <v>0</v>
      </c>
      <c r="H4" s="696"/>
      <c r="I4" s="18">
        <f t="shared" si="0"/>
        <v>0</v>
      </c>
      <c r="J4" s="696"/>
      <c r="K4" s="18">
        <f t="shared" si="0"/>
        <v>0</v>
      </c>
      <c r="L4" s="696"/>
      <c r="M4" s="18">
        <f t="shared" si="0"/>
        <v>0</v>
      </c>
      <c r="N4" s="696"/>
      <c r="O4" s="697">
        <f>SUM(E4,G4,I4,K4,M4)</f>
        <v>0</v>
      </c>
      <c r="P4" s="696"/>
      <c r="Q4" s="698"/>
      <c r="R4" s="691"/>
      <c r="S4" s="806"/>
      <c r="T4" s="20"/>
      <c r="U4" s="699"/>
      <c r="V4" s="20"/>
      <c r="W4" s="699"/>
      <c r="X4" s="20"/>
      <c r="Y4" s="699"/>
      <c r="Z4" s="20"/>
      <c r="AA4" s="699"/>
      <c r="AB4" s="700"/>
      <c r="AC4" s="701"/>
      <c r="AD4" s="20"/>
      <c r="AE4" s="909"/>
      <c r="AF4" s="380"/>
    </row>
    <row r="5" spans="1:32" s="21" customFormat="1" ht="18.75">
      <c r="A5" s="702"/>
      <c r="B5" s="17"/>
      <c r="C5" s="695" t="s">
        <v>24</v>
      </c>
      <c r="D5" s="703" t="s">
        <v>19</v>
      </c>
      <c r="E5" s="704">
        <f>+'1.1_Previous expenses'!E18</f>
        <v>0</v>
      </c>
      <c r="F5" s="705">
        <f>+'1.1_Previous expenses'!G18</f>
        <v>0</v>
      </c>
      <c r="G5" s="18"/>
      <c r="H5" s="696"/>
      <c r="I5" s="18"/>
      <c r="J5" s="696"/>
      <c r="K5" s="18"/>
      <c r="L5" s="696"/>
      <c r="M5" s="18"/>
      <c r="N5" s="696"/>
      <c r="O5" s="704">
        <f>SUM(E5,G5,I5,K5,M5)</f>
        <v>0</v>
      </c>
      <c r="P5" s="705">
        <f>SUM(F5,H5,J5,L5,N5)</f>
        <v>0</v>
      </c>
      <c r="Q5" s="706">
        <f t="shared" ref="Q5:Q68" si="1">SUM(O5:P5)</f>
        <v>0</v>
      </c>
      <c r="R5" s="707">
        <f>SUM(U5:AD5)</f>
        <v>0</v>
      </c>
      <c r="S5" s="807"/>
      <c r="T5" s="722"/>
      <c r="U5" s="751">
        <f>+'1.1_Previous expenses'!I18</f>
        <v>0</v>
      </c>
      <c r="V5" s="709"/>
      <c r="W5" s="709"/>
      <c r="X5" s="709"/>
      <c r="Y5" s="709"/>
      <c r="Z5" s="709"/>
      <c r="AA5" s="709"/>
      <c r="AB5" s="710"/>
      <c r="AC5" s="711"/>
      <c r="AD5" s="709"/>
      <c r="AE5" s="680"/>
      <c r="AF5" s="681"/>
    </row>
    <row r="6" spans="1:32" s="726" customFormat="1" ht="18.75">
      <c r="A6" s="712"/>
      <c r="B6" s="17"/>
      <c r="C6" s="695" t="s">
        <v>1</v>
      </c>
      <c r="D6" s="713" t="s">
        <v>20</v>
      </c>
      <c r="E6" s="714">
        <f>+'1.2_Non eligible'!E18*0</f>
        <v>0</v>
      </c>
      <c r="F6" s="715"/>
      <c r="G6" s="716"/>
      <c r="H6" s="717"/>
      <c r="I6" s="716"/>
      <c r="J6" s="717"/>
      <c r="K6" s="716"/>
      <c r="L6" s="717"/>
      <c r="M6" s="716"/>
      <c r="N6" s="717"/>
      <c r="O6" s="718">
        <f t="shared" ref="O6:O68" si="2">SUM(E6,G6,I6,K6,M6)</f>
        <v>0</v>
      </c>
      <c r="P6" s="719"/>
      <c r="Q6" s="720">
        <f t="shared" si="1"/>
        <v>0</v>
      </c>
      <c r="R6" s="707">
        <f>SUM(U6:AD6)</f>
        <v>0</v>
      </c>
      <c r="S6" s="807"/>
      <c r="T6" s="722"/>
      <c r="U6" s="723"/>
      <c r="V6" s="723"/>
      <c r="W6" s="723"/>
      <c r="X6" s="723"/>
      <c r="Y6" s="723"/>
      <c r="Z6" s="723"/>
      <c r="AA6" s="723"/>
      <c r="AB6" s="724"/>
      <c r="AC6" s="725"/>
      <c r="AD6" s="723"/>
      <c r="AE6" s="680"/>
      <c r="AF6" s="681"/>
    </row>
    <row r="7" spans="1:32" s="21" customFormat="1" ht="18.75">
      <c r="A7" s="702"/>
      <c r="B7" s="17"/>
      <c r="C7" s="695" t="s">
        <v>25</v>
      </c>
      <c r="D7" s="703" t="s">
        <v>22</v>
      </c>
      <c r="E7" s="704">
        <f>+'1.3_General non Techn'!E26</f>
        <v>0</v>
      </c>
      <c r="F7" s="705">
        <f>+'1.3_General non Techn'!G26-'1.3_General non Techn'!G21</f>
        <v>0</v>
      </c>
      <c r="G7" s="704">
        <f>+'1.3_General non Techn'!H26</f>
        <v>0</v>
      </c>
      <c r="H7" s="705">
        <f>+'1.3_General non Techn'!J26-'1.3_General non Techn'!J21</f>
        <v>0</v>
      </c>
      <c r="I7" s="704">
        <f>+'1.3_General non Techn'!K26</f>
        <v>0</v>
      </c>
      <c r="J7" s="705">
        <f>+'1.3_General non Techn'!M26-'1.3_General non Techn'!M21</f>
        <v>0</v>
      </c>
      <c r="K7" s="704">
        <f>+'1.3_General non Techn'!N26</f>
        <v>0</v>
      </c>
      <c r="L7" s="705">
        <f>+'1.3_General non Techn'!P26-'1.3_General non Techn'!P21</f>
        <v>0</v>
      </c>
      <c r="M7" s="704">
        <f>+'1.3_General non Techn'!Q26</f>
        <v>0</v>
      </c>
      <c r="N7" s="705">
        <f>+'1.3_General non Techn'!S26-'1.3_General non Techn'!S21</f>
        <v>0</v>
      </c>
      <c r="O7" s="704">
        <f t="shared" si="2"/>
        <v>0</v>
      </c>
      <c r="P7" s="705">
        <f t="shared" ref="P7:P69" si="3">SUM(F7,H7,J7,L7,N7)</f>
        <v>0</v>
      </c>
      <c r="Q7" s="706">
        <f t="shared" si="1"/>
        <v>0</v>
      </c>
      <c r="R7" s="707">
        <f>SUM(U7:AD7)</f>
        <v>0</v>
      </c>
      <c r="S7" s="807"/>
      <c r="T7" s="722"/>
      <c r="U7" s="727">
        <f>'1.3_General non Techn'!U26</f>
        <v>0</v>
      </c>
      <c r="V7" s="708">
        <f>'1.3_General non Techn'!W26-'1.3_General non Techn'!W21</f>
        <v>0</v>
      </c>
      <c r="W7" s="727">
        <f>'1.3_General non Techn'!X26</f>
        <v>0</v>
      </c>
      <c r="X7" s="708">
        <f>'1.3_General non Techn'!Z26-'1.3_General non Techn'!Z21</f>
        <v>0</v>
      </c>
      <c r="Y7" s="727">
        <f>'1.3_General non Techn'!AA26</f>
        <v>0</v>
      </c>
      <c r="Z7" s="708">
        <f>'1.3_General non Techn'!AC26-'1.3_General non Techn'!AC21</f>
        <v>0</v>
      </c>
      <c r="AA7" s="727">
        <f>'1.3_General non Techn'!AD26</f>
        <v>0</v>
      </c>
      <c r="AB7" s="22">
        <f>'1.3_General non Techn'!AF26-'1.3_General non Techn'!AF21</f>
        <v>0</v>
      </c>
      <c r="AC7" s="728">
        <f>'1.3_General non Techn'!AG26</f>
        <v>0</v>
      </c>
      <c r="AD7" s="708">
        <f>'1.3_General non Techn'!AI26-'1.3_General non Techn'!AI21</f>
        <v>0</v>
      </c>
      <c r="AE7" s="680"/>
      <c r="AF7" s="681"/>
    </row>
    <row r="8" spans="1:32" s="738" customFormat="1" ht="18.75">
      <c r="A8" s="729"/>
      <c r="B8" s="17"/>
      <c r="C8" s="695" t="s">
        <v>26</v>
      </c>
      <c r="D8" s="730" t="s">
        <v>23</v>
      </c>
      <c r="E8" s="733"/>
      <c r="F8" s="732">
        <f>+'1.3_General non Techn'!G21</f>
        <v>0</v>
      </c>
      <c r="G8" s="733"/>
      <c r="H8" s="732">
        <f>+'1.3_General non Techn'!J21</f>
        <v>0</v>
      </c>
      <c r="I8" s="733"/>
      <c r="J8" s="732">
        <f>+'1.3_General non Techn'!M21</f>
        <v>0</v>
      </c>
      <c r="K8" s="733"/>
      <c r="L8" s="732">
        <f>+'1.3_General non Techn'!P21</f>
        <v>0</v>
      </c>
      <c r="M8" s="731"/>
      <c r="N8" s="732">
        <f>+'1.3_General non Techn'!S21</f>
        <v>0</v>
      </c>
      <c r="O8" s="731"/>
      <c r="P8" s="732">
        <f t="shared" si="3"/>
        <v>0</v>
      </c>
      <c r="Q8" s="734"/>
      <c r="R8" s="735"/>
      <c r="S8" s="807"/>
      <c r="T8" s="722"/>
      <c r="U8" s="736"/>
      <c r="V8" s="758">
        <f>+'1.3_General non Techn'!W21</f>
        <v>0</v>
      </c>
      <c r="W8" s="736"/>
      <c r="X8" s="758">
        <f>+'1.3_General non Techn'!Z21</f>
        <v>0</v>
      </c>
      <c r="Y8" s="736"/>
      <c r="Z8" s="758">
        <f>+'1.3_General non Techn'!AC21</f>
        <v>0</v>
      </c>
      <c r="AA8" s="736"/>
      <c r="AB8" s="910">
        <f>+'1.3_General non Techn'!AF21</f>
        <v>0</v>
      </c>
      <c r="AC8" s="737"/>
      <c r="AD8" s="758">
        <f>+'1.3_General non Techn'!AI21</f>
        <v>0</v>
      </c>
      <c r="AE8" s="680"/>
      <c r="AF8" s="681"/>
    </row>
    <row r="9" spans="1:32" ht="18.75">
      <c r="A9" s="739"/>
      <c r="B9" s="17"/>
      <c r="C9" s="740"/>
      <c r="D9" s="741"/>
      <c r="E9" s="24"/>
      <c r="F9" s="742"/>
      <c r="G9" s="24"/>
      <c r="H9" s="742"/>
      <c r="I9" s="24"/>
      <c r="J9" s="742"/>
      <c r="K9" s="24"/>
      <c r="L9" s="742"/>
      <c r="M9" s="24"/>
      <c r="N9" s="742"/>
      <c r="O9" s="743"/>
      <c r="P9" s="744"/>
      <c r="Q9" s="706"/>
      <c r="R9" s="707"/>
      <c r="S9" s="807"/>
      <c r="T9" s="722"/>
      <c r="U9" s="911"/>
      <c r="V9" s="912"/>
      <c r="W9" s="736"/>
      <c r="X9" s="912"/>
      <c r="Y9" s="736"/>
      <c r="Z9" s="912"/>
      <c r="AA9" s="736"/>
      <c r="AB9" s="157"/>
      <c r="AC9" s="737"/>
      <c r="AD9" s="912"/>
      <c r="AE9" s="680"/>
      <c r="AF9" s="681"/>
    </row>
    <row r="10" spans="1:32" s="380" customFormat="1" ht="15.75">
      <c r="A10" s="765">
        <v>2</v>
      </c>
      <c r="B10" s="908"/>
      <c r="C10" s="740"/>
      <c r="D10" s="745" t="s">
        <v>34</v>
      </c>
      <c r="E10" s="24"/>
      <c r="F10" s="742"/>
      <c r="G10" s="24"/>
      <c r="H10" s="742"/>
      <c r="I10" s="24"/>
      <c r="J10" s="742"/>
      <c r="K10" s="24"/>
      <c r="L10" s="742"/>
      <c r="M10" s="24"/>
      <c r="N10" s="742"/>
      <c r="O10" s="743"/>
      <c r="P10" s="744"/>
      <c r="Q10" s="706"/>
      <c r="R10" s="707"/>
      <c r="S10" s="807"/>
      <c r="T10" s="766"/>
      <c r="U10" s="721"/>
      <c r="V10" s="766"/>
      <c r="W10" s="721"/>
      <c r="X10" s="766"/>
      <c r="Y10" s="721"/>
      <c r="Z10" s="766"/>
      <c r="AA10" s="721"/>
      <c r="AB10" s="906"/>
      <c r="AC10" s="746"/>
      <c r="AD10" s="766"/>
      <c r="AE10" s="909"/>
    </row>
    <row r="11" spans="1:32" s="32" customFormat="1" ht="18" customHeight="1">
      <c r="A11" s="747" t="s">
        <v>2</v>
      </c>
      <c r="B11" s="908"/>
      <c r="C11" s="740"/>
      <c r="D11" s="512" t="s">
        <v>35</v>
      </c>
      <c r="E11" s="18">
        <f>+'2.1_FutGenExp'!E25</f>
        <v>0</v>
      </c>
      <c r="F11" s="696"/>
      <c r="G11" s="18">
        <f>+'2.1_FutGenExp'!H25</f>
        <v>0</v>
      </c>
      <c r="H11" s="696"/>
      <c r="I11" s="18">
        <f>+'2.1_FutGenExp'!K25</f>
        <v>0</v>
      </c>
      <c r="J11" s="696"/>
      <c r="K11" s="18">
        <f>+'2.1_FutGenExp'!N25</f>
        <v>0</v>
      </c>
      <c r="L11" s="696"/>
      <c r="M11" s="18">
        <f>+'2.1_FutGenExp'!Q25</f>
        <v>0</v>
      </c>
      <c r="N11" s="696"/>
      <c r="O11" s="697">
        <f t="shared" si="2"/>
        <v>0</v>
      </c>
      <c r="P11" s="696"/>
      <c r="Q11" s="698"/>
      <c r="R11" s="691"/>
      <c r="S11" s="807"/>
      <c r="T11" s="766"/>
      <c r="U11" s="748"/>
      <c r="V11" s="31"/>
      <c r="W11" s="748"/>
      <c r="X11" s="31"/>
      <c r="Y11" s="748"/>
      <c r="Z11" s="31"/>
      <c r="AA11" s="748"/>
      <c r="AB11" s="906"/>
      <c r="AC11" s="749"/>
      <c r="AD11" s="31"/>
      <c r="AE11" s="909"/>
      <c r="AF11" s="380"/>
    </row>
    <row r="12" spans="1:32" ht="18.75">
      <c r="A12" s="33"/>
      <c r="B12" s="17"/>
      <c r="C12" s="740" t="s">
        <v>220</v>
      </c>
      <c r="D12" s="919" t="s">
        <v>107</v>
      </c>
      <c r="E12" s="704">
        <f>'2.1_FutGenExp'!E5</f>
        <v>0</v>
      </c>
      <c r="F12" s="705">
        <f>'2.1_FutGenExp'!G5</f>
        <v>0</v>
      </c>
      <c r="G12" s="704">
        <f>'2.1_FutGenExp'!H5</f>
        <v>0</v>
      </c>
      <c r="H12" s="705">
        <f>'2.1_FutGenExp'!J5</f>
        <v>0</v>
      </c>
      <c r="I12" s="704">
        <f>'2.1_FutGenExp'!K5</f>
        <v>0</v>
      </c>
      <c r="J12" s="705">
        <f>'2.1_FutGenExp'!M5</f>
        <v>0</v>
      </c>
      <c r="K12" s="704">
        <f>'2.1_FutGenExp'!N5</f>
        <v>0</v>
      </c>
      <c r="L12" s="705">
        <f>'2.1_FutGenExp'!P5</f>
        <v>0</v>
      </c>
      <c r="M12" s="704">
        <f>'2.1_FutGenExp'!Q5</f>
        <v>0</v>
      </c>
      <c r="N12" s="705">
        <f>'2.1_FutGenExp'!S5</f>
        <v>0</v>
      </c>
      <c r="O12" s="750">
        <f t="shared" si="2"/>
        <v>0</v>
      </c>
      <c r="P12" s="705">
        <f t="shared" si="3"/>
        <v>0</v>
      </c>
      <c r="Q12" s="706">
        <f t="shared" si="1"/>
        <v>0</v>
      </c>
      <c r="R12" s="707">
        <f t="shared" ref="R12:R15" si="4">SUM(U12:AD12)</f>
        <v>0</v>
      </c>
      <c r="S12" s="807"/>
      <c r="T12" s="722"/>
      <c r="U12" s="751">
        <f>'2.1_FutGenExp'!U5</f>
        <v>0</v>
      </c>
      <c r="V12" s="912">
        <f>'2.1_FutGenExp'!W5</f>
        <v>0</v>
      </c>
      <c r="W12" s="751">
        <f>'2.1_FutGenExp'!X5</f>
        <v>0</v>
      </c>
      <c r="X12" s="912">
        <f>'2.1_FutGenExp'!Z5</f>
        <v>0</v>
      </c>
      <c r="Y12" s="751">
        <f>'2.1_FutGenExp'!AA5</f>
        <v>0</v>
      </c>
      <c r="Z12" s="912">
        <f>'2.1_FutGenExp'!AC5</f>
        <v>0</v>
      </c>
      <c r="AA12" s="751">
        <f>'2.1_FutGenExp'!AD5</f>
        <v>0</v>
      </c>
      <c r="AB12" s="157">
        <f>'2.1_FutGenExp'!AF5</f>
        <v>0</v>
      </c>
      <c r="AC12" s="752">
        <f>'2.1_FutGenExp'!AG5</f>
        <v>0</v>
      </c>
      <c r="AD12" s="912">
        <f>'2.1_FutGenExp'!AI5</f>
        <v>0</v>
      </c>
      <c r="AE12" s="680"/>
      <c r="AF12" s="681"/>
    </row>
    <row r="13" spans="1:32" ht="18.75">
      <c r="A13" s="33"/>
      <c r="B13" s="17"/>
      <c r="C13" s="740" t="s">
        <v>221</v>
      </c>
      <c r="D13" s="919" t="s">
        <v>36</v>
      </c>
      <c r="E13" s="704">
        <f>'2.1_FutGenExp'!E6</f>
        <v>0</v>
      </c>
      <c r="F13" s="705">
        <f>'2.1_FutGenExp'!G6</f>
        <v>0</v>
      </c>
      <c r="G13" s="704">
        <f>'2.1_FutGenExp'!H6</f>
        <v>0</v>
      </c>
      <c r="H13" s="705">
        <f>'2.1_FutGenExp'!J6</f>
        <v>0</v>
      </c>
      <c r="I13" s="704">
        <f>'2.1_FutGenExp'!K6</f>
        <v>0</v>
      </c>
      <c r="J13" s="705">
        <f>'2.1_FutGenExp'!M6</f>
        <v>0</v>
      </c>
      <c r="K13" s="704">
        <f>'2.1_FutGenExp'!N6</f>
        <v>0</v>
      </c>
      <c r="L13" s="705">
        <f>'2.1_FutGenExp'!P6</f>
        <v>0</v>
      </c>
      <c r="M13" s="704">
        <f>'2.1_FutGenExp'!Q6</f>
        <v>0</v>
      </c>
      <c r="N13" s="705">
        <f>'2.1_FutGenExp'!S6</f>
        <v>0</v>
      </c>
      <c r="O13" s="750">
        <f t="shared" si="2"/>
        <v>0</v>
      </c>
      <c r="P13" s="705">
        <f t="shared" si="3"/>
        <v>0</v>
      </c>
      <c r="Q13" s="706">
        <f t="shared" si="1"/>
        <v>0</v>
      </c>
      <c r="R13" s="707">
        <f t="shared" si="4"/>
        <v>0</v>
      </c>
      <c r="S13" s="807"/>
      <c r="T13" s="722"/>
      <c r="U13" s="751">
        <f>'2.1_FutGenExp'!U6</f>
        <v>0</v>
      </c>
      <c r="V13" s="912">
        <f>'2.1_FutGenExp'!W6</f>
        <v>0</v>
      </c>
      <c r="W13" s="751">
        <f>'2.1_FutGenExp'!X6</f>
        <v>0</v>
      </c>
      <c r="X13" s="912">
        <f>'2.1_FutGenExp'!Z6</f>
        <v>0</v>
      </c>
      <c r="Y13" s="751">
        <f>'2.1_FutGenExp'!AA6</f>
        <v>0</v>
      </c>
      <c r="Z13" s="912">
        <f>'2.1_FutGenExp'!AC6</f>
        <v>0</v>
      </c>
      <c r="AA13" s="751">
        <f>'2.1_FutGenExp'!AD6</f>
        <v>0</v>
      </c>
      <c r="AB13" s="157">
        <f>'2.1_FutGenExp'!AF6</f>
        <v>0</v>
      </c>
      <c r="AC13" s="752">
        <f>'2.1_FutGenExp'!AG6</f>
        <v>0</v>
      </c>
      <c r="AD13" s="912">
        <f>'2.1_FutGenExp'!AI6</f>
        <v>0</v>
      </c>
      <c r="AE13" s="680"/>
      <c r="AF13" s="681"/>
    </row>
    <row r="14" spans="1:32" ht="18.75">
      <c r="A14" s="33"/>
      <c r="B14" s="17"/>
      <c r="C14" s="740" t="s">
        <v>222</v>
      </c>
      <c r="D14" s="919" t="s">
        <v>37</v>
      </c>
      <c r="E14" s="704">
        <f>'2.1_FutGenExp'!E7</f>
        <v>0</v>
      </c>
      <c r="F14" s="705">
        <f>'2.1_FutGenExp'!G7</f>
        <v>0</v>
      </c>
      <c r="G14" s="704">
        <f>'2.1_FutGenExp'!H7</f>
        <v>0</v>
      </c>
      <c r="H14" s="705">
        <f>'2.1_FutGenExp'!J7</f>
        <v>0</v>
      </c>
      <c r="I14" s="704">
        <f>'2.1_FutGenExp'!K7</f>
        <v>0</v>
      </c>
      <c r="J14" s="705">
        <f>'2.1_FutGenExp'!M7</f>
        <v>0</v>
      </c>
      <c r="K14" s="704">
        <f>'2.1_FutGenExp'!N7</f>
        <v>0</v>
      </c>
      <c r="L14" s="705">
        <f>'2.1_FutGenExp'!P7</f>
        <v>0</v>
      </c>
      <c r="M14" s="704">
        <f>'2.1_FutGenExp'!Q7</f>
        <v>0</v>
      </c>
      <c r="N14" s="705">
        <f>'2.1_FutGenExp'!S7</f>
        <v>0</v>
      </c>
      <c r="O14" s="750">
        <f t="shared" si="2"/>
        <v>0</v>
      </c>
      <c r="P14" s="705">
        <f t="shared" si="3"/>
        <v>0</v>
      </c>
      <c r="Q14" s="706">
        <f t="shared" si="1"/>
        <v>0</v>
      </c>
      <c r="R14" s="707">
        <f t="shared" si="4"/>
        <v>0</v>
      </c>
      <c r="S14" s="807"/>
      <c r="T14" s="722"/>
      <c r="U14" s="751">
        <f>'2.1_FutGenExp'!U7</f>
        <v>0</v>
      </c>
      <c r="V14" s="912">
        <f>'2.1_FutGenExp'!W7</f>
        <v>0</v>
      </c>
      <c r="W14" s="751">
        <f>'2.1_FutGenExp'!X7</f>
        <v>0</v>
      </c>
      <c r="X14" s="912">
        <f>'2.1_FutGenExp'!Z7</f>
        <v>0</v>
      </c>
      <c r="Y14" s="751">
        <f>'2.1_FutGenExp'!AA7</f>
        <v>0</v>
      </c>
      <c r="Z14" s="912">
        <f>'2.1_FutGenExp'!AC7</f>
        <v>0</v>
      </c>
      <c r="AA14" s="751">
        <f>'2.1_FutGenExp'!AD7</f>
        <v>0</v>
      </c>
      <c r="AB14" s="157">
        <f>'2.1_FutGenExp'!AF7</f>
        <v>0</v>
      </c>
      <c r="AC14" s="752">
        <f>'2.1_FutGenExp'!AG7</f>
        <v>0</v>
      </c>
      <c r="AD14" s="912">
        <f>'2.1_FutGenExp'!AI7</f>
        <v>0</v>
      </c>
      <c r="AE14" s="680"/>
      <c r="AF14" s="681"/>
    </row>
    <row r="15" spans="1:32" ht="18.75">
      <c r="A15" s="33"/>
      <c r="B15" s="17"/>
      <c r="C15" s="740" t="s">
        <v>223</v>
      </c>
      <c r="D15" s="919" t="s">
        <v>38</v>
      </c>
      <c r="E15" s="704">
        <f>'2.1_FutGenExp'!E8</f>
        <v>0</v>
      </c>
      <c r="F15" s="705">
        <f>'2.1_FutGenExp'!G8</f>
        <v>0</v>
      </c>
      <c r="G15" s="704">
        <f>'2.1_FutGenExp'!H8</f>
        <v>0</v>
      </c>
      <c r="H15" s="705">
        <f>'2.1_FutGenExp'!J8</f>
        <v>0</v>
      </c>
      <c r="I15" s="704">
        <f>'2.1_FutGenExp'!K8</f>
        <v>0</v>
      </c>
      <c r="J15" s="705">
        <f>'2.1_FutGenExp'!M8</f>
        <v>0</v>
      </c>
      <c r="K15" s="704">
        <f>'2.1_FutGenExp'!N8</f>
        <v>0</v>
      </c>
      <c r="L15" s="705">
        <f>'2.1_FutGenExp'!P8</f>
        <v>0</v>
      </c>
      <c r="M15" s="704">
        <f>'2.1_FutGenExp'!Q8</f>
        <v>0</v>
      </c>
      <c r="N15" s="705">
        <f>'2.1_FutGenExp'!S8</f>
        <v>0</v>
      </c>
      <c r="O15" s="750">
        <f t="shared" si="2"/>
        <v>0</v>
      </c>
      <c r="P15" s="705">
        <f t="shared" si="3"/>
        <v>0</v>
      </c>
      <c r="Q15" s="706">
        <f t="shared" si="1"/>
        <v>0</v>
      </c>
      <c r="R15" s="707">
        <f t="shared" si="4"/>
        <v>0</v>
      </c>
      <c r="S15" s="807"/>
      <c r="T15" s="722"/>
      <c r="U15" s="751">
        <f>'2.1_FutGenExp'!U8</f>
        <v>0</v>
      </c>
      <c r="V15" s="912">
        <f>'2.1_FutGenExp'!W8</f>
        <v>0</v>
      </c>
      <c r="W15" s="751">
        <f>'2.1_FutGenExp'!X8</f>
        <v>0</v>
      </c>
      <c r="X15" s="912">
        <f>'2.1_FutGenExp'!Z8</f>
        <v>0</v>
      </c>
      <c r="Y15" s="751">
        <f>'2.1_FutGenExp'!AA8</f>
        <v>0</v>
      </c>
      <c r="Z15" s="912">
        <f>'2.1_FutGenExp'!AC8</f>
        <v>0</v>
      </c>
      <c r="AA15" s="751">
        <f>'2.1_FutGenExp'!AD8</f>
        <v>0</v>
      </c>
      <c r="AB15" s="157">
        <f>'2.1_FutGenExp'!AF8</f>
        <v>0</v>
      </c>
      <c r="AC15" s="752">
        <f>'2.1_FutGenExp'!AG8</f>
        <v>0</v>
      </c>
      <c r="AD15" s="912">
        <f>'2.1_FutGenExp'!AI8</f>
        <v>0</v>
      </c>
      <c r="AE15" s="680"/>
      <c r="AF15" s="681"/>
    </row>
    <row r="16" spans="1:32" s="757" customFormat="1" ht="18.75">
      <c r="A16" s="753"/>
      <c r="B16" s="17"/>
      <c r="C16" s="740" t="s">
        <v>224</v>
      </c>
      <c r="D16" s="920" t="s">
        <v>23</v>
      </c>
      <c r="E16" s="733"/>
      <c r="F16" s="732">
        <f>+'2.1_FutGenExp'!G20</f>
        <v>0</v>
      </c>
      <c r="G16" s="754"/>
      <c r="H16" s="921">
        <f>+'2.1_FutGenExp'!J20</f>
        <v>0</v>
      </c>
      <c r="I16" s="754"/>
      <c r="J16" s="921">
        <f>+'2.1_FutGenExp'!M20</f>
        <v>0</v>
      </c>
      <c r="K16" s="754"/>
      <c r="L16" s="921">
        <f>+'2.1_FutGenExp'!P20</f>
        <v>0</v>
      </c>
      <c r="M16" s="754"/>
      <c r="N16" s="921">
        <f>+'2.1_FutGenExp'!S20</f>
        <v>0</v>
      </c>
      <c r="O16" s="754"/>
      <c r="P16" s="732">
        <f t="shared" si="3"/>
        <v>0</v>
      </c>
      <c r="Q16" s="734"/>
      <c r="R16" s="735"/>
      <c r="S16" s="807"/>
      <c r="T16" s="722"/>
      <c r="U16" s="755"/>
      <c r="V16" s="914">
        <f>+'2.1_FutGenExp'!W20</f>
        <v>0</v>
      </c>
      <c r="W16" s="755"/>
      <c r="X16" s="914">
        <f>+'2.1_FutGenExp'!Z20</f>
        <v>0</v>
      </c>
      <c r="Y16" s="755"/>
      <c r="Z16" s="914">
        <f>+'2.1_FutGenExp'!AC20</f>
        <v>0</v>
      </c>
      <c r="AA16" s="755"/>
      <c r="AB16" s="157">
        <f>+'2.1_FutGenExp'!AF20</f>
        <v>0</v>
      </c>
      <c r="AC16" s="756"/>
      <c r="AD16" s="914">
        <f>+'2.1_FutGenExp'!AI20</f>
        <v>0</v>
      </c>
      <c r="AE16" s="680"/>
      <c r="AF16" s="681"/>
    </row>
    <row r="17" spans="1:32" ht="18.75">
      <c r="A17" s="739"/>
      <c r="B17" s="17"/>
      <c r="C17" s="740"/>
      <c r="D17" s="601"/>
      <c r="E17" s="922"/>
      <c r="F17" s="923"/>
      <c r="G17" s="922"/>
      <c r="H17" s="923"/>
      <c r="I17" s="922"/>
      <c r="J17" s="923"/>
      <c r="K17" s="922"/>
      <c r="L17" s="923"/>
      <c r="M17" s="922"/>
      <c r="N17" s="923"/>
      <c r="O17" s="750"/>
      <c r="P17" s="705"/>
      <c r="Q17" s="706"/>
      <c r="R17" s="707"/>
      <c r="S17" s="807"/>
      <c r="T17" s="722"/>
      <c r="U17" s="911"/>
      <c r="V17" s="912"/>
      <c r="W17" s="911"/>
      <c r="X17" s="912"/>
      <c r="Y17" s="911"/>
      <c r="Z17" s="912"/>
      <c r="AA17" s="911"/>
      <c r="AB17" s="157"/>
      <c r="AC17" s="913"/>
      <c r="AD17" s="912"/>
      <c r="AE17" s="680"/>
      <c r="AF17" s="681"/>
    </row>
    <row r="18" spans="1:32" s="32" customFormat="1" ht="15.75">
      <c r="A18" s="747" t="s">
        <v>27</v>
      </c>
      <c r="B18" s="908"/>
      <c r="C18" s="740"/>
      <c r="D18" s="512" t="s">
        <v>39</v>
      </c>
      <c r="E18" s="18">
        <f>'2.2_Platform'!E29</f>
        <v>0</v>
      </c>
      <c r="F18" s="696"/>
      <c r="G18" s="18">
        <f>'2.2_Platform'!H29</f>
        <v>0</v>
      </c>
      <c r="H18" s="696"/>
      <c r="I18" s="18">
        <f>'2.2_Platform'!K29</f>
        <v>0</v>
      </c>
      <c r="J18" s="696"/>
      <c r="K18" s="18">
        <f>'2.2_Platform'!N29</f>
        <v>0</v>
      </c>
      <c r="L18" s="696"/>
      <c r="M18" s="18">
        <f>'2.2_Platform'!Q29</f>
        <v>0</v>
      </c>
      <c r="N18" s="696"/>
      <c r="O18" s="697">
        <f t="shared" si="2"/>
        <v>0</v>
      </c>
      <c r="P18" s="696"/>
      <c r="Q18" s="698"/>
      <c r="R18" s="691"/>
      <c r="S18" s="807"/>
      <c r="T18" s="766"/>
      <c r="U18" s="748"/>
      <c r="V18" s="31"/>
      <c r="W18" s="748"/>
      <c r="X18" s="31"/>
      <c r="Y18" s="748"/>
      <c r="Z18" s="31"/>
      <c r="AA18" s="748"/>
      <c r="AB18" s="907"/>
      <c r="AC18" s="749"/>
      <c r="AD18" s="31"/>
      <c r="AE18" s="909"/>
      <c r="AF18" s="380"/>
    </row>
    <row r="19" spans="1:32" ht="18.75">
      <c r="B19" s="17"/>
      <c r="C19" s="740" t="s">
        <v>225</v>
      </c>
      <c r="D19" s="919" t="s">
        <v>40</v>
      </c>
      <c r="E19" s="704">
        <f>+'2.2_Platform'!E5</f>
        <v>0</v>
      </c>
      <c r="F19" s="705">
        <f>+'2.2_Platform'!G5</f>
        <v>0</v>
      </c>
      <c r="G19" s="704">
        <f>+'2.2_Platform'!H5</f>
        <v>0</v>
      </c>
      <c r="H19" s="705">
        <f>+'2.2_Platform'!J5</f>
        <v>0</v>
      </c>
      <c r="I19" s="704">
        <f>+'2.2_Platform'!K5</f>
        <v>0</v>
      </c>
      <c r="J19" s="705">
        <f>+'2.2_Platform'!M5</f>
        <v>0</v>
      </c>
      <c r="K19" s="704">
        <f>+'2.2_Platform'!N5</f>
        <v>0</v>
      </c>
      <c r="L19" s="705">
        <f>+'2.2_Platform'!P5</f>
        <v>0</v>
      </c>
      <c r="M19" s="704">
        <f>+'2.2_Platform'!Q5</f>
        <v>0</v>
      </c>
      <c r="N19" s="705">
        <f>+'2.2_Platform'!S5</f>
        <v>0</v>
      </c>
      <c r="O19" s="750">
        <f t="shared" si="2"/>
        <v>0</v>
      </c>
      <c r="P19" s="705">
        <f t="shared" si="3"/>
        <v>0</v>
      </c>
      <c r="Q19" s="706">
        <f t="shared" si="1"/>
        <v>0</v>
      </c>
      <c r="R19" s="707">
        <f t="shared" ref="R19:R23" si="5">SUM(U19:AD19)</f>
        <v>0</v>
      </c>
      <c r="S19" s="807"/>
      <c r="T19" s="722"/>
      <c r="U19" s="751">
        <f>+'2.2_Platform'!U5</f>
        <v>0</v>
      </c>
      <c r="V19" s="912">
        <f>+'2.2_Platform'!W5</f>
        <v>0</v>
      </c>
      <c r="W19" s="751">
        <f>+'2.2_Platform'!X5</f>
        <v>0</v>
      </c>
      <c r="X19" s="912">
        <f>+'2.2_Platform'!Z5</f>
        <v>0</v>
      </c>
      <c r="Y19" s="751">
        <f>+'2.2_Platform'!AA5</f>
        <v>0</v>
      </c>
      <c r="Z19" s="912">
        <f>+'2.2_Platform'!AC5</f>
        <v>0</v>
      </c>
      <c r="AA19" s="751">
        <f>+'2.2_Platform'!AD5</f>
        <v>0</v>
      </c>
      <c r="AB19" s="157">
        <f>+'2.2_Platform'!AF5</f>
        <v>0</v>
      </c>
      <c r="AC19" s="752">
        <f>+'2.2_Platform'!AG5</f>
        <v>0</v>
      </c>
      <c r="AD19" s="912">
        <f>+'2.2_Platform'!AI5</f>
        <v>0</v>
      </c>
      <c r="AE19" s="680"/>
      <c r="AF19" s="681"/>
    </row>
    <row r="20" spans="1:32" ht="18.75">
      <c r="B20" s="17"/>
      <c r="C20" s="740" t="s">
        <v>226</v>
      </c>
      <c r="D20" s="919" t="s">
        <v>41</v>
      </c>
      <c r="E20" s="704">
        <f>SUM('2.2_Platform'!E6:E9)</f>
        <v>0</v>
      </c>
      <c r="F20" s="705">
        <f>SUM('2.2_Platform'!G6:G9)</f>
        <v>0</v>
      </c>
      <c r="G20" s="704">
        <f>SUM('2.2_Platform'!H6:H9)</f>
        <v>0</v>
      </c>
      <c r="H20" s="705">
        <f>SUM('2.2_Platform'!J6:J9)</f>
        <v>0</v>
      </c>
      <c r="I20" s="704">
        <f>SUM('2.2_Platform'!K6:K9)</f>
        <v>0</v>
      </c>
      <c r="J20" s="705">
        <f>SUM('2.2_Platform'!M6:M9)</f>
        <v>0</v>
      </c>
      <c r="K20" s="704">
        <f>SUM('2.2_Platform'!N6:N9)</f>
        <v>0</v>
      </c>
      <c r="L20" s="705">
        <f>SUM('2.2_Platform'!P6:P9)</f>
        <v>0</v>
      </c>
      <c r="M20" s="704">
        <f>SUM('2.2_Platform'!Q6:Q9)</f>
        <v>0</v>
      </c>
      <c r="N20" s="705">
        <f>SUM('2.2_Platform'!S6:S9)</f>
        <v>0</v>
      </c>
      <c r="O20" s="750">
        <f t="shared" si="2"/>
        <v>0</v>
      </c>
      <c r="P20" s="705">
        <f t="shared" si="3"/>
        <v>0</v>
      </c>
      <c r="Q20" s="706">
        <f t="shared" si="1"/>
        <v>0</v>
      </c>
      <c r="R20" s="707">
        <f t="shared" si="5"/>
        <v>0</v>
      </c>
      <c r="S20" s="807"/>
      <c r="T20" s="722"/>
      <c r="U20" s="751">
        <f>SUM('2.2_Platform'!U6:U9)</f>
        <v>0</v>
      </c>
      <c r="V20" s="912">
        <f>SUM('2.2_Platform'!W6:W9)</f>
        <v>0</v>
      </c>
      <c r="W20" s="751">
        <f>SUM('2.2_Platform'!X6:X9)</f>
        <v>0</v>
      </c>
      <c r="X20" s="912">
        <f>SUM('2.2_Platform'!Z6:Z9)</f>
        <v>0</v>
      </c>
      <c r="Y20" s="751">
        <f>SUM('2.2_Platform'!AA6:AA9)</f>
        <v>0</v>
      </c>
      <c r="Z20" s="912">
        <f>SUM('2.2_Platform'!AC6:AC9)</f>
        <v>0</v>
      </c>
      <c r="AA20" s="751">
        <f>SUM('2.2_Platform'!AD6:AD9)</f>
        <v>0</v>
      </c>
      <c r="AB20" s="157">
        <f>SUM('2.2_Platform'!AF6:AF9)</f>
        <v>0</v>
      </c>
      <c r="AC20" s="752">
        <f>SUM('2.2_Platform'!AG6:AG9)</f>
        <v>0</v>
      </c>
      <c r="AD20" s="912">
        <f>SUM('2.2_Platform'!AI6:AI9)</f>
        <v>0</v>
      </c>
      <c r="AE20" s="680"/>
      <c r="AF20" s="681"/>
    </row>
    <row r="21" spans="1:32" ht="18.75">
      <c r="B21" s="17"/>
      <c r="C21" s="740" t="s">
        <v>227</v>
      </c>
      <c r="D21" s="919" t="s">
        <v>114</v>
      </c>
      <c r="E21" s="704">
        <f>'2.2_Platform'!E10</f>
        <v>0</v>
      </c>
      <c r="F21" s="705">
        <f>'2.2_Platform'!G10</f>
        <v>0</v>
      </c>
      <c r="G21" s="704">
        <f>'2.2_Platform'!H10</f>
        <v>0</v>
      </c>
      <c r="H21" s="705">
        <f>'2.2_Platform'!J10</f>
        <v>0</v>
      </c>
      <c r="I21" s="704">
        <f>'2.2_Platform'!K10</f>
        <v>0</v>
      </c>
      <c r="J21" s="705">
        <f>'2.2_Platform'!M10</f>
        <v>0</v>
      </c>
      <c r="K21" s="704">
        <f>'2.2_Platform'!N10</f>
        <v>0</v>
      </c>
      <c r="L21" s="705">
        <f>'2.2_Platform'!P10</f>
        <v>0</v>
      </c>
      <c r="M21" s="704">
        <f>'2.2_Platform'!Q10</f>
        <v>0</v>
      </c>
      <c r="N21" s="705">
        <f>'2.2_Platform'!S10</f>
        <v>0</v>
      </c>
      <c r="O21" s="750">
        <f t="shared" si="2"/>
        <v>0</v>
      </c>
      <c r="P21" s="705">
        <f t="shared" si="3"/>
        <v>0</v>
      </c>
      <c r="Q21" s="706">
        <f t="shared" si="1"/>
        <v>0</v>
      </c>
      <c r="R21" s="707">
        <f t="shared" si="5"/>
        <v>0</v>
      </c>
      <c r="S21" s="807"/>
      <c r="T21" s="722"/>
      <c r="U21" s="751">
        <f>'2.2_Platform'!U10</f>
        <v>0</v>
      </c>
      <c r="V21" s="912">
        <f>'2.2_Platform'!W10</f>
        <v>0</v>
      </c>
      <c r="W21" s="751">
        <f>'2.2_Platform'!X10</f>
        <v>0</v>
      </c>
      <c r="X21" s="912">
        <f>'2.2_Platform'!Z10</f>
        <v>0</v>
      </c>
      <c r="Y21" s="751">
        <f>'2.2_Platform'!AA10</f>
        <v>0</v>
      </c>
      <c r="Z21" s="912">
        <f>'2.2_Platform'!AC10</f>
        <v>0</v>
      </c>
      <c r="AA21" s="751">
        <f>'2.2_Platform'!AD10</f>
        <v>0</v>
      </c>
      <c r="AB21" s="157">
        <f>'2.2_Platform'!AF10</f>
        <v>0</v>
      </c>
      <c r="AC21" s="752">
        <f>'2.2_Platform'!AG10</f>
        <v>0</v>
      </c>
      <c r="AD21" s="912">
        <f>'2.2_Platform'!AI10</f>
        <v>0</v>
      </c>
      <c r="AE21" s="680"/>
      <c r="AF21" s="681"/>
    </row>
    <row r="22" spans="1:32" ht="18.75">
      <c r="B22" s="17"/>
      <c r="C22" s="740" t="s">
        <v>228</v>
      </c>
      <c r="D22" s="919" t="s">
        <v>42</v>
      </c>
      <c r="E22" s="704">
        <f>'2.2_Platform'!E11</f>
        <v>0</v>
      </c>
      <c r="F22" s="705">
        <f>'2.2_Platform'!G11</f>
        <v>0</v>
      </c>
      <c r="G22" s="704">
        <f>'2.2_Platform'!H11</f>
        <v>0</v>
      </c>
      <c r="H22" s="705">
        <f>'2.2_Platform'!J11</f>
        <v>0</v>
      </c>
      <c r="I22" s="704">
        <f>'2.2_Platform'!K11</f>
        <v>0</v>
      </c>
      <c r="J22" s="705">
        <f>'2.2_Platform'!M11</f>
        <v>0</v>
      </c>
      <c r="K22" s="704">
        <f>'2.2_Platform'!N11</f>
        <v>0</v>
      </c>
      <c r="L22" s="705">
        <f>'2.2_Platform'!P11</f>
        <v>0</v>
      </c>
      <c r="M22" s="704">
        <f>'2.2_Platform'!Q11</f>
        <v>0</v>
      </c>
      <c r="N22" s="705">
        <f>'2.2_Platform'!S11</f>
        <v>0</v>
      </c>
      <c r="O22" s="750">
        <f t="shared" si="2"/>
        <v>0</v>
      </c>
      <c r="P22" s="705">
        <f t="shared" si="3"/>
        <v>0</v>
      </c>
      <c r="Q22" s="706">
        <f t="shared" si="1"/>
        <v>0</v>
      </c>
      <c r="R22" s="707">
        <f t="shared" si="5"/>
        <v>0</v>
      </c>
      <c r="S22" s="807"/>
      <c r="T22" s="722"/>
      <c r="U22" s="751">
        <f>'2.2_Platform'!U11</f>
        <v>0</v>
      </c>
      <c r="V22" s="912">
        <f>'2.2_Platform'!W11</f>
        <v>0</v>
      </c>
      <c r="W22" s="751">
        <f>'2.2_Platform'!X11</f>
        <v>0</v>
      </c>
      <c r="X22" s="912">
        <f>'2.2_Platform'!Z11</f>
        <v>0</v>
      </c>
      <c r="Y22" s="751">
        <f>'2.2_Platform'!AA11</f>
        <v>0</v>
      </c>
      <c r="Z22" s="912">
        <f>'2.2_Platform'!AC11</f>
        <v>0</v>
      </c>
      <c r="AA22" s="751">
        <f>'2.2_Platform'!AD11</f>
        <v>0</v>
      </c>
      <c r="AB22" s="157">
        <f>'2.2_Platform'!AF11</f>
        <v>0</v>
      </c>
      <c r="AC22" s="752">
        <f>'2.2_Platform'!AG11</f>
        <v>0</v>
      </c>
      <c r="AD22" s="912">
        <f>'2.2_Platform'!AI11</f>
        <v>0</v>
      </c>
      <c r="AE22" s="680"/>
      <c r="AF22" s="681"/>
    </row>
    <row r="23" spans="1:32" ht="18.75">
      <c r="B23" s="17"/>
      <c r="C23" s="740" t="s">
        <v>229</v>
      </c>
      <c r="D23" s="918" t="s">
        <v>38</v>
      </c>
      <c r="E23" s="704">
        <f>'2.2_Platform'!E12</f>
        <v>0</v>
      </c>
      <c r="F23" s="705">
        <f>'2.2_Platform'!G12</f>
        <v>0</v>
      </c>
      <c r="G23" s="704">
        <f>'2.2_Platform'!H12</f>
        <v>0</v>
      </c>
      <c r="H23" s="705">
        <f>'2.2_Platform'!J12</f>
        <v>0</v>
      </c>
      <c r="I23" s="704">
        <f>'2.2_Platform'!K12</f>
        <v>0</v>
      </c>
      <c r="J23" s="705">
        <f>'2.2_Platform'!M12</f>
        <v>0</v>
      </c>
      <c r="K23" s="704">
        <f>'2.2_Platform'!N12</f>
        <v>0</v>
      </c>
      <c r="L23" s="705">
        <f>'2.2_Platform'!P12</f>
        <v>0</v>
      </c>
      <c r="M23" s="704">
        <f>'2.2_Platform'!Q12</f>
        <v>0</v>
      </c>
      <c r="N23" s="705">
        <f>'2.2_Platform'!S12</f>
        <v>0</v>
      </c>
      <c r="O23" s="750">
        <f t="shared" si="2"/>
        <v>0</v>
      </c>
      <c r="P23" s="705">
        <f t="shared" si="3"/>
        <v>0</v>
      </c>
      <c r="Q23" s="706">
        <f t="shared" si="1"/>
        <v>0</v>
      </c>
      <c r="R23" s="707">
        <f t="shared" si="5"/>
        <v>0</v>
      </c>
      <c r="S23" s="807"/>
      <c r="T23" s="722"/>
      <c r="U23" s="751">
        <f>'2.2_Platform'!U12</f>
        <v>0</v>
      </c>
      <c r="V23" s="912">
        <f>'2.2_Platform'!W12</f>
        <v>0</v>
      </c>
      <c r="W23" s="751">
        <f>'2.2_Platform'!X12</f>
        <v>0</v>
      </c>
      <c r="X23" s="912">
        <f>'2.2_Platform'!Z12</f>
        <v>0</v>
      </c>
      <c r="Y23" s="751">
        <f>'2.2_Platform'!AA12</f>
        <v>0</v>
      </c>
      <c r="Z23" s="912">
        <f>'2.2_Platform'!AC12</f>
        <v>0</v>
      </c>
      <c r="AA23" s="751">
        <f>'2.2_Platform'!AD12</f>
        <v>0</v>
      </c>
      <c r="AB23" s="157">
        <f>'2.2_Platform'!AF12</f>
        <v>0</v>
      </c>
      <c r="AC23" s="752">
        <f>'2.2_Platform'!AG12</f>
        <v>0</v>
      </c>
      <c r="AD23" s="912">
        <f>'2.2_Platform'!AI12</f>
        <v>0</v>
      </c>
      <c r="AE23" s="680"/>
      <c r="AF23" s="681"/>
    </row>
    <row r="24" spans="1:32" s="757" customFormat="1" ht="18.75">
      <c r="B24" s="17"/>
      <c r="C24" s="740" t="s">
        <v>230</v>
      </c>
      <c r="D24" s="920" t="s">
        <v>23</v>
      </c>
      <c r="E24" s="731"/>
      <c r="F24" s="732">
        <f>+'2.2_Platform'!G24</f>
        <v>0</v>
      </c>
      <c r="G24" s="731"/>
      <c r="H24" s="732">
        <f>+'2.2_Platform'!J24</f>
        <v>0</v>
      </c>
      <c r="I24" s="731"/>
      <c r="J24" s="732">
        <f>+'2.2_Platform'!M24</f>
        <v>0</v>
      </c>
      <c r="K24" s="731"/>
      <c r="L24" s="732">
        <f>+'2.2_Platform'!P24</f>
        <v>0</v>
      </c>
      <c r="M24" s="731"/>
      <c r="N24" s="732">
        <f>+'2.2_Platform'!S24</f>
        <v>0</v>
      </c>
      <c r="O24" s="731"/>
      <c r="P24" s="732">
        <f t="shared" si="3"/>
        <v>0</v>
      </c>
      <c r="Q24" s="734"/>
      <c r="R24" s="735"/>
      <c r="S24" s="807"/>
      <c r="T24" s="722"/>
      <c r="U24" s="755"/>
      <c r="V24" s="758">
        <f>+'2.2_Platform'!W24</f>
        <v>0</v>
      </c>
      <c r="W24" s="755"/>
      <c r="X24" s="758">
        <f>+'2.2_Platform'!Z24</f>
        <v>0</v>
      </c>
      <c r="Y24" s="755"/>
      <c r="Z24" s="758">
        <f>+'2.2_Platform'!AC24</f>
        <v>0</v>
      </c>
      <c r="AA24" s="755"/>
      <c r="AB24" s="157">
        <f>+'2.2_Platform'!AF24</f>
        <v>0</v>
      </c>
      <c r="AC24" s="756"/>
      <c r="AD24" s="758">
        <f>+'2.2_Platform'!AI24</f>
        <v>0</v>
      </c>
      <c r="AE24" s="680"/>
      <c r="AF24" s="681"/>
    </row>
    <row r="25" spans="1:32" ht="18.75">
      <c r="A25" s="739"/>
      <c r="B25" s="17"/>
      <c r="C25" s="740"/>
      <c r="D25" s="601"/>
      <c r="E25" s="18"/>
      <c r="F25" s="696"/>
      <c r="G25" s="18"/>
      <c r="H25" s="696"/>
      <c r="I25" s="18"/>
      <c r="J25" s="696"/>
      <c r="K25" s="18"/>
      <c r="L25" s="696"/>
      <c r="M25" s="18"/>
      <c r="N25" s="696"/>
      <c r="O25" s="750"/>
      <c r="P25" s="705"/>
      <c r="Q25" s="706"/>
      <c r="R25" s="707"/>
      <c r="S25" s="807"/>
      <c r="T25" s="722"/>
      <c r="U25" s="911"/>
      <c r="V25" s="912"/>
      <c r="W25" s="911"/>
      <c r="X25" s="912"/>
      <c r="Y25" s="911"/>
      <c r="Z25" s="912"/>
      <c r="AA25" s="911"/>
      <c r="AB25" s="157"/>
      <c r="AC25" s="913"/>
      <c r="AD25" s="912"/>
      <c r="AE25" s="680"/>
      <c r="AF25" s="681"/>
    </row>
    <row r="26" spans="1:32" s="32" customFormat="1" ht="15.75">
      <c r="A26" s="747" t="s">
        <v>28</v>
      </c>
      <c r="B26" s="908"/>
      <c r="C26" s="759"/>
      <c r="D26" s="512" t="s">
        <v>43</v>
      </c>
      <c r="E26" s="18">
        <f>'2.3_Drilling'!E45</f>
        <v>0</v>
      </c>
      <c r="F26" s="696"/>
      <c r="G26" s="18">
        <f>'2.3_Drilling'!H45</f>
        <v>0</v>
      </c>
      <c r="H26" s="696"/>
      <c r="I26" s="18">
        <f>'2.3_Drilling'!K45</f>
        <v>0</v>
      </c>
      <c r="J26" s="696"/>
      <c r="K26" s="18">
        <f>'2.3_Drilling'!N45</f>
        <v>0</v>
      </c>
      <c r="L26" s="696"/>
      <c r="M26" s="18">
        <f>'2.3_Drilling'!Q45</f>
        <v>0</v>
      </c>
      <c r="N26" s="696"/>
      <c r="O26" s="697">
        <f t="shared" si="2"/>
        <v>0</v>
      </c>
      <c r="P26" s="696"/>
      <c r="Q26" s="698"/>
      <c r="R26" s="691"/>
      <c r="S26" s="807"/>
      <c r="T26" s="766"/>
      <c r="U26" s="748"/>
      <c r="V26" s="31"/>
      <c r="W26" s="748"/>
      <c r="X26" s="31"/>
      <c r="Y26" s="748"/>
      <c r="Z26" s="31"/>
      <c r="AA26" s="748"/>
      <c r="AB26" s="906"/>
      <c r="AC26" s="749"/>
      <c r="AD26" s="31"/>
      <c r="AE26" s="909"/>
      <c r="AF26" s="380"/>
    </row>
    <row r="27" spans="1:32" ht="18.75">
      <c r="A27" s="33"/>
      <c r="B27" s="17"/>
      <c r="C27" s="740" t="s">
        <v>231</v>
      </c>
      <c r="D27" s="924" t="s">
        <v>44</v>
      </c>
      <c r="E27" s="704">
        <f>SUM('2.3_Drilling'!E5,'2.3_Drilling'!E6,'2.3_Drilling'!E7)</f>
        <v>0</v>
      </c>
      <c r="F27" s="705">
        <f>SUM('2.3_Drilling'!G5,'2.3_Drilling'!G6,'2.3_Drilling'!G7)</f>
        <v>0</v>
      </c>
      <c r="G27" s="704">
        <f>SUM('2.3_Drilling'!H5,'2.3_Drilling'!H6,'2.3_Drilling'!H7)</f>
        <v>0</v>
      </c>
      <c r="H27" s="705">
        <f>SUM('2.3_Drilling'!J5,'2.3_Drilling'!J6,'2.3_Drilling'!J7)</f>
        <v>0</v>
      </c>
      <c r="I27" s="704">
        <f>SUM('2.3_Drilling'!K5,'2.3_Drilling'!K6,'2.3_Drilling'!K7)</f>
        <v>0</v>
      </c>
      <c r="J27" s="705">
        <f>SUM('2.3_Drilling'!M5,'2.3_Drilling'!M6,'2.3_Drilling'!M7)</f>
        <v>0</v>
      </c>
      <c r="K27" s="704">
        <f>SUM('2.3_Drilling'!N5,'2.3_Drilling'!N6,'2.3_Drilling'!N7)</f>
        <v>0</v>
      </c>
      <c r="L27" s="705">
        <f>SUM('2.3_Drilling'!P5,'2.3_Drilling'!P6,'2.3_Drilling'!P7)</f>
        <v>0</v>
      </c>
      <c r="M27" s="704">
        <f>SUM('2.3_Drilling'!Q5,'2.3_Drilling'!Q6,'2.3_Drilling'!Q7)</f>
        <v>0</v>
      </c>
      <c r="N27" s="705">
        <f>SUM('2.3_Drilling'!S5,'2.3_Drilling'!S6,'2.3_Drilling'!S7)</f>
        <v>0</v>
      </c>
      <c r="O27" s="750">
        <f t="shared" si="2"/>
        <v>0</v>
      </c>
      <c r="P27" s="705">
        <f t="shared" si="3"/>
        <v>0</v>
      </c>
      <c r="Q27" s="706">
        <f t="shared" si="1"/>
        <v>0</v>
      </c>
      <c r="R27" s="707">
        <f t="shared" ref="R27:R46" si="6">SUM(U27:AD27)</f>
        <v>0</v>
      </c>
      <c r="S27" s="807"/>
      <c r="T27" s="722"/>
      <c r="U27" s="751">
        <f>SUM('2.3_Drilling'!U5,'2.3_Drilling'!U6,'2.3_Drilling'!U7)</f>
        <v>0</v>
      </c>
      <c r="V27" s="912">
        <f>SUM('2.3_Drilling'!W5,'2.3_Drilling'!W6,'2.3_Drilling'!W7)</f>
        <v>0</v>
      </c>
      <c r="W27" s="751">
        <f>SUM('2.3_Drilling'!X5,'2.3_Drilling'!X6,'2.3_Drilling'!X7)</f>
        <v>0</v>
      </c>
      <c r="X27" s="912">
        <f>SUM('2.3_Drilling'!Z5,'2.3_Drilling'!Z6,'2.3_Drilling'!Z7)</f>
        <v>0</v>
      </c>
      <c r="Y27" s="751">
        <f>SUM('2.3_Drilling'!AA5,'2.3_Drilling'!AA6,'2.3_Drilling'!AA7)</f>
        <v>0</v>
      </c>
      <c r="Z27" s="912">
        <f>SUM('2.3_Drilling'!AC5,'2.3_Drilling'!AC6,'2.3_Drilling'!AC7)</f>
        <v>0</v>
      </c>
      <c r="AA27" s="751">
        <f>SUM('2.3_Drilling'!AD5,'2.3_Drilling'!AD6,'2.3_Drilling'!AD7)</f>
        <v>0</v>
      </c>
      <c r="AB27" s="157">
        <f>SUM('2.3_Drilling'!AF5,'2.3_Drilling'!AF6,'2.3_Drilling'!AF7)</f>
        <v>0</v>
      </c>
      <c r="AC27" s="752">
        <f>SUM('2.3_Drilling'!AG5,'2.3_Drilling'!AG6,'2.3_Drilling'!AG7)</f>
        <v>0</v>
      </c>
      <c r="AD27" s="912">
        <f>SUM('2.3_Drilling'!AI5,'2.3_Drilling'!AI6,'2.3_Drilling'!AI7)</f>
        <v>0</v>
      </c>
      <c r="AE27" s="680"/>
      <c r="AF27" s="681"/>
    </row>
    <row r="28" spans="1:32" ht="18.75">
      <c r="A28" s="33"/>
      <c r="B28" s="17"/>
      <c r="C28" s="740" t="s">
        <v>232</v>
      </c>
      <c r="D28" s="761" t="s">
        <v>45</v>
      </c>
      <c r="E28" s="704">
        <f>'2.3_Drilling'!E8</f>
        <v>0</v>
      </c>
      <c r="F28" s="705">
        <f>'2.3_Drilling'!G8</f>
        <v>0</v>
      </c>
      <c r="G28" s="704">
        <f>'2.3_Drilling'!H8</f>
        <v>0</v>
      </c>
      <c r="H28" s="705">
        <f>'2.3_Drilling'!J8</f>
        <v>0</v>
      </c>
      <c r="I28" s="704">
        <f>'2.3_Drilling'!K8</f>
        <v>0</v>
      </c>
      <c r="J28" s="705">
        <f>'2.3_Drilling'!M8</f>
        <v>0</v>
      </c>
      <c r="K28" s="704">
        <f>'2.3_Drilling'!N8</f>
        <v>0</v>
      </c>
      <c r="L28" s="705">
        <f>'2.3_Drilling'!P8</f>
        <v>0</v>
      </c>
      <c r="M28" s="704">
        <f>'2.3_Drilling'!Q8</f>
        <v>0</v>
      </c>
      <c r="N28" s="705">
        <f>'2.3_Drilling'!S8</f>
        <v>0</v>
      </c>
      <c r="O28" s="750">
        <f t="shared" si="2"/>
        <v>0</v>
      </c>
      <c r="P28" s="705">
        <f t="shared" si="3"/>
        <v>0</v>
      </c>
      <c r="Q28" s="706">
        <f t="shared" si="1"/>
        <v>0</v>
      </c>
      <c r="R28" s="707">
        <f t="shared" si="6"/>
        <v>0</v>
      </c>
      <c r="S28" s="807"/>
      <c r="T28" s="722"/>
      <c r="U28" s="751">
        <f>'2.3_Drilling'!U8</f>
        <v>0</v>
      </c>
      <c r="V28" s="912">
        <f>'2.3_Drilling'!W8</f>
        <v>0</v>
      </c>
      <c r="W28" s="751">
        <f>'2.3_Drilling'!X8</f>
        <v>0</v>
      </c>
      <c r="X28" s="912">
        <f>'2.3_Drilling'!Z8</f>
        <v>0</v>
      </c>
      <c r="Y28" s="751">
        <f>'2.3_Drilling'!AA8</f>
        <v>0</v>
      </c>
      <c r="Z28" s="912">
        <f>'2.3_Drilling'!AC8</f>
        <v>0</v>
      </c>
      <c r="AA28" s="751">
        <f>'2.3_Drilling'!AD8</f>
        <v>0</v>
      </c>
      <c r="AB28" s="157">
        <f>'2.3_Drilling'!AF8</f>
        <v>0</v>
      </c>
      <c r="AC28" s="752">
        <f>'2.3_Drilling'!AG8</f>
        <v>0</v>
      </c>
      <c r="AD28" s="912">
        <f>'2.3_Drilling'!AI8</f>
        <v>0</v>
      </c>
      <c r="AE28" s="680"/>
      <c r="AF28" s="681"/>
    </row>
    <row r="29" spans="1:32" ht="18.75">
      <c r="A29" s="33"/>
      <c r="B29" s="17"/>
      <c r="C29" s="740" t="s">
        <v>233</v>
      </c>
      <c r="D29" s="762" t="s">
        <v>46</v>
      </c>
      <c r="E29" s="704">
        <f>'2.3_Drilling'!E9</f>
        <v>0</v>
      </c>
      <c r="F29" s="705">
        <f>'2.3_Drilling'!G9</f>
        <v>0</v>
      </c>
      <c r="G29" s="704">
        <f>'2.3_Drilling'!H9</f>
        <v>0</v>
      </c>
      <c r="H29" s="705">
        <f>'2.3_Drilling'!J9</f>
        <v>0</v>
      </c>
      <c r="I29" s="704">
        <f>'2.3_Drilling'!K9</f>
        <v>0</v>
      </c>
      <c r="J29" s="705">
        <f>'2.3_Drilling'!M9</f>
        <v>0</v>
      </c>
      <c r="K29" s="704">
        <f>'2.3_Drilling'!N9</f>
        <v>0</v>
      </c>
      <c r="L29" s="705">
        <f>'2.3_Drilling'!P9</f>
        <v>0</v>
      </c>
      <c r="M29" s="704">
        <f>'2.3_Drilling'!Q9</f>
        <v>0</v>
      </c>
      <c r="N29" s="705">
        <f>'2.3_Drilling'!S9</f>
        <v>0</v>
      </c>
      <c r="O29" s="750">
        <f t="shared" si="2"/>
        <v>0</v>
      </c>
      <c r="P29" s="705">
        <f t="shared" si="3"/>
        <v>0</v>
      </c>
      <c r="Q29" s="706">
        <f t="shared" si="1"/>
        <v>0</v>
      </c>
      <c r="R29" s="707">
        <f t="shared" si="6"/>
        <v>0</v>
      </c>
      <c r="S29" s="807"/>
      <c r="T29" s="722"/>
      <c r="U29" s="751">
        <f>'2.3_Drilling'!U9</f>
        <v>0</v>
      </c>
      <c r="V29" s="912">
        <f>'2.3_Drilling'!W9</f>
        <v>0</v>
      </c>
      <c r="W29" s="751">
        <f>'2.3_Drilling'!X9</f>
        <v>0</v>
      </c>
      <c r="X29" s="912">
        <f>'2.3_Drilling'!Z9</f>
        <v>0</v>
      </c>
      <c r="Y29" s="751">
        <f>'2.3_Drilling'!AA9</f>
        <v>0</v>
      </c>
      <c r="Z29" s="912">
        <f>'2.3_Drilling'!AC9</f>
        <v>0</v>
      </c>
      <c r="AA29" s="751">
        <f>'2.3_Drilling'!AD9</f>
        <v>0</v>
      </c>
      <c r="AB29" s="157">
        <f>'2.3_Drilling'!AF9</f>
        <v>0</v>
      </c>
      <c r="AC29" s="752">
        <f>'2.3_Drilling'!AG9</f>
        <v>0</v>
      </c>
      <c r="AD29" s="912">
        <f>'2.3_Drilling'!AI9</f>
        <v>0</v>
      </c>
      <c r="AE29" s="680"/>
      <c r="AF29" s="681"/>
    </row>
    <row r="30" spans="1:32" ht="18.75">
      <c r="A30" s="33"/>
      <c r="B30" s="17"/>
      <c r="C30" s="740" t="s">
        <v>234</v>
      </c>
      <c r="D30" s="925" t="s">
        <v>118</v>
      </c>
      <c r="E30" s="704">
        <f>SUM('2.3_Drilling'!E10)</f>
        <v>0</v>
      </c>
      <c r="F30" s="705">
        <f>SUM('2.3_Drilling'!G10)</f>
        <v>0</v>
      </c>
      <c r="G30" s="704">
        <f>SUM('2.3_Drilling'!H10)</f>
        <v>0</v>
      </c>
      <c r="H30" s="705">
        <f>SUM('2.3_Drilling'!J10)</f>
        <v>0</v>
      </c>
      <c r="I30" s="704">
        <f>SUM('2.3_Drilling'!K10)</f>
        <v>0</v>
      </c>
      <c r="J30" s="705">
        <f>SUM('2.3_Drilling'!M10)</f>
        <v>0</v>
      </c>
      <c r="K30" s="704">
        <f>SUM('2.3_Drilling'!N10)</f>
        <v>0</v>
      </c>
      <c r="L30" s="705">
        <f>SUM('2.3_Drilling'!P10)</f>
        <v>0</v>
      </c>
      <c r="M30" s="704">
        <f>SUM('2.3_Drilling'!Q10)</f>
        <v>0</v>
      </c>
      <c r="N30" s="705">
        <f>SUM('2.3_Drilling'!S10)</f>
        <v>0</v>
      </c>
      <c r="O30" s="750">
        <f t="shared" si="2"/>
        <v>0</v>
      </c>
      <c r="P30" s="705">
        <f t="shared" si="3"/>
        <v>0</v>
      </c>
      <c r="Q30" s="706">
        <f t="shared" si="1"/>
        <v>0</v>
      </c>
      <c r="R30" s="707">
        <f t="shared" si="6"/>
        <v>0</v>
      </c>
      <c r="S30" s="807"/>
      <c r="T30" s="722"/>
      <c r="U30" s="751">
        <f>SUM('2.3_Drilling'!U10)</f>
        <v>0</v>
      </c>
      <c r="V30" s="912">
        <f>SUM('2.3_Drilling'!W10)</f>
        <v>0</v>
      </c>
      <c r="W30" s="751">
        <f>SUM('2.3_Drilling'!X10)</f>
        <v>0</v>
      </c>
      <c r="X30" s="912">
        <f>SUM('2.3_Drilling'!Z10)</f>
        <v>0</v>
      </c>
      <c r="Y30" s="751">
        <f>SUM('2.3_Drilling'!AA10)</f>
        <v>0</v>
      </c>
      <c r="Z30" s="912">
        <f>SUM('2.3_Drilling'!AC10)</f>
        <v>0</v>
      </c>
      <c r="AA30" s="751">
        <f>SUM('2.3_Drilling'!AD10)</f>
        <v>0</v>
      </c>
      <c r="AB30" s="157">
        <f>SUM('2.3_Drilling'!AF10)</f>
        <v>0</v>
      </c>
      <c r="AC30" s="752">
        <f>SUM('2.3_Drilling'!AG10)</f>
        <v>0</v>
      </c>
      <c r="AD30" s="912">
        <f>SUM('2.3_Drilling'!AI10)</f>
        <v>0</v>
      </c>
      <c r="AE30" s="680"/>
      <c r="AF30" s="681"/>
    </row>
    <row r="31" spans="1:32" ht="18.75">
      <c r="A31" s="33"/>
      <c r="B31" s="17"/>
      <c r="C31" s="740" t="s">
        <v>235</v>
      </c>
      <c r="D31" s="760" t="s">
        <v>47</v>
      </c>
      <c r="E31" s="704">
        <f>'2.3_Drilling'!E11</f>
        <v>0</v>
      </c>
      <c r="F31" s="705">
        <f>'2.3_Drilling'!G11</f>
        <v>0</v>
      </c>
      <c r="G31" s="704">
        <f>'2.3_Drilling'!H11</f>
        <v>0</v>
      </c>
      <c r="H31" s="705">
        <f>'2.3_Drilling'!J11</f>
        <v>0</v>
      </c>
      <c r="I31" s="704">
        <f>'2.3_Drilling'!K11</f>
        <v>0</v>
      </c>
      <c r="J31" s="705">
        <f>'2.3_Drilling'!M11</f>
        <v>0</v>
      </c>
      <c r="K31" s="704">
        <f>'2.3_Drilling'!N11</f>
        <v>0</v>
      </c>
      <c r="L31" s="705">
        <f>'2.3_Drilling'!P11</f>
        <v>0</v>
      </c>
      <c r="M31" s="704">
        <f>'2.3_Drilling'!Q11</f>
        <v>0</v>
      </c>
      <c r="N31" s="705">
        <f>'2.3_Drilling'!S11</f>
        <v>0</v>
      </c>
      <c r="O31" s="750">
        <f t="shared" si="2"/>
        <v>0</v>
      </c>
      <c r="P31" s="705">
        <f t="shared" si="3"/>
        <v>0</v>
      </c>
      <c r="Q31" s="706">
        <f t="shared" si="1"/>
        <v>0</v>
      </c>
      <c r="R31" s="707">
        <f t="shared" si="6"/>
        <v>0</v>
      </c>
      <c r="S31" s="807"/>
      <c r="T31" s="722"/>
      <c r="U31" s="751">
        <f>'2.3_Drilling'!U11</f>
        <v>0</v>
      </c>
      <c r="V31" s="912">
        <f>'2.3_Drilling'!W11</f>
        <v>0</v>
      </c>
      <c r="W31" s="751">
        <f>'2.3_Drilling'!X11</f>
        <v>0</v>
      </c>
      <c r="X31" s="912">
        <f>'2.3_Drilling'!Z11</f>
        <v>0</v>
      </c>
      <c r="Y31" s="751">
        <f>'2.3_Drilling'!AA11</f>
        <v>0</v>
      </c>
      <c r="Z31" s="912">
        <f>'2.3_Drilling'!AC11</f>
        <v>0</v>
      </c>
      <c r="AA31" s="751">
        <f>'2.3_Drilling'!AD11</f>
        <v>0</v>
      </c>
      <c r="AB31" s="157">
        <f>'2.3_Drilling'!AF11</f>
        <v>0</v>
      </c>
      <c r="AC31" s="752">
        <f>'2.3_Drilling'!AG11</f>
        <v>0</v>
      </c>
      <c r="AD31" s="912">
        <f>'2.3_Drilling'!AI11</f>
        <v>0</v>
      </c>
      <c r="AE31" s="680"/>
      <c r="AF31" s="681"/>
    </row>
    <row r="32" spans="1:32" ht="18.75">
      <c r="A32" s="33"/>
      <c r="B32" s="17"/>
      <c r="C32" s="740" t="s">
        <v>236</v>
      </c>
      <c r="D32" s="925" t="s">
        <v>48</v>
      </c>
      <c r="E32" s="704">
        <f>+'2.3_Drilling'!E12</f>
        <v>0</v>
      </c>
      <c r="F32" s="705">
        <f>+'2.3_Drilling'!G12</f>
        <v>0</v>
      </c>
      <c r="G32" s="704">
        <f>+'2.3_Drilling'!H12</f>
        <v>0</v>
      </c>
      <c r="H32" s="705">
        <f>+'2.3_Drilling'!J12</f>
        <v>0</v>
      </c>
      <c r="I32" s="704">
        <f>+'2.3_Drilling'!K12</f>
        <v>0</v>
      </c>
      <c r="J32" s="705">
        <f>+'2.3_Drilling'!M12</f>
        <v>0</v>
      </c>
      <c r="K32" s="704">
        <f>+'2.3_Drilling'!N12</f>
        <v>0</v>
      </c>
      <c r="L32" s="705">
        <f>+'2.3_Drilling'!P12</f>
        <v>0</v>
      </c>
      <c r="M32" s="704">
        <f>+'2.3_Drilling'!Q12</f>
        <v>0</v>
      </c>
      <c r="N32" s="705">
        <f>+'2.3_Drilling'!S12</f>
        <v>0</v>
      </c>
      <c r="O32" s="750">
        <f t="shared" si="2"/>
        <v>0</v>
      </c>
      <c r="P32" s="705">
        <f t="shared" si="3"/>
        <v>0</v>
      </c>
      <c r="Q32" s="706">
        <f t="shared" si="1"/>
        <v>0</v>
      </c>
      <c r="R32" s="707">
        <f t="shared" si="6"/>
        <v>0</v>
      </c>
      <c r="S32" s="807"/>
      <c r="T32" s="722"/>
      <c r="U32" s="751">
        <f>+'2.3_Drilling'!U12</f>
        <v>0</v>
      </c>
      <c r="V32" s="912">
        <f>+'2.3_Drilling'!W12</f>
        <v>0</v>
      </c>
      <c r="W32" s="751">
        <f>+'2.3_Drilling'!X12</f>
        <v>0</v>
      </c>
      <c r="X32" s="912">
        <f>+'2.3_Drilling'!Z12</f>
        <v>0</v>
      </c>
      <c r="Y32" s="751">
        <f>+'2.3_Drilling'!AA12</f>
        <v>0</v>
      </c>
      <c r="Z32" s="912">
        <f>+'2.3_Drilling'!AC12</f>
        <v>0</v>
      </c>
      <c r="AA32" s="751">
        <f>+'2.3_Drilling'!AD12</f>
        <v>0</v>
      </c>
      <c r="AB32" s="157">
        <f>+'2.3_Drilling'!AF12</f>
        <v>0</v>
      </c>
      <c r="AC32" s="752">
        <f>+'2.3_Drilling'!AG12</f>
        <v>0</v>
      </c>
      <c r="AD32" s="912">
        <f>+'2.3_Drilling'!AI12</f>
        <v>0</v>
      </c>
      <c r="AE32" s="680"/>
      <c r="AF32" s="681"/>
    </row>
    <row r="33" spans="1:32" ht="18.75">
      <c r="A33" s="33"/>
      <c r="B33" s="17"/>
      <c r="C33" s="740" t="s">
        <v>237</v>
      </c>
      <c r="D33" s="760" t="s">
        <v>49</v>
      </c>
      <c r="E33" s="704">
        <f>'2.3_Drilling'!E13</f>
        <v>0</v>
      </c>
      <c r="F33" s="705">
        <f>'2.3_Drilling'!G13</f>
        <v>0</v>
      </c>
      <c r="G33" s="704">
        <f>'2.3_Drilling'!H13</f>
        <v>0</v>
      </c>
      <c r="H33" s="705">
        <f>'2.3_Drilling'!J13</f>
        <v>0</v>
      </c>
      <c r="I33" s="704">
        <f>'2.3_Drilling'!K13</f>
        <v>0</v>
      </c>
      <c r="J33" s="705">
        <f>'2.3_Drilling'!M13</f>
        <v>0</v>
      </c>
      <c r="K33" s="704">
        <f>'2.3_Drilling'!N13</f>
        <v>0</v>
      </c>
      <c r="L33" s="705">
        <f>'2.3_Drilling'!P13</f>
        <v>0</v>
      </c>
      <c r="M33" s="704">
        <f>'2.3_Drilling'!Q13</f>
        <v>0</v>
      </c>
      <c r="N33" s="705">
        <f>'2.3_Drilling'!S13</f>
        <v>0</v>
      </c>
      <c r="O33" s="750">
        <f t="shared" si="2"/>
        <v>0</v>
      </c>
      <c r="P33" s="705">
        <f t="shared" si="3"/>
        <v>0</v>
      </c>
      <c r="Q33" s="706">
        <f t="shared" si="1"/>
        <v>0</v>
      </c>
      <c r="R33" s="707">
        <f t="shared" si="6"/>
        <v>0</v>
      </c>
      <c r="S33" s="807"/>
      <c r="T33" s="722"/>
      <c r="U33" s="751">
        <f>'2.3_Drilling'!U13</f>
        <v>0</v>
      </c>
      <c r="V33" s="912">
        <f>'2.3_Drilling'!W13</f>
        <v>0</v>
      </c>
      <c r="W33" s="751">
        <f>'2.3_Drilling'!X13</f>
        <v>0</v>
      </c>
      <c r="X33" s="912">
        <f>'2.3_Drilling'!Z13</f>
        <v>0</v>
      </c>
      <c r="Y33" s="751">
        <f>'2.3_Drilling'!AA13</f>
        <v>0</v>
      </c>
      <c r="Z33" s="912">
        <f>'2.3_Drilling'!AC13</f>
        <v>0</v>
      </c>
      <c r="AA33" s="751">
        <f>'2.3_Drilling'!AD13</f>
        <v>0</v>
      </c>
      <c r="AB33" s="157">
        <f>'2.3_Drilling'!AF13</f>
        <v>0</v>
      </c>
      <c r="AC33" s="752">
        <f>'2.3_Drilling'!AG13</f>
        <v>0</v>
      </c>
      <c r="AD33" s="912">
        <f>'2.3_Drilling'!AI13</f>
        <v>0</v>
      </c>
      <c r="AE33" s="680"/>
      <c r="AF33" s="681"/>
    </row>
    <row r="34" spans="1:32" ht="18.75">
      <c r="A34" s="33"/>
      <c r="B34" s="17"/>
      <c r="C34" s="740" t="s">
        <v>238</v>
      </c>
      <c r="D34" s="760" t="s">
        <v>119</v>
      </c>
      <c r="E34" s="704">
        <f>+'2.3_Drilling'!E14</f>
        <v>0</v>
      </c>
      <c r="F34" s="705">
        <f>+'2.3_Drilling'!G14</f>
        <v>0</v>
      </c>
      <c r="G34" s="704">
        <f>'2.3_Drilling'!H14</f>
        <v>0</v>
      </c>
      <c r="H34" s="705">
        <f>'2.3_Drilling'!J14</f>
        <v>0</v>
      </c>
      <c r="I34" s="704">
        <f>'2.3_Drilling'!K14</f>
        <v>0</v>
      </c>
      <c r="J34" s="705">
        <f>'2.3_Drilling'!M14</f>
        <v>0</v>
      </c>
      <c r="K34" s="704">
        <f>'2.3_Drilling'!N14</f>
        <v>0</v>
      </c>
      <c r="L34" s="705">
        <f>'2.3_Drilling'!P14</f>
        <v>0</v>
      </c>
      <c r="M34" s="704">
        <f>'2.3_Drilling'!Q14</f>
        <v>0</v>
      </c>
      <c r="N34" s="705">
        <f>'2.3_Drilling'!S14</f>
        <v>0</v>
      </c>
      <c r="O34" s="750">
        <f t="shared" si="2"/>
        <v>0</v>
      </c>
      <c r="P34" s="705">
        <f t="shared" si="3"/>
        <v>0</v>
      </c>
      <c r="Q34" s="706">
        <f t="shared" si="1"/>
        <v>0</v>
      </c>
      <c r="R34" s="707">
        <f t="shared" si="6"/>
        <v>0</v>
      </c>
      <c r="S34" s="807"/>
      <c r="T34" s="722"/>
      <c r="U34" s="751">
        <f>'2.3_Drilling'!U14</f>
        <v>0</v>
      </c>
      <c r="V34" s="912">
        <f>'2.3_Drilling'!W14</f>
        <v>0</v>
      </c>
      <c r="W34" s="751">
        <f>'2.3_Drilling'!X14</f>
        <v>0</v>
      </c>
      <c r="X34" s="912">
        <f>'2.3_Drilling'!Z14</f>
        <v>0</v>
      </c>
      <c r="Y34" s="751">
        <f>'2.3_Drilling'!AA14</f>
        <v>0</v>
      </c>
      <c r="Z34" s="912">
        <f>'2.3_Drilling'!AC14</f>
        <v>0</v>
      </c>
      <c r="AA34" s="751">
        <f>'2.3_Drilling'!AD14</f>
        <v>0</v>
      </c>
      <c r="AB34" s="157">
        <f>'2.3_Drilling'!AF14</f>
        <v>0</v>
      </c>
      <c r="AC34" s="752">
        <f>'2.3_Drilling'!AG14</f>
        <v>0</v>
      </c>
      <c r="AD34" s="912">
        <f>'2.3_Drilling'!AI14</f>
        <v>0</v>
      </c>
      <c r="AE34" s="680"/>
      <c r="AF34" s="681"/>
    </row>
    <row r="35" spans="1:32" ht="18.75">
      <c r="A35" s="33"/>
      <c r="B35" s="17"/>
      <c r="C35" s="740" t="s">
        <v>239</v>
      </c>
      <c r="D35" s="761" t="s">
        <v>50</v>
      </c>
      <c r="E35" s="704">
        <f>SUM('2.3_Drilling'!E15,'2.3_Drilling'!E16,'2.3_Drilling'!E17)</f>
        <v>0</v>
      </c>
      <c r="F35" s="705">
        <f>SUM('2.3_Drilling'!G15,'2.3_Drilling'!G16,'2.3_Drilling'!G17)</f>
        <v>0</v>
      </c>
      <c r="G35" s="704">
        <f>SUM('2.3_Drilling'!H15,'2.3_Drilling'!H16,'2.3_Drilling'!H17)</f>
        <v>0</v>
      </c>
      <c r="H35" s="705">
        <f>SUM('2.3_Drilling'!J15,'2.3_Drilling'!J16,'2.3_Drilling'!J17)</f>
        <v>0</v>
      </c>
      <c r="I35" s="704">
        <f>SUM('2.3_Drilling'!K15,'2.3_Drilling'!K16,'2.3_Drilling'!K17)</f>
        <v>0</v>
      </c>
      <c r="J35" s="705">
        <f>SUM('2.3_Drilling'!M15,'2.3_Drilling'!M16,'2.3_Drilling'!M17)</f>
        <v>0</v>
      </c>
      <c r="K35" s="704">
        <f>SUM('2.3_Drilling'!N15,'2.3_Drilling'!N16,'2.3_Drilling'!N17)</f>
        <v>0</v>
      </c>
      <c r="L35" s="705">
        <f>SUM('2.3_Drilling'!P15,'2.3_Drilling'!P16,'2.3_Drilling'!P17)</f>
        <v>0</v>
      </c>
      <c r="M35" s="704">
        <f>SUM('2.3_Drilling'!Q15,'2.3_Drilling'!Q16,'2.3_Drilling'!Q17)</f>
        <v>0</v>
      </c>
      <c r="N35" s="705">
        <f>SUM('2.3_Drilling'!S15,'2.3_Drilling'!S16,'2.3_Drilling'!S17)</f>
        <v>0</v>
      </c>
      <c r="O35" s="750">
        <f t="shared" si="2"/>
        <v>0</v>
      </c>
      <c r="P35" s="705">
        <f t="shared" si="3"/>
        <v>0</v>
      </c>
      <c r="Q35" s="706">
        <f t="shared" si="1"/>
        <v>0</v>
      </c>
      <c r="R35" s="707">
        <f t="shared" si="6"/>
        <v>0</v>
      </c>
      <c r="S35" s="807"/>
      <c r="T35" s="722"/>
      <c r="U35" s="751">
        <f>SUM('2.3_Drilling'!U15,'2.3_Drilling'!U16,'2.3_Drilling'!U17)</f>
        <v>0</v>
      </c>
      <c r="V35" s="912">
        <f>SUM('2.3_Drilling'!W15,'2.3_Drilling'!W16,'2.3_Drilling'!W17)</f>
        <v>0</v>
      </c>
      <c r="W35" s="751">
        <f>SUM('2.3_Drilling'!X15,'2.3_Drilling'!X16,'2.3_Drilling'!X17)</f>
        <v>0</v>
      </c>
      <c r="X35" s="912">
        <f>SUM('2.3_Drilling'!Z15,'2.3_Drilling'!Z16,'2.3_Drilling'!Z17)</f>
        <v>0</v>
      </c>
      <c r="Y35" s="751">
        <f>SUM('2.3_Drilling'!AA15,'2.3_Drilling'!AA16,'2.3_Drilling'!AA17)</f>
        <v>0</v>
      </c>
      <c r="Z35" s="912">
        <f>SUM('2.3_Drilling'!AC15,'2.3_Drilling'!AC16,'2.3_Drilling'!AC17)</f>
        <v>0</v>
      </c>
      <c r="AA35" s="751">
        <f>SUM('2.3_Drilling'!AD15,'2.3_Drilling'!AD16,'2.3_Drilling'!AD17)</f>
        <v>0</v>
      </c>
      <c r="AB35" s="157">
        <f>SUM('2.3_Drilling'!AF15,'2.3_Drilling'!AF16,'2.3_Drilling'!AF17)</f>
        <v>0</v>
      </c>
      <c r="AC35" s="752">
        <f>SUM('2.3_Drilling'!AG15,'2.3_Drilling'!AG16,'2.3_Drilling'!AG17)</f>
        <v>0</v>
      </c>
      <c r="AD35" s="912">
        <f>SUM('2.3_Drilling'!AI15,'2.3_Drilling'!AI16,'2.3_Drilling'!AI17)</f>
        <v>0</v>
      </c>
      <c r="AE35" s="680"/>
      <c r="AF35" s="681"/>
    </row>
    <row r="36" spans="1:32" ht="18.75">
      <c r="A36" s="33"/>
      <c r="B36" s="17"/>
      <c r="C36" s="740" t="s">
        <v>240</v>
      </c>
      <c r="D36" s="762" t="s">
        <v>51</v>
      </c>
      <c r="E36" s="704">
        <f>'2.3_Drilling'!E18</f>
        <v>0</v>
      </c>
      <c r="F36" s="705">
        <f>'2.3_Drilling'!G18</f>
        <v>0</v>
      </c>
      <c r="G36" s="704">
        <f>'2.3_Drilling'!H18</f>
        <v>0</v>
      </c>
      <c r="H36" s="705">
        <f>'2.3_Drilling'!J18</f>
        <v>0</v>
      </c>
      <c r="I36" s="704">
        <f>'2.3_Drilling'!K18</f>
        <v>0</v>
      </c>
      <c r="J36" s="705">
        <f>'2.3_Drilling'!M18</f>
        <v>0</v>
      </c>
      <c r="K36" s="704">
        <f>'2.3_Drilling'!N18</f>
        <v>0</v>
      </c>
      <c r="L36" s="705">
        <f>'2.3_Drilling'!P18</f>
        <v>0</v>
      </c>
      <c r="M36" s="704">
        <f>'2.3_Drilling'!Q18</f>
        <v>0</v>
      </c>
      <c r="N36" s="705">
        <f>'2.3_Drilling'!S18</f>
        <v>0</v>
      </c>
      <c r="O36" s="750">
        <f t="shared" si="2"/>
        <v>0</v>
      </c>
      <c r="P36" s="705">
        <f t="shared" si="3"/>
        <v>0</v>
      </c>
      <c r="Q36" s="706">
        <f t="shared" si="1"/>
        <v>0</v>
      </c>
      <c r="R36" s="707">
        <f t="shared" si="6"/>
        <v>0</v>
      </c>
      <c r="S36" s="807"/>
      <c r="T36" s="722"/>
      <c r="U36" s="751">
        <f>'2.3_Drilling'!U18</f>
        <v>0</v>
      </c>
      <c r="V36" s="912">
        <f>'2.3_Drilling'!W18</f>
        <v>0</v>
      </c>
      <c r="W36" s="751">
        <f>'2.3_Drilling'!X18</f>
        <v>0</v>
      </c>
      <c r="X36" s="912">
        <f>'2.3_Drilling'!Z18</f>
        <v>0</v>
      </c>
      <c r="Y36" s="751">
        <f>'2.3_Drilling'!AA18</f>
        <v>0</v>
      </c>
      <c r="Z36" s="912">
        <f>'2.3_Drilling'!AC18</f>
        <v>0</v>
      </c>
      <c r="AA36" s="751">
        <f>'2.3_Drilling'!AD18</f>
        <v>0</v>
      </c>
      <c r="AB36" s="157">
        <f>'2.3_Drilling'!AF18</f>
        <v>0</v>
      </c>
      <c r="AC36" s="752">
        <f>'2.3_Drilling'!AG18</f>
        <v>0</v>
      </c>
      <c r="AD36" s="912">
        <f>'2.3_Drilling'!AI18</f>
        <v>0</v>
      </c>
      <c r="AE36" s="680"/>
      <c r="AF36" s="681"/>
    </row>
    <row r="37" spans="1:32" ht="18.75">
      <c r="A37" s="33"/>
      <c r="B37" s="17"/>
      <c r="C37" s="740" t="s">
        <v>241</v>
      </c>
      <c r="D37" s="926" t="s">
        <v>52</v>
      </c>
      <c r="E37" s="704">
        <f>'2.3_Drilling'!E19</f>
        <v>0</v>
      </c>
      <c r="F37" s="705">
        <f>'2.3_Drilling'!G19</f>
        <v>0</v>
      </c>
      <c r="G37" s="704">
        <f>'2.3_Drilling'!H19</f>
        <v>0</v>
      </c>
      <c r="H37" s="705">
        <f>'2.3_Drilling'!J19</f>
        <v>0</v>
      </c>
      <c r="I37" s="704">
        <f>'2.3_Drilling'!K19</f>
        <v>0</v>
      </c>
      <c r="J37" s="705">
        <f>'2.3_Drilling'!M19</f>
        <v>0</v>
      </c>
      <c r="K37" s="704">
        <f>'2.3_Drilling'!N19</f>
        <v>0</v>
      </c>
      <c r="L37" s="705">
        <f>'2.3_Drilling'!P19</f>
        <v>0</v>
      </c>
      <c r="M37" s="704">
        <f>'2.3_Drilling'!Q19</f>
        <v>0</v>
      </c>
      <c r="N37" s="705">
        <f>'2.3_Drilling'!S19</f>
        <v>0</v>
      </c>
      <c r="O37" s="750">
        <f t="shared" si="2"/>
        <v>0</v>
      </c>
      <c r="P37" s="705">
        <f t="shared" si="3"/>
        <v>0</v>
      </c>
      <c r="Q37" s="706">
        <f t="shared" si="1"/>
        <v>0</v>
      </c>
      <c r="R37" s="707">
        <f t="shared" si="6"/>
        <v>0</v>
      </c>
      <c r="S37" s="807"/>
      <c r="T37" s="722"/>
      <c r="U37" s="751">
        <f>'2.3_Drilling'!U19</f>
        <v>0</v>
      </c>
      <c r="V37" s="912">
        <f>'2.3_Drilling'!W19</f>
        <v>0</v>
      </c>
      <c r="W37" s="751">
        <f>'2.3_Drilling'!X19</f>
        <v>0</v>
      </c>
      <c r="X37" s="912">
        <f>'2.3_Drilling'!Z19</f>
        <v>0</v>
      </c>
      <c r="Y37" s="751">
        <f>'2.3_Drilling'!AA19</f>
        <v>0</v>
      </c>
      <c r="Z37" s="912">
        <f>'2.3_Drilling'!AC19</f>
        <v>0</v>
      </c>
      <c r="AA37" s="751">
        <f>'2.3_Drilling'!AD19</f>
        <v>0</v>
      </c>
      <c r="AB37" s="157">
        <f>'2.3_Drilling'!AF19</f>
        <v>0</v>
      </c>
      <c r="AC37" s="752">
        <f>'2.3_Drilling'!AG19</f>
        <v>0</v>
      </c>
      <c r="AD37" s="912">
        <f>'2.3_Drilling'!AI19</f>
        <v>0</v>
      </c>
      <c r="AE37" s="680"/>
      <c r="AF37" s="681"/>
    </row>
    <row r="38" spans="1:32" ht="18.75">
      <c r="A38" s="33"/>
      <c r="B38" s="17"/>
      <c r="C38" s="740" t="s">
        <v>242</v>
      </c>
      <c r="D38" s="925" t="s">
        <v>53</v>
      </c>
      <c r="E38" s="704">
        <f>'2.3_Drilling'!E20</f>
        <v>0</v>
      </c>
      <c r="F38" s="705">
        <f>'2.3_Drilling'!G20</f>
        <v>0</v>
      </c>
      <c r="G38" s="704">
        <f>'2.3_Drilling'!H20</f>
        <v>0</v>
      </c>
      <c r="H38" s="705">
        <f>'2.3_Drilling'!J20</f>
        <v>0</v>
      </c>
      <c r="I38" s="704">
        <f>'2.3_Drilling'!K20</f>
        <v>0</v>
      </c>
      <c r="J38" s="705">
        <f>'2.3_Drilling'!M20</f>
        <v>0</v>
      </c>
      <c r="K38" s="704">
        <f>'2.3_Drilling'!N20</f>
        <v>0</v>
      </c>
      <c r="L38" s="705">
        <f>'2.3_Drilling'!P20</f>
        <v>0</v>
      </c>
      <c r="M38" s="704">
        <f>'2.3_Drilling'!Q20</f>
        <v>0</v>
      </c>
      <c r="N38" s="705">
        <f>'2.3_Drilling'!S20</f>
        <v>0</v>
      </c>
      <c r="O38" s="750">
        <f t="shared" si="2"/>
        <v>0</v>
      </c>
      <c r="P38" s="705">
        <f t="shared" si="3"/>
        <v>0</v>
      </c>
      <c r="Q38" s="706">
        <f t="shared" si="1"/>
        <v>0</v>
      </c>
      <c r="R38" s="707">
        <f t="shared" si="6"/>
        <v>0</v>
      </c>
      <c r="S38" s="807"/>
      <c r="T38" s="722"/>
      <c r="U38" s="751">
        <f>'2.3_Drilling'!U20</f>
        <v>0</v>
      </c>
      <c r="V38" s="912">
        <f>'2.3_Drilling'!W20</f>
        <v>0</v>
      </c>
      <c r="W38" s="751">
        <f>'2.3_Drilling'!X20</f>
        <v>0</v>
      </c>
      <c r="X38" s="912">
        <f>'2.3_Drilling'!Z20</f>
        <v>0</v>
      </c>
      <c r="Y38" s="751">
        <f>'2.3_Drilling'!AA20</f>
        <v>0</v>
      </c>
      <c r="Z38" s="912">
        <f>'2.3_Drilling'!AC20</f>
        <v>0</v>
      </c>
      <c r="AA38" s="751">
        <f>'2.3_Drilling'!AD20</f>
        <v>0</v>
      </c>
      <c r="AB38" s="157">
        <f>'2.3_Drilling'!AF20</f>
        <v>0</v>
      </c>
      <c r="AC38" s="752">
        <f>'2.3_Drilling'!AG20</f>
        <v>0</v>
      </c>
      <c r="AD38" s="912">
        <f>'2.3_Drilling'!AI20</f>
        <v>0</v>
      </c>
      <c r="AE38" s="680"/>
      <c r="AF38" s="681"/>
    </row>
    <row r="39" spans="1:32" ht="18.75">
      <c r="A39" s="33"/>
      <c r="B39" s="17"/>
      <c r="C39" s="740" t="s">
        <v>243</v>
      </c>
      <c r="D39" s="762" t="s">
        <v>54</v>
      </c>
      <c r="E39" s="704">
        <f>'2.3_Drilling'!E21</f>
        <v>0</v>
      </c>
      <c r="F39" s="705">
        <f>'2.3_Drilling'!G21</f>
        <v>0</v>
      </c>
      <c r="G39" s="704">
        <f>'2.3_Drilling'!H21</f>
        <v>0</v>
      </c>
      <c r="H39" s="705">
        <f>'2.3_Drilling'!J21</f>
        <v>0</v>
      </c>
      <c r="I39" s="704">
        <f>'2.3_Drilling'!K21</f>
        <v>0</v>
      </c>
      <c r="J39" s="705">
        <f>'2.3_Drilling'!M21</f>
        <v>0</v>
      </c>
      <c r="K39" s="704">
        <f>'2.3_Drilling'!N21</f>
        <v>0</v>
      </c>
      <c r="L39" s="705">
        <f>'2.3_Drilling'!P21</f>
        <v>0</v>
      </c>
      <c r="M39" s="704">
        <f>'2.3_Drilling'!Q21</f>
        <v>0</v>
      </c>
      <c r="N39" s="705">
        <f>'2.3_Drilling'!S21</f>
        <v>0</v>
      </c>
      <c r="O39" s="750">
        <f t="shared" si="2"/>
        <v>0</v>
      </c>
      <c r="P39" s="705">
        <f t="shared" si="3"/>
        <v>0</v>
      </c>
      <c r="Q39" s="706">
        <f t="shared" si="1"/>
        <v>0</v>
      </c>
      <c r="R39" s="707">
        <f t="shared" si="6"/>
        <v>0</v>
      </c>
      <c r="S39" s="807"/>
      <c r="T39" s="722"/>
      <c r="U39" s="751">
        <f>'2.3_Drilling'!U21</f>
        <v>0</v>
      </c>
      <c r="V39" s="912">
        <f>'2.3_Drilling'!W21</f>
        <v>0</v>
      </c>
      <c r="W39" s="751">
        <f>'2.3_Drilling'!X21</f>
        <v>0</v>
      </c>
      <c r="X39" s="912">
        <f>'2.3_Drilling'!Z21</f>
        <v>0</v>
      </c>
      <c r="Y39" s="751">
        <f>'2.3_Drilling'!AA21</f>
        <v>0</v>
      </c>
      <c r="Z39" s="912">
        <f>'2.3_Drilling'!AC21</f>
        <v>0</v>
      </c>
      <c r="AA39" s="751">
        <f>'2.3_Drilling'!AD21</f>
        <v>0</v>
      </c>
      <c r="AB39" s="157">
        <f>'2.3_Drilling'!AF21</f>
        <v>0</v>
      </c>
      <c r="AC39" s="752">
        <f>'2.3_Drilling'!AG21</f>
        <v>0</v>
      </c>
      <c r="AD39" s="912">
        <f>'2.3_Drilling'!AI21</f>
        <v>0</v>
      </c>
      <c r="AE39" s="680"/>
      <c r="AF39" s="681"/>
    </row>
    <row r="40" spans="1:32" ht="18.75">
      <c r="A40" s="33"/>
      <c r="B40" s="17"/>
      <c r="C40" s="740" t="s">
        <v>244</v>
      </c>
      <c r="D40" s="925" t="s">
        <v>55</v>
      </c>
      <c r="E40" s="704">
        <f>'2.3_Drilling'!E22</f>
        <v>0</v>
      </c>
      <c r="F40" s="705">
        <f>'2.3_Drilling'!G22</f>
        <v>0</v>
      </c>
      <c r="G40" s="704">
        <f>'2.3_Drilling'!H22</f>
        <v>0</v>
      </c>
      <c r="H40" s="705">
        <f>'2.3_Drilling'!J22</f>
        <v>0</v>
      </c>
      <c r="I40" s="704">
        <f>'2.3_Drilling'!K22</f>
        <v>0</v>
      </c>
      <c r="J40" s="705">
        <f>'2.3_Drilling'!M22</f>
        <v>0</v>
      </c>
      <c r="K40" s="704">
        <f>'2.3_Drilling'!N22</f>
        <v>0</v>
      </c>
      <c r="L40" s="705">
        <f>'2.3_Drilling'!P22</f>
        <v>0</v>
      </c>
      <c r="M40" s="704">
        <f>'2.3_Drilling'!Q22</f>
        <v>0</v>
      </c>
      <c r="N40" s="705">
        <f>'2.3_Drilling'!S22</f>
        <v>0</v>
      </c>
      <c r="O40" s="750">
        <f t="shared" si="2"/>
        <v>0</v>
      </c>
      <c r="P40" s="705">
        <f t="shared" si="3"/>
        <v>0</v>
      </c>
      <c r="Q40" s="706">
        <f t="shared" si="1"/>
        <v>0</v>
      </c>
      <c r="R40" s="707">
        <f t="shared" si="6"/>
        <v>0</v>
      </c>
      <c r="S40" s="807"/>
      <c r="T40" s="722"/>
      <c r="U40" s="751">
        <f>'2.3_Drilling'!U22</f>
        <v>0</v>
      </c>
      <c r="V40" s="912">
        <f>'2.3_Drilling'!W22</f>
        <v>0</v>
      </c>
      <c r="W40" s="751">
        <f>'2.3_Drilling'!X22</f>
        <v>0</v>
      </c>
      <c r="X40" s="912">
        <f>'2.3_Drilling'!Z22</f>
        <v>0</v>
      </c>
      <c r="Y40" s="751">
        <f>'2.3_Drilling'!AA22</f>
        <v>0</v>
      </c>
      <c r="Z40" s="912">
        <f>'2.3_Drilling'!AC22</f>
        <v>0</v>
      </c>
      <c r="AA40" s="751">
        <f>'2.3_Drilling'!AD22</f>
        <v>0</v>
      </c>
      <c r="AB40" s="157">
        <f>'2.3_Drilling'!AF22</f>
        <v>0</v>
      </c>
      <c r="AC40" s="752">
        <f>'2.3_Drilling'!AG22</f>
        <v>0</v>
      </c>
      <c r="AD40" s="912">
        <f>'2.3_Drilling'!AI22</f>
        <v>0</v>
      </c>
      <c r="AE40" s="680"/>
      <c r="AF40" s="681"/>
    </row>
    <row r="41" spans="1:32" ht="18.75">
      <c r="A41" s="33"/>
      <c r="B41" s="17"/>
      <c r="C41" s="740" t="s">
        <v>245</v>
      </c>
      <c r="D41" s="760" t="s">
        <v>56</v>
      </c>
      <c r="E41" s="704">
        <f>'2.3_Drilling'!E23</f>
        <v>0</v>
      </c>
      <c r="F41" s="705">
        <f>'2.3_Drilling'!G23</f>
        <v>0</v>
      </c>
      <c r="G41" s="704">
        <f>'2.3_Drilling'!H23</f>
        <v>0</v>
      </c>
      <c r="H41" s="705">
        <f>'2.3_Drilling'!J23</f>
        <v>0</v>
      </c>
      <c r="I41" s="704">
        <f>'2.3_Drilling'!K23</f>
        <v>0</v>
      </c>
      <c r="J41" s="705">
        <f>'2.3_Drilling'!M23</f>
        <v>0</v>
      </c>
      <c r="K41" s="704">
        <f>'2.3_Drilling'!N23</f>
        <v>0</v>
      </c>
      <c r="L41" s="705">
        <f>'2.3_Drilling'!P23</f>
        <v>0</v>
      </c>
      <c r="M41" s="704">
        <f>'2.3_Drilling'!Q23</f>
        <v>0</v>
      </c>
      <c r="N41" s="705">
        <f>'2.3_Drilling'!S23</f>
        <v>0</v>
      </c>
      <c r="O41" s="750">
        <f t="shared" si="2"/>
        <v>0</v>
      </c>
      <c r="P41" s="705">
        <f t="shared" si="3"/>
        <v>0</v>
      </c>
      <c r="Q41" s="706">
        <f t="shared" si="1"/>
        <v>0</v>
      </c>
      <c r="R41" s="707">
        <f t="shared" si="6"/>
        <v>0</v>
      </c>
      <c r="S41" s="807"/>
      <c r="T41" s="722"/>
      <c r="U41" s="751">
        <f>'2.3_Drilling'!U23</f>
        <v>0</v>
      </c>
      <c r="V41" s="912">
        <f>'2.3_Drilling'!W23</f>
        <v>0</v>
      </c>
      <c r="W41" s="751">
        <f>'2.3_Drilling'!X23</f>
        <v>0</v>
      </c>
      <c r="X41" s="912">
        <f>'2.3_Drilling'!Z23</f>
        <v>0</v>
      </c>
      <c r="Y41" s="751">
        <f>'2.3_Drilling'!AA23</f>
        <v>0</v>
      </c>
      <c r="Z41" s="912">
        <f>'2.3_Drilling'!AC23</f>
        <v>0</v>
      </c>
      <c r="AA41" s="751">
        <f>'2.3_Drilling'!AD23</f>
        <v>0</v>
      </c>
      <c r="AB41" s="157">
        <f>'2.3_Drilling'!AF23</f>
        <v>0</v>
      </c>
      <c r="AC41" s="752">
        <f>'2.3_Drilling'!AG23</f>
        <v>0</v>
      </c>
      <c r="AD41" s="912">
        <f>'2.3_Drilling'!AI23</f>
        <v>0</v>
      </c>
      <c r="AE41" s="680"/>
      <c r="AF41" s="681"/>
    </row>
    <row r="42" spans="1:32" ht="18.75">
      <c r="A42" s="33"/>
      <c r="B42" s="17"/>
      <c r="C42" s="740" t="s">
        <v>246</v>
      </c>
      <c r="D42" s="927" t="s">
        <v>57</v>
      </c>
      <c r="E42" s="704">
        <f>'2.3_Drilling'!E24</f>
        <v>0</v>
      </c>
      <c r="F42" s="705">
        <f>'2.3_Drilling'!G24</f>
        <v>0</v>
      </c>
      <c r="G42" s="704">
        <f>'2.3_Drilling'!H24</f>
        <v>0</v>
      </c>
      <c r="H42" s="705">
        <f>'2.3_Drilling'!J24</f>
        <v>0</v>
      </c>
      <c r="I42" s="704">
        <f>'2.3_Drilling'!K24</f>
        <v>0</v>
      </c>
      <c r="J42" s="705">
        <f>'2.3_Drilling'!M24</f>
        <v>0</v>
      </c>
      <c r="K42" s="704">
        <f>'2.3_Drilling'!N24</f>
        <v>0</v>
      </c>
      <c r="L42" s="705">
        <f>'2.3_Drilling'!P24</f>
        <v>0</v>
      </c>
      <c r="M42" s="704">
        <f>'2.3_Drilling'!Q24</f>
        <v>0</v>
      </c>
      <c r="N42" s="705">
        <f>'2.3_Drilling'!S24</f>
        <v>0</v>
      </c>
      <c r="O42" s="750">
        <f t="shared" si="2"/>
        <v>0</v>
      </c>
      <c r="P42" s="705">
        <f t="shared" si="3"/>
        <v>0</v>
      </c>
      <c r="Q42" s="706">
        <f t="shared" si="1"/>
        <v>0</v>
      </c>
      <c r="R42" s="707">
        <f t="shared" si="6"/>
        <v>0</v>
      </c>
      <c r="S42" s="807"/>
      <c r="T42" s="722"/>
      <c r="U42" s="751">
        <f>'2.3_Drilling'!U24</f>
        <v>0</v>
      </c>
      <c r="V42" s="912">
        <f>'2.3_Drilling'!W24</f>
        <v>0</v>
      </c>
      <c r="W42" s="751">
        <f>'2.3_Drilling'!X24</f>
        <v>0</v>
      </c>
      <c r="X42" s="912">
        <f>'2.3_Drilling'!Z24</f>
        <v>0</v>
      </c>
      <c r="Y42" s="751">
        <f>'2.3_Drilling'!AA24</f>
        <v>0</v>
      </c>
      <c r="Z42" s="912">
        <f>'2.3_Drilling'!AC24</f>
        <v>0</v>
      </c>
      <c r="AA42" s="751">
        <f>'2.3_Drilling'!AD24</f>
        <v>0</v>
      </c>
      <c r="AB42" s="157">
        <f>'2.3_Drilling'!AF24</f>
        <v>0</v>
      </c>
      <c r="AC42" s="752">
        <f>'2.3_Drilling'!AG24</f>
        <v>0</v>
      </c>
      <c r="AD42" s="912">
        <f>'2.3_Drilling'!AI24</f>
        <v>0</v>
      </c>
      <c r="AE42" s="680"/>
      <c r="AF42" s="681"/>
    </row>
    <row r="43" spans="1:32" ht="18.75">
      <c r="A43" s="33"/>
      <c r="B43" s="17"/>
      <c r="C43" s="740" t="s">
        <v>247</v>
      </c>
      <c r="D43" s="760" t="s">
        <v>58</v>
      </c>
      <c r="E43" s="704">
        <f>'2.3_Drilling'!E25</f>
        <v>0</v>
      </c>
      <c r="F43" s="705">
        <f>'2.3_Drilling'!G25</f>
        <v>0</v>
      </c>
      <c r="G43" s="704">
        <f>'2.3_Drilling'!H25</f>
        <v>0</v>
      </c>
      <c r="H43" s="705">
        <f>'2.3_Drilling'!J25</f>
        <v>0</v>
      </c>
      <c r="I43" s="704">
        <f>'2.3_Drilling'!K25</f>
        <v>0</v>
      </c>
      <c r="J43" s="705">
        <f>'2.3_Drilling'!M25</f>
        <v>0</v>
      </c>
      <c r="K43" s="704">
        <f>'2.3_Drilling'!N25</f>
        <v>0</v>
      </c>
      <c r="L43" s="705">
        <f>'2.3_Drilling'!P25</f>
        <v>0</v>
      </c>
      <c r="M43" s="704">
        <f>'2.3_Drilling'!Q25</f>
        <v>0</v>
      </c>
      <c r="N43" s="705">
        <f>'2.3_Drilling'!S25</f>
        <v>0</v>
      </c>
      <c r="O43" s="750">
        <f t="shared" si="2"/>
        <v>0</v>
      </c>
      <c r="P43" s="705">
        <f t="shared" si="3"/>
        <v>0</v>
      </c>
      <c r="Q43" s="706">
        <f t="shared" si="1"/>
        <v>0</v>
      </c>
      <c r="R43" s="707">
        <f t="shared" si="6"/>
        <v>0</v>
      </c>
      <c r="S43" s="807"/>
      <c r="T43" s="722"/>
      <c r="U43" s="751">
        <f>'2.3_Drilling'!U25</f>
        <v>0</v>
      </c>
      <c r="V43" s="912">
        <f>'2.3_Drilling'!W25</f>
        <v>0</v>
      </c>
      <c r="W43" s="751">
        <f>'2.3_Drilling'!X25</f>
        <v>0</v>
      </c>
      <c r="X43" s="912">
        <f>'2.3_Drilling'!Z25</f>
        <v>0</v>
      </c>
      <c r="Y43" s="751">
        <f>'2.3_Drilling'!AA25</f>
        <v>0</v>
      </c>
      <c r="Z43" s="912">
        <f>'2.3_Drilling'!AC25</f>
        <v>0</v>
      </c>
      <c r="AA43" s="751">
        <f>'2.3_Drilling'!AD25</f>
        <v>0</v>
      </c>
      <c r="AB43" s="157">
        <f>'2.3_Drilling'!AF25</f>
        <v>0</v>
      </c>
      <c r="AC43" s="752">
        <f>'2.3_Drilling'!AG25</f>
        <v>0</v>
      </c>
      <c r="AD43" s="912">
        <f>'2.3_Drilling'!AI25</f>
        <v>0</v>
      </c>
      <c r="AE43" s="680"/>
      <c r="AF43" s="681"/>
    </row>
    <row r="44" spans="1:32" ht="18.75">
      <c r="A44" s="33"/>
      <c r="B44" s="17"/>
      <c r="C44" s="740" t="s">
        <v>248</v>
      </c>
      <c r="D44" s="760" t="s">
        <v>59</v>
      </c>
      <c r="E44" s="704">
        <f>'2.3_Drilling'!E26</f>
        <v>0</v>
      </c>
      <c r="F44" s="705">
        <f>'2.3_Drilling'!G26</f>
        <v>0</v>
      </c>
      <c r="G44" s="704">
        <f>'2.3_Drilling'!H26</f>
        <v>0</v>
      </c>
      <c r="H44" s="705">
        <f>'2.3_Drilling'!J26</f>
        <v>0</v>
      </c>
      <c r="I44" s="704">
        <f>'2.3_Drilling'!K26</f>
        <v>0</v>
      </c>
      <c r="J44" s="705">
        <f>'2.3_Drilling'!M26</f>
        <v>0</v>
      </c>
      <c r="K44" s="704">
        <f>'2.3_Drilling'!N26</f>
        <v>0</v>
      </c>
      <c r="L44" s="705">
        <f>'2.3_Drilling'!P26</f>
        <v>0</v>
      </c>
      <c r="M44" s="704">
        <f>'2.3_Drilling'!Q26</f>
        <v>0</v>
      </c>
      <c r="N44" s="705">
        <f>'2.3_Drilling'!S26</f>
        <v>0</v>
      </c>
      <c r="O44" s="750">
        <f t="shared" si="2"/>
        <v>0</v>
      </c>
      <c r="P44" s="705">
        <f t="shared" si="3"/>
        <v>0</v>
      </c>
      <c r="Q44" s="706">
        <f t="shared" si="1"/>
        <v>0</v>
      </c>
      <c r="R44" s="707">
        <f t="shared" si="6"/>
        <v>0</v>
      </c>
      <c r="S44" s="807"/>
      <c r="T44" s="722"/>
      <c r="U44" s="751">
        <f>'2.3_Drilling'!U26</f>
        <v>0</v>
      </c>
      <c r="V44" s="912">
        <f>'2.3_Drilling'!W26</f>
        <v>0</v>
      </c>
      <c r="W44" s="751">
        <f>'2.3_Drilling'!X26</f>
        <v>0</v>
      </c>
      <c r="X44" s="912">
        <f>'2.3_Drilling'!Z26</f>
        <v>0</v>
      </c>
      <c r="Y44" s="751">
        <f>'2.3_Drilling'!AA26</f>
        <v>0</v>
      </c>
      <c r="Z44" s="912">
        <f>'2.3_Drilling'!AC26</f>
        <v>0</v>
      </c>
      <c r="AA44" s="751">
        <f>'2.3_Drilling'!AD26</f>
        <v>0</v>
      </c>
      <c r="AB44" s="157">
        <f>'2.3_Drilling'!AF26</f>
        <v>0</v>
      </c>
      <c r="AC44" s="752">
        <f>'2.3_Drilling'!AG26</f>
        <v>0</v>
      </c>
      <c r="AD44" s="912">
        <f>'2.3_Drilling'!AI26</f>
        <v>0</v>
      </c>
      <c r="AE44" s="680"/>
      <c r="AF44" s="681"/>
    </row>
    <row r="45" spans="1:32" ht="18.75">
      <c r="A45" s="33"/>
      <c r="B45" s="17"/>
      <c r="C45" s="740" t="s">
        <v>249</v>
      </c>
      <c r="D45" s="763" t="s">
        <v>60</v>
      </c>
      <c r="E45" s="704">
        <f>'2.3_Drilling'!E27</f>
        <v>0</v>
      </c>
      <c r="F45" s="705">
        <f>'2.3_Drilling'!G27</f>
        <v>0</v>
      </c>
      <c r="G45" s="704">
        <f>'2.3_Drilling'!H27</f>
        <v>0</v>
      </c>
      <c r="H45" s="705">
        <f>'2.3_Drilling'!J27</f>
        <v>0</v>
      </c>
      <c r="I45" s="704">
        <f>'2.3_Drilling'!K27</f>
        <v>0</v>
      </c>
      <c r="J45" s="705">
        <f>'2.3_Drilling'!M27</f>
        <v>0</v>
      </c>
      <c r="K45" s="704">
        <f>'2.3_Drilling'!N27</f>
        <v>0</v>
      </c>
      <c r="L45" s="705">
        <f>'2.3_Drilling'!P27</f>
        <v>0</v>
      </c>
      <c r="M45" s="704">
        <f>'2.3_Drilling'!Q27</f>
        <v>0</v>
      </c>
      <c r="N45" s="705">
        <f>'2.3_Drilling'!S27</f>
        <v>0</v>
      </c>
      <c r="O45" s="750">
        <f t="shared" si="2"/>
        <v>0</v>
      </c>
      <c r="P45" s="705">
        <f t="shared" si="3"/>
        <v>0</v>
      </c>
      <c r="Q45" s="706">
        <f t="shared" si="1"/>
        <v>0</v>
      </c>
      <c r="R45" s="707">
        <f t="shared" si="6"/>
        <v>0</v>
      </c>
      <c r="S45" s="807"/>
      <c r="T45" s="722"/>
      <c r="U45" s="751">
        <f>'2.3_Drilling'!U27</f>
        <v>0</v>
      </c>
      <c r="V45" s="912">
        <f>'2.3_Drilling'!W27</f>
        <v>0</v>
      </c>
      <c r="W45" s="751">
        <f>'2.3_Drilling'!X27</f>
        <v>0</v>
      </c>
      <c r="X45" s="912">
        <f>'2.3_Drilling'!Z27</f>
        <v>0</v>
      </c>
      <c r="Y45" s="751">
        <f>'2.3_Drilling'!AA27</f>
        <v>0</v>
      </c>
      <c r="Z45" s="912">
        <f>'2.3_Drilling'!AC27</f>
        <v>0</v>
      </c>
      <c r="AA45" s="751">
        <f>'2.3_Drilling'!AD27</f>
        <v>0</v>
      </c>
      <c r="AB45" s="157">
        <f>'2.3_Drilling'!AF27</f>
        <v>0</v>
      </c>
      <c r="AC45" s="752">
        <f>'2.3_Drilling'!AG27</f>
        <v>0</v>
      </c>
      <c r="AD45" s="912">
        <f>'2.3_Drilling'!AI27</f>
        <v>0</v>
      </c>
      <c r="AE45" s="680"/>
      <c r="AF45" s="681"/>
    </row>
    <row r="46" spans="1:32" ht="18.75">
      <c r="A46" s="33"/>
      <c r="B46" s="17"/>
      <c r="C46" s="740" t="s">
        <v>250</v>
      </c>
      <c r="D46" s="918" t="s">
        <v>38</v>
      </c>
      <c r="E46" s="704">
        <f>'2.3_Drilling'!E28</f>
        <v>0</v>
      </c>
      <c r="F46" s="705">
        <f>'2.3_Drilling'!G28</f>
        <v>0</v>
      </c>
      <c r="G46" s="704">
        <f>'2.3_Drilling'!H28</f>
        <v>0</v>
      </c>
      <c r="H46" s="705">
        <f>'2.3_Drilling'!J28</f>
        <v>0</v>
      </c>
      <c r="I46" s="704">
        <f>'2.3_Drilling'!K28</f>
        <v>0</v>
      </c>
      <c r="J46" s="705">
        <f>'2.3_Drilling'!M28</f>
        <v>0</v>
      </c>
      <c r="K46" s="704">
        <f>'2.3_Drilling'!N28</f>
        <v>0</v>
      </c>
      <c r="L46" s="705">
        <f>'2.3_Drilling'!P28</f>
        <v>0</v>
      </c>
      <c r="M46" s="704">
        <f>'2.3_Drilling'!Q28</f>
        <v>0</v>
      </c>
      <c r="N46" s="705">
        <f>'2.3_Drilling'!S28</f>
        <v>0</v>
      </c>
      <c r="O46" s="750">
        <f t="shared" si="2"/>
        <v>0</v>
      </c>
      <c r="P46" s="705">
        <f t="shared" si="3"/>
        <v>0</v>
      </c>
      <c r="Q46" s="706">
        <f t="shared" si="1"/>
        <v>0</v>
      </c>
      <c r="R46" s="707">
        <f t="shared" si="6"/>
        <v>0</v>
      </c>
      <c r="S46" s="807"/>
      <c r="T46" s="722"/>
      <c r="U46" s="751">
        <f>'2.3_Drilling'!U28</f>
        <v>0</v>
      </c>
      <c r="V46" s="912">
        <f>'2.3_Drilling'!W28</f>
        <v>0</v>
      </c>
      <c r="W46" s="751">
        <f>'2.3_Drilling'!X28</f>
        <v>0</v>
      </c>
      <c r="X46" s="912">
        <f>'2.3_Drilling'!Z28</f>
        <v>0</v>
      </c>
      <c r="Y46" s="751">
        <f>'2.3_Drilling'!AA28</f>
        <v>0</v>
      </c>
      <c r="Z46" s="912">
        <f>'2.3_Drilling'!AC28</f>
        <v>0</v>
      </c>
      <c r="AA46" s="751">
        <f>'2.3_Drilling'!AD28</f>
        <v>0</v>
      </c>
      <c r="AB46" s="157">
        <f>'2.3_Drilling'!AF28</f>
        <v>0</v>
      </c>
      <c r="AC46" s="752">
        <f>'2.3_Drilling'!AG28</f>
        <v>0</v>
      </c>
      <c r="AD46" s="912">
        <f>'2.3_Drilling'!AI28</f>
        <v>0</v>
      </c>
      <c r="AE46" s="680"/>
      <c r="AF46" s="681"/>
    </row>
    <row r="47" spans="1:32" s="757" customFormat="1" ht="18.75">
      <c r="A47" s="753"/>
      <c r="B47" s="17"/>
      <c r="C47" s="740" t="s">
        <v>251</v>
      </c>
      <c r="D47" s="920" t="s">
        <v>23</v>
      </c>
      <c r="E47" s="733"/>
      <c r="F47" s="732">
        <f>+'2.3_Drilling'!G40</f>
        <v>0</v>
      </c>
      <c r="G47" s="731"/>
      <c r="H47" s="732">
        <f>+'2.3_Drilling'!J40</f>
        <v>0</v>
      </c>
      <c r="I47" s="731"/>
      <c r="J47" s="732">
        <f>+'2.3_Drilling'!M40</f>
        <v>0</v>
      </c>
      <c r="K47" s="731"/>
      <c r="L47" s="732">
        <f>+'2.3_Drilling'!P40</f>
        <v>0</v>
      </c>
      <c r="M47" s="731"/>
      <c r="N47" s="732">
        <f>+'2.3_Drilling'!S40</f>
        <v>0</v>
      </c>
      <c r="O47" s="764"/>
      <c r="P47" s="732">
        <f t="shared" si="3"/>
        <v>0</v>
      </c>
      <c r="Q47" s="734"/>
      <c r="R47" s="735"/>
      <c r="S47" s="807"/>
      <c r="T47" s="722"/>
      <c r="U47" s="755"/>
      <c r="V47" s="758">
        <f>+'2.3_Drilling'!W40</f>
        <v>0</v>
      </c>
      <c r="W47" s="755"/>
      <c r="X47" s="758">
        <f>+'2.3_Drilling'!Z40</f>
        <v>0</v>
      </c>
      <c r="Y47" s="755"/>
      <c r="Z47" s="758">
        <f>+'2.3_Drilling'!AC40</f>
        <v>0</v>
      </c>
      <c r="AA47" s="755"/>
      <c r="AB47" s="157">
        <f>+'2.3_Drilling'!AF40</f>
        <v>0</v>
      </c>
      <c r="AC47" s="756"/>
      <c r="AD47" s="758">
        <f>+'2.3_Drilling'!AI40</f>
        <v>0</v>
      </c>
      <c r="AE47" s="680"/>
      <c r="AF47" s="681"/>
    </row>
    <row r="48" spans="1:32" ht="18.75">
      <c r="A48" s="33"/>
      <c r="B48" s="17"/>
      <c r="C48" s="740"/>
      <c r="D48" s="601"/>
      <c r="E48" s="18"/>
      <c r="F48" s="696"/>
      <c r="G48" s="18"/>
      <c r="H48" s="696"/>
      <c r="I48" s="18"/>
      <c r="J48" s="696"/>
      <c r="K48" s="18"/>
      <c r="L48" s="696"/>
      <c r="M48" s="18"/>
      <c r="N48" s="696"/>
      <c r="O48" s="743"/>
      <c r="P48" s="744"/>
      <c r="Q48" s="706"/>
      <c r="R48" s="707"/>
      <c r="S48" s="807"/>
      <c r="T48" s="722"/>
      <c r="U48" s="911"/>
      <c r="V48" s="912"/>
      <c r="W48" s="911"/>
      <c r="X48" s="912"/>
      <c r="Y48" s="911"/>
      <c r="Z48" s="912"/>
      <c r="AA48" s="911"/>
      <c r="AB48" s="157"/>
      <c r="AC48" s="913"/>
      <c r="AD48" s="912"/>
      <c r="AE48" s="680"/>
      <c r="AF48" s="681"/>
    </row>
    <row r="49" spans="1:32" s="32" customFormat="1" ht="15.75">
      <c r="A49" s="747" t="s">
        <v>29</v>
      </c>
      <c r="B49" s="908"/>
      <c r="C49" s="740"/>
      <c r="D49" s="512" t="s">
        <v>61</v>
      </c>
      <c r="E49" s="18">
        <f>'2.4_Stimulation'!E24</f>
        <v>0</v>
      </c>
      <c r="F49" s="696"/>
      <c r="G49" s="18">
        <f>'2.4_Stimulation'!H24</f>
        <v>0</v>
      </c>
      <c r="H49" s="696"/>
      <c r="I49" s="18">
        <f>'2.4_Stimulation'!K24</f>
        <v>0</v>
      </c>
      <c r="J49" s="696"/>
      <c r="K49" s="18">
        <f>'2.4_Stimulation'!N24</f>
        <v>0</v>
      </c>
      <c r="L49" s="696"/>
      <c r="M49" s="18">
        <f>'2.4_Stimulation'!Q24</f>
        <v>0</v>
      </c>
      <c r="N49" s="696"/>
      <c r="O49" s="697">
        <f t="shared" si="2"/>
        <v>0</v>
      </c>
      <c r="P49" s="696"/>
      <c r="Q49" s="698"/>
      <c r="R49" s="691"/>
      <c r="S49" s="807"/>
      <c r="T49" s="766"/>
      <c r="U49" s="748"/>
      <c r="V49" s="31"/>
      <c r="W49" s="748"/>
      <c r="X49" s="31"/>
      <c r="Y49" s="748"/>
      <c r="Z49" s="31"/>
      <c r="AA49" s="748"/>
      <c r="AB49" s="906"/>
      <c r="AC49" s="749"/>
      <c r="AD49" s="31"/>
      <c r="AE49" s="909"/>
      <c r="AF49" s="380"/>
    </row>
    <row r="50" spans="1:32" s="32" customFormat="1" ht="18.75">
      <c r="A50" s="765"/>
      <c r="B50" s="17"/>
      <c r="C50" s="740" t="s">
        <v>252</v>
      </c>
      <c r="D50" s="919" t="s">
        <v>62</v>
      </c>
      <c r="E50" s="704">
        <f>+'2.4_Stimulation'!E5</f>
        <v>0</v>
      </c>
      <c r="F50" s="705">
        <f>+'2.4_Stimulation'!G5</f>
        <v>0</v>
      </c>
      <c r="G50" s="704">
        <f>+'2.4_Stimulation'!H5</f>
        <v>0</v>
      </c>
      <c r="H50" s="705">
        <f>+'2.4_Stimulation'!J5</f>
        <v>0</v>
      </c>
      <c r="I50" s="704">
        <f>+'2.4_Stimulation'!K5</f>
        <v>0</v>
      </c>
      <c r="J50" s="705">
        <f>+'2.4_Stimulation'!M5</f>
        <v>0</v>
      </c>
      <c r="K50" s="704">
        <f>+'2.4_Stimulation'!N5</f>
        <v>0</v>
      </c>
      <c r="L50" s="705">
        <f>+'2.4_Stimulation'!P5</f>
        <v>0</v>
      </c>
      <c r="M50" s="704">
        <f>+'2.4_Stimulation'!Q5</f>
        <v>0</v>
      </c>
      <c r="N50" s="705">
        <f>+'2.4_Stimulation'!S5</f>
        <v>0</v>
      </c>
      <c r="O50" s="750">
        <f t="shared" si="2"/>
        <v>0</v>
      </c>
      <c r="P50" s="705">
        <f t="shared" si="3"/>
        <v>0</v>
      </c>
      <c r="Q50" s="706">
        <f t="shared" si="1"/>
        <v>0</v>
      </c>
      <c r="R50" s="707">
        <f>SUM(U50:AD50)</f>
        <v>0</v>
      </c>
      <c r="S50" s="807"/>
      <c r="T50" s="722"/>
      <c r="U50" s="751">
        <f>+'2.4_Stimulation'!U5</f>
        <v>0</v>
      </c>
      <c r="V50" s="912">
        <f>+'2.4_Stimulation'!W5</f>
        <v>0</v>
      </c>
      <c r="W50" s="751">
        <f>+'2.4_Stimulation'!X5</f>
        <v>0</v>
      </c>
      <c r="X50" s="912">
        <f>+'2.4_Stimulation'!Z5</f>
        <v>0</v>
      </c>
      <c r="Y50" s="751">
        <f>+'2.4_Stimulation'!AA5</f>
        <v>0</v>
      </c>
      <c r="Z50" s="912">
        <f>+'2.4_Stimulation'!AC5</f>
        <v>0</v>
      </c>
      <c r="AA50" s="751">
        <f>+'2.4_Stimulation'!AD5</f>
        <v>0</v>
      </c>
      <c r="AB50" s="157">
        <f>+'2.4_Stimulation'!AF5</f>
        <v>0</v>
      </c>
      <c r="AC50" s="752">
        <f>+'2.4_Stimulation'!AG5</f>
        <v>0</v>
      </c>
      <c r="AD50" s="912">
        <f>+'2.4_Stimulation'!AI5</f>
        <v>0</v>
      </c>
      <c r="AE50" s="680"/>
      <c r="AF50" s="681"/>
    </row>
    <row r="51" spans="1:32" s="32" customFormat="1" ht="18.75">
      <c r="A51" s="765"/>
      <c r="B51" s="17"/>
      <c r="C51" s="740" t="s">
        <v>253</v>
      </c>
      <c r="D51" s="919" t="s">
        <v>63</v>
      </c>
      <c r="E51" s="704">
        <f>+'2.4_Stimulation'!E6</f>
        <v>0</v>
      </c>
      <c r="F51" s="705">
        <f>+'2.4_Stimulation'!G6</f>
        <v>0</v>
      </c>
      <c r="G51" s="704">
        <f>+'2.4_Stimulation'!H6</f>
        <v>0</v>
      </c>
      <c r="H51" s="705">
        <f>+'2.4_Stimulation'!J6</f>
        <v>0</v>
      </c>
      <c r="I51" s="704">
        <f>+'2.4_Stimulation'!K6</f>
        <v>0</v>
      </c>
      <c r="J51" s="705">
        <f>+'2.4_Stimulation'!M6</f>
        <v>0</v>
      </c>
      <c r="K51" s="704">
        <f>+'2.4_Stimulation'!N6</f>
        <v>0</v>
      </c>
      <c r="L51" s="705">
        <f>+'2.4_Stimulation'!P6</f>
        <v>0</v>
      </c>
      <c r="M51" s="704">
        <f>+'2.4_Stimulation'!Q6</f>
        <v>0</v>
      </c>
      <c r="N51" s="705">
        <f>+'2.4_Stimulation'!S6</f>
        <v>0</v>
      </c>
      <c r="O51" s="750">
        <f t="shared" si="2"/>
        <v>0</v>
      </c>
      <c r="P51" s="705">
        <f t="shared" si="3"/>
        <v>0</v>
      </c>
      <c r="Q51" s="706">
        <f t="shared" si="1"/>
        <v>0</v>
      </c>
      <c r="R51" s="707">
        <f>SUM(U51:AD51)</f>
        <v>0</v>
      </c>
      <c r="S51" s="807"/>
      <c r="T51" s="722"/>
      <c r="U51" s="751">
        <f>+'2.4_Stimulation'!U6</f>
        <v>0</v>
      </c>
      <c r="V51" s="912">
        <f>+'2.4_Stimulation'!W6</f>
        <v>0</v>
      </c>
      <c r="W51" s="751">
        <f>+'2.4_Stimulation'!X6</f>
        <v>0</v>
      </c>
      <c r="X51" s="912">
        <f>+'2.4_Stimulation'!Z6</f>
        <v>0</v>
      </c>
      <c r="Y51" s="751">
        <f>+'2.4_Stimulation'!AA6</f>
        <v>0</v>
      </c>
      <c r="Z51" s="912">
        <f>+'2.4_Stimulation'!AC6</f>
        <v>0</v>
      </c>
      <c r="AA51" s="751">
        <f>+'2.4_Stimulation'!AD6</f>
        <v>0</v>
      </c>
      <c r="AB51" s="157">
        <f>+'2.4_Stimulation'!AF6</f>
        <v>0</v>
      </c>
      <c r="AC51" s="752">
        <f>+'2.4_Stimulation'!AG6</f>
        <v>0</v>
      </c>
      <c r="AD51" s="912">
        <f>+'2.4_Stimulation'!AI6</f>
        <v>0</v>
      </c>
      <c r="AE51" s="680"/>
      <c r="AF51" s="681"/>
    </row>
    <row r="52" spans="1:32" s="32" customFormat="1" ht="18.75">
      <c r="A52" s="765"/>
      <c r="B52" s="17"/>
      <c r="C52" s="740" t="s">
        <v>254</v>
      </c>
      <c r="D52" s="919" t="s">
        <v>38</v>
      </c>
      <c r="E52" s="704">
        <f>+'2.4_Stimulation'!E7</f>
        <v>0</v>
      </c>
      <c r="F52" s="705">
        <f>+'2.4_Stimulation'!G7</f>
        <v>0</v>
      </c>
      <c r="G52" s="704">
        <f>+'2.4_Stimulation'!H7</f>
        <v>0</v>
      </c>
      <c r="H52" s="705">
        <f>+'2.4_Stimulation'!J7</f>
        <v>0</v>
      </c>
      <c r="I52" s="704">
        <f>+'2.4_Stimulation'!K7</f>
        <v>0</v>
      </c>
      <c r="J52" s="705">
        <f>+'2.4_Stimulation'!M7</f>
        <v>0</v>
      </c>
      <c r="K52" s="704">
        <f>+'2.4_Stimulation'!N7</f>
        <v>0</v>
      </c>
      <c r="L52" s="705">
        <f>+'2.4_Stimulation'!P7</f>
        <v>0</v>
      </c>
      <c r="M52" s="704">
        <f>+'2.4_Stimulation'!Q7</f>
        <v>0</v>
      </c>
      <c r="N52" s="705">
        <f>+'2.4_Stimulation'!S7</f>
        <v>0</v>
      </c>
      <c r="O52" s="750">
        <f t="shared" si="2"/>
        <v>0</v>
      </c>
      <c r="P52" s="705">
        <f t="shared" si="3"/>
        <v>0</v>
      </c>
      <c r="Q52" s="706">
        <f t="shared" si="1"/>
        <v>0</v>
      </c>
      <c r="R52" s="707">
        <f>SUM(U52:AD52)</f>
        <v>0</v>
      </c>
      <c r="S52" s="807"/>
      <c r="T52" s="722"/>
      <c r="U52" s="751">
        <f>+'2.4_Stimulation'!U7</f>
        <v>0</v>
      </c>
      <c r="V52" s="912">
        <f>+'2.4_Stimulation'!W7</f>
        <v>0</v>
      </c>
      <c r="W52" s="751">
        <f>+'2.4_Stimulation'!X7</f>
        <v>0</v>
      </c>
      <c r="X52" s="912">
        <f>+'2.4_Stimulation'!Z7</f>
        <v>0</v>
      </c>
      <c r="Y52" s="751">
        <f>+'2.4_Stimulation'!AA7</f>
        <v>0</v>
      </c>
      <c r="Z52" s="912">
        <f>+'2.4_Stimulation'!AC7</f>
        <v>0</v>
      </c>
      <c r="AA52" s="751">
        <f>+'2.4_Stimulation'!AD7</f>
        <v>0</v>
      </c>
      <c r="AB52" s="157">
        <f>+'2.4_Stimulation'!AF7</f>
        <v>0</v>
      </c>
      <c r="AC52" s="752">
        <f>+'2.4_Stimulation'!AG7</f>
        <v>0</v>
      </c>
      <c r="AD52" s="912">
        <f>+'2.4_Stimulation'!AI7</f>
        <v>0</v>
      </c>
      <c r="AE52" s="680"/>
      <c r="AF52" s="681"/>
    </row>
    <row r="53" spans="1:32" s="768" customFormat="1" ht="18.75">
      <c r="A53" s="767"/>
      <c r="B53" s="17"/>
      <c r="C53" s="740" t="s">
        <v>255</v>
      </c>
      <c r="D53" s="920" t="s">
        <v>23</v>
      </c>
      <c r="E53" s="731"/>
      <c r="F53" s="732">
        <f>+'2.4_Stimulation'!G19</f>
        <v>0</v>
      </c>
      <c r="G53" s="731"/>
      <c r="H53" s="732">
        <f>+'2.4_Stimulation'!J19</f>
        <v>0</v>
      </c>
      <c r="I53" s="731"/>
      <c r="J53" s="732">
        <f>+'2.4_Stimulation'!M19</f>
        <v>0</v>
      </c>
      <c r="K53" s="731"/>
      <c r="L53" s="732">
        <f>+'2.4_Stimulation'!P19</f>
        <v>0</v>
      </c>
      <c r="M53" s="731"/>
      <c r="N53" s="732">
        <f>+'2.4_Stimulation'!S19</f>
        <v>0</v>
      </c>
      <c r="O53" s="764"/>
      <c r="P53" s="732">
        <f t="shared" si="3"/>
        <v>0</v>
      </c>
      <c r="Q53" s="734"/>
      <c r="R53" s="735"/>
      <c r="S53" s="807"/>
      <c r="T53" s="722"/>
      <c r="U53" s="755"/>
      <c r="V53" s="758">
        <f>+'2.4_Stimulation'!W19</f>
        <v>0</v>
      </c>
      <c r="W53" s="755"/>
      <c r="X53" s="758">
        <f>+'2.4_Stimulation'!Z19</f>
        <v>0</v>
      </c>
      <c r="Y53" s="755"/>
      <c r="Z53" s="758">
        <f>+'2.4_Stimulation'!AC19</f>
        <v>0</v>
      </c>
      <c r="AA53" s="755"/>
      <c r="AB53" s="157">
        <f>+'2.4_Stimulation'!AF19</f>
        <v>0</v>
      </c>
      <c r="AC53" s="756"/>
      <c r="AD53" s="758">
        <f>+'2.4_Stimulation'!AI19</f>
        <v>0</v>
      </c>
      <c r="AE53" s="680"/>
      <c r="AF53" s="681"/>
    </row>
    <row r="54" spans="1:32" ht="18.75">
      <c r="A54" s="33"/>
      <c r="B54" s="17"/>
      <c r="C54" s="740"/>
      <c r="D54" s="601"/>
      <c r="E54" s="18"/>
      <c r="F54" s="696"/>
      <c r="G54" s="18"/>
      <c r="H54" s="696"/>
      <c r="I54" s="18"/>
      <c r="J54" s="696"/>
      <c r="K54" s="18"/>
      <c r="L54" s="696"/>
      <c r="M54" s="18"/>
      <c r="N54" s="696"/>
      <c r="O54" s="743"/>
      <c r="P54" s="744"/>
      <c r="Q54" s="706"/>
      <c r="R54" s="707"/>
      <c r="S54" s="807"/>
      <c r="T54" s="722"/>
      <c r="U54" s="911"/>
      <c r="V54" s="912"/>
      <c r="W54" s="911"/>
      <c r="X54" s="912"/>
      <c r="Y54" s="911"/>
      <c r="Z54" s="912"/>
      <c r="AA54" s="911"/>
      <c r="AB54" s="157"/>
      <c r="AC54" s="913"/>
      <c r="AD54" s="912"/>
      <c r="AE54" s="680"/>
      <c r="AF54" s="681"/>
    </row>
    <row r="55" spans="1:32" s="32" customFormat="1" ht="15.75">
      <c r="A55" s="747" t="s">
        <v>30</v>
      </c>
      <c r="B55" s="908"/>
      <c r="C55" s="740"/>
      <c r="D55" s="512" t="s">
        <v>64</v>
      </c>
      <c r="E55" s="18">
        <f>'2.5_WellTesting'!E28</f>
        <v>0</v>
      </c>
      <c r="F55" s="696"/>
      <c r="G55" s="18">
        <f>'2.5_WellTesting'!H28</f>
        <v>0</v>
      </c>
      <c r="H55" s="696"/>
      <c r="I55" s="18">
        <f>'2.5_WellTesting'!K28</f>
        <v>0</v>
      </c>
      <c r="J55" s="696"/>
      <c r="K55" s="18">
        <f>'2.5_WellTesting'!N28</f>
        <v>0</v>
      </c>
      <c r="L55" s="696"/>
      <c r="M55" s="18">
        <f>'2.5_WellTesting'!Q28</f>
        <v>0</v>
      </c>
      <c r="N55" s="696"/>
      <c r="O55" s="697">
        <f t="shared" si="2"/>
        <v>0</v>
      </c>
      <c r="P55" s="696"/>
      <c r="Q55" s="698"/>
      <c r="R55" s="691"/>
      <c r="S55" s="807"/>
      <c r="T55" s="766"/>
      <c r="U55" s="748"/>
      <c r="V55" s="31"/>
      <c r="W55" s="748"/>
      <c r="X55" s="31"/>
      <c r="Y55" s="748"/>
      <c r="Z55" s="31"/>
      <c r="AA55" s="748"/>
      <c r="AB55" s="906"/>
      <c r="AC55" s="749"/>
      <c r="AD55" s="31"/>
      <c r="AE55" s="909"/>
      <c r="AF55" s="380"/>
    </row>
    <row r="56" spans="1:32" ht="18.75">
      <c r="B56" s="17"/>
      <c r="C56" s="740" t="s">
        <v>256</v>
      </c>
      <c r="D56" s="919" t="s">
        <v>65</v>
      </c>
      <c r="E56" s="704">
        <f>'2.5_WellTesting'!E5</f>
        <v>0</v>
      </c>
      <c r="F56" s="705">
        <f>'2.5_WellTesting'!G5</f>
        <v>0</v>
      </c>
      <c r="G56" s="704">
        <f>'2.5_WellTesting'!H5</f>
        <v>0</v>
      </c>
      <c r="H56" s="705">
        <f>'2.5_WellTesting'!J5</f>
        <v>0</v>
      </c>
      <c r="I56" s="704">
        <f>'2.5_WellTesting'!K5</f>
        <v>0</v>
      </c>
      <c r="J56" s="705">
        <f>'2.5_WellTesting'!M5</f>
        <v>0</v>
      </c>
      <c r="K56" s="704">
        <f>'2.5_WellTesting'!N5</f>
        <v>0</v>
      </c>
      <c r="L56" s="705">
        <f>'2.5_WellTesting'!P5</f>
        <v>0</v>
      </c>
      <c r="M56" s="704">
        <f>'2.5_WellTesting'!Q5</f>
        <v>0</v>
      </c>
      <c r="N56" s="705">
        <f>'2.5_WellTesting'!S5</f>
        <v>0</v>
      </c>
      <c r="O56" s="750">
        <f t="shared" si="2"/>
        <v>0</v>
      </c>
      <c r="P56" s="705">
        <f t="shared" si="3"/>
        <v>0</v>
      </c>
      <c r="Q56" s="706">
        <f t="shared" si="1"/>
        <v>0</v>
      </c>
      <c r="R56" s="707">
        <f t="shared" ref="R56:R61" si="7">SUM(U56:AD56)</f>
        <v>0</v>
      </c>
      <c r="S56" s="807"/>
      <c r="T56" s="722"/>
      <c r="U56" s="751">
        <f>'2.5_WellTesting'!U5</f>
        <v>0</v>
      </c>
      <c r="V56" s="912">
        <f>'2.5_WellTesting'!W5</f>
        <v>0</v>
      </c>
      <c r="W56" s="751">
        <f>'2.5_WellTesting'!X5</f>
        <v>0</v>
      </c>
      <c r="X56" s="912">
        <f>'2.5_WellTesting'!Z5</f>
        <v>0</v>
      </c>
      <c r="Y56" s="751">
        <f>'2.5_WellTesting'!AA5</f>
        <v>0</v>
      </c>
      <c r="Z56" s="912">
        <f>'2.5_WellTesting'!AC5</f>
        <v>0</v>
      </c>
      <c r="AA56" s="751">
        <f>'2.5_WellTesting'!AD5</f>
        <v>0</v>
      </c>
      <c r="AB56" s="157">
        <f>'2.5_WellTesting'!AF5</f>
        <v>0</v>
      </c>
      <c r="AC56" s="752">
        <f>'2.5_WellTesting'!AG5</f>
        <v>0</v>
      </c>
      <c r="AD56" s="912">
        <f>'2.5_WellTesting'!AI5</f>
        <v>0</v>
      </c>
      <c r="AE56" s="680"/>
      <c r="AF56" s="681"/>
    </row>
    <row r="57" spans="1:32" ht="18.75">
      <c r="B57" s="17"/>
      <c r="C57" s="740" t="s">
        <v>257</v>
      </c>
      <c r="D57" s="919" t="s">
        <v>66</v>
      </c>
      <c r="E57" s="704">
        <f>'2.5_WellTesting'!E6</f>
        <v>0</v>
      </c>
      <c r="F57" s="705">
        <f>'2.5_WellTesting'!G6</f>
        <v>0</v>
      </c>
      <c r="G57" s="704">
        <f>'2.5_WellTesting'!H6</f>
        <v>0</v>
      </c>
      <c r="H57" s="705">
        <f>'2.5_WellTesting'!J6</f>
        <v>0</v>
      </c>
      <c r="I57" s="704">
        <f>'2.5_WellTesting'!K6</f>
        <v>0</v>
      </c>
      <c r="J57" s="705">
        <f>'2.5_WellTesting'!M6</f>
        <v>0</v>
      </c>
      <c r="K57" s="704">
        <f>'2.5_WellTesting'!N6</f>
        <v>0</v>
      </c>
      <c r="L57" s="705">
        <f>'2.5_WellTesting'!P6</f>
        <v>0</v>
      </c>
      <c r="M57" s="704">
        <f>'2.5_WellTesting'!Q6</f>
        <v>0</v>
      </c>
      <c r="N57" s="705">
        <f>'2.5_WellTesting'!S6</f>
        <v>0</v>
      </c>
      <c r="O57" s="750">
        <f t="shared" si="2"/>
        <v>0</v>
      </c>
      <c r="P57" s="705">
        <f t="shared" si="3"/>
        <v>0</v>
      </c>
      <c r="Q57" s="706">
        <f t="shared" si="1"/>
        <v>0</v>
      </c>
      <c r="R57" s="707">
        <f t="shared" si="7"/>
        <v>0</v>
      </c>
      <c r="S57" s="807"/>
      <c r="T57" s="722"/>
      <c r="U57" s="751">
        <f>'2.5_WellTesting'!U6</f>
        <v>0</v>
      </c>
      <c r="V57" s="912">
        <f>'2.5_WellTesting'!W6</f>
        <v>0</v>
      </c>
      <c r="W57" s="751">
        <f>'2.5_WellTesting'!X6</f>
        <v>0</v>
      </c>
      <c r="X57" s="912">
        <f>'2.5_WellTesting'!Z6</f>
        <v>0</v>
      </c>
      <c r="Y57" s="751">
        <f>'2.5_WellTesting'!AA6</f>
        <v>0</v>
      </c>
      <c r="Z57" s="912">
        <f>'2.5_WellTesting'!AC6</f>
        <v>0</v>
      </c>
      <c r="AA57" s="751">
        <f>'2.5_WellTesting'!AD6</f>
        <v>0</v>
      </c>
      <c r="AB57" s="157">
        <f>'2.5_WellTesting'!AF6</f>
        <v>0</v>
      </c>
      <c r="AC57" s="752">
        <f>'2.5_WellTesting'!AG6</f>
        <v>0</v>
      </c>
      <c r="AD57" s="912">
        <f>'2.5_WellTesting'!AI6</f>
        <v>0</v>
      </c>
      <c r="AE57" s="680"/>
      <c r="AF57" s="681"/>
    </row>
    <row r="58" spans="1:32" ht="18.75">
      <c r="B58" s="17"/>
      <c r="C58" s="740" t="s">
        <v>258</v>
      </c>
      <c r="D58" s="919" t="s">
        <v>67</v>
      </c>
      <c r="E58" s="704">
        <f>'2.5_WellTesting'!E7</f>
        <v>0</v>
      </c>
      <c r="F58" s="705">
        <f>'2.5_WellTesting'!G7</f>
        <v>0</v>
      </c>
      <c r="G58" s="704">
        <f>'2.5_WellTesting'!H7</f>
        <v>0</v>
      </c>
      <c r="H58" s="705">
        <f>'2.5_WellTesting'!J7</f>
        <v>0</v>
      </c>
      <c r="I58" s="704">
        <f>'2.5_WellTesting'!K7</f>
        <v>0</v>
      </c>
      <c r="J58" s="705">
        <f>'2.5_WellTesting'!M7</f>
        <v>0</v>
      </c>
      <c r="K58" s="704">
        <f>'2.5_WellTesting'!N7</f>
        <v>0</v>
      </c>
      <c r="L58" s="705">
        <f>'2.5_WellTesting'!P7</f>
        <v>0</v>
      </c>
      <c r="M58" s="704">
        <f>'2.5_WellTesting'!Q7</f>
        <v>0</v>
      </c>
      <c r="N58" s="705">
        <f>'2.5_WellTesting'!S7</f>
        <v>0</v>
      </c>
      <c r="O58" s="750">
        <f t="shared" si="2"/>
        <v>0</v>
      </c>
      <c r="P58" s="705">
        <f t="shared" si="3"/>
        <v>0</v>
      </c>
      <c r="Q58" s="706">
        <f t="shared" si="1"/>
        <v>0</v>
      </c>
      <c r="R58" s="707">
        <f t="shared" si="7"/>
        <v>0</v>
      </c>
      <c r="S58" s="807"/>
      <c r="T58" s="722"/>
      <c r="U58" s="751">
        <f>'2.5_WellTesting'!U7</f>
        <v>0</v>
      </c>
      <c r="V58" s="912">
        <f>'2.5_WellTesting'!W7</f>
        <v>0</v>
      </c>
      <c r="W58" s="751">
        <f>'2.5_WellTesting'!X7</f>
        <v>0</v>
      </c>
      <c r="X58" s="912">
        <f>'2.5_WellTesting'!Z7</f>
        <v>0</v>
      </c>
      <c r="Y58" s="751">
        <f>'2.5_WellTesting'!AA7</f>
        <v>0</v>
      </c>
      <c r="Z58" s="912">
        <f>'2.5_WellTesting'!AC7</f>
        <v>0</v>
      </c>
      <c r="AA58" s="751">
        <f>'2.5_WellTesting'!AD7</f>
        <v>0</v>
      </c>
      <c r="AB58" s="157">
        <f>'2.5_WellTesting'!AF7</f>
        <v>0</v>
      </c>
      <c r="AC58" s="752">
        <f>'2.5_WellTesting'!AG7</f>
        <v>0</v>
      </c>
      <c r="AD58" s="912">
        <f>'2.5_WellTesting'!AI7</f>
        <v>0</v>
      </c>
      <c r="AE58" s="680"/>
      <c r="AF58" s="681"/>
    </row>
    <row r="59" spans="1:32" ht="18.75">
      <c r="A59" s="33"/>
      <c r="B59" s="17"/>
      <c r="C59" s="740" t="s">
        <v>259</v>
      </c>
      <c r="D59" s="919" t="s">
        <v>68</v>
      </c>
      <c r="E59" s="704">
        <f>'2.5_WellTesting'!E8</f>
        <v>0</v>
      </c>
      <c r="F59" s="705">
        <f>'2.5_WellTesting'!G8</f>
        <v>0</v>
      </c>
      <c r="G59" s="704">
        <f>'2.5_WellTesting'!H8</f>
        <v>0</v>
      </c>
      <c r="H59" s="705">
        <f>'2.5_WellTesting'!J8</f>
        <v>0</v>
      </c>
      <c r="I59" s="704">
        <f>'2.5_WellTesting'!K8</f>
        <v>0</v>
      </c>
      <c r="J59" s="705">
        <f>'2.5_WellTesting'!M8</f>
        <v>0</v>
      </c>
      <c r="K59" s="704">
        <f>'2.5_WellTesting'!N8</f>
        <v>0</v>
      </c>
      <c r="L59" s="705">
        <f>'2.5_WellTesting'!P8</f>
        <v>0</v>
      </c>
      <c r="M59" s="704">
        <f>'2.5_WellTesting'!Q8</f>
        <v>0</v>
      </c>
      <c r="N59" s="705">
        <f>'2.5_WellTesting'!S8</f>
        <v>0</v>
      </c>
      <c r="O59" s="750">
        <f t="shared" si="2"/>
        <v>0</v>
      </c>
      <c r="P59" s="705">
        <f t="shared" si="3"/>
        <v>0</v>
      </c>
      <c r="Q59" s="706">
        <f t="shared" si="1"/>
        <v>0</v>
      </c>
      <c r="R59" s="707">
        <f t="shared" si="7"/>
        <v>0</v>
      </c>
      <c r="S59" s="807"/>
      <c r="T59" s="722"/>
      <c r="U59" s="751">
        <f>'2.5_WellTesting'!U8</f>
        <v>0</v>
      </c>
      <c r="V59" s="912">
        <f>'2.5_WellTesting'!W8</f>
        <v>0</v>
      </c>
      <c r="W59" s="751">
        <f>'2.5_WellTesting'!X8</f>
        <v>0</v>
      </c>
      <c r="X59" s="912">
        <f>'2.5_WellTesting'!Z8</f>
        <v>0</v>
      </c>
      <c r="Y59" s="751">
        <f>'2.5_WellTesting'!AA8</f>
        <v>0</v>
      </c>
      <c r="Z59" s="912">
        <f>'2.5_WellTesting'!AC8</f>
        <v>0</v>
      </c>
      <c r="AA59" s="751">
        <f>'2.5_WellTesting'!AD8</f>
        <v>0</v>
      </c>
      <c r="AB59" s="157">
        <f>'2.5_WellTesting'!AF8</f>
        <v>0</v>
      </c>
      <c r="AC59" s="752">
        <f>'2.5_WellTesting'!AG8</f>
        <v>0</v>
      </c>
      <c r="AD59" s="912">
        <f>'2.5_WellTesting'!AI8</f>
        <v>0</v>
      </c>
      <c r="AE59" s="680"/>
      <c r="AF59" s="681"/>
    </row>
    <row r="60" spans="1:32" ht="18.75">
      <c r="A60" s="33"/>
      <c r="B60" s="17"/>
      <c r="C60" s="740" t="s">
        <v>260</v>
      </c>
      <c r="D60" s="919" t="s">
        <v>172</v>
      </c>
      <c r="E60" s="704">
        <f>SUM('2.5_WellTesting'!E9,'2.5_WellTesting'!E10)</f>
        <v>0</v>
      </c>
      <c r="F60" s="705">
        <f>SUM('2.5_WellTesting'!G9,'2.5_WellTesting'!G10)</f>
        <v>0</v>
      </c>
      <c r="G60" s="704">
        <f>SUM('2.5_WellTesting'!H9,'2.5_WellTesting'!H10)</f>
        <v>0</v>
      </c>
      <c r="H60" s="705">
        <f>SUM('2.5_WellTesting'!J9,'2.5_WellTesting'!J10)</f>
        <v>0</v>
      </c>
      <c r="I60" s="704">
        <f>SUM('2.5_WellTesting'!K9,'2.5_WellTesting'!K10)</f>
        <v>0</v>
      </c>
      <c r="J60" s="705">
        <f>SUM('2.5_WellTesting'!M9,'2.5_WellTesting'!M10)</f>
        <v>0</v>
      </c>
      <c r="K60" s="704">
        <f>SUM('2.5_WellTesting'!N9,'2.5_WellTesting'!N10)</f>
        <v>0</v>
      </c>
      <c r="L60" s="705">
        <f>SUM('2.5_WellTesting'!P9,'2.5_WellTesting'!P10)</f>
        <v>0</v>
      </c>
      <c r="M60" s="704">
        <f>SUM('2.5_WellTesting'!Q9,'2.5_WellTesting'!Q10)</f>
        <v>0</v>
      </c>
      <c r="N60" s="705">
        <f>SUM('2.5_WellTesting'!S9,'2.5_WellTesting'!S10)</f>
        <v>0</v>
      </c>
      <c r="O60" s="750">
        <f t="shared" si="2"/>
        <v>0</v>
      </c>
      <c r="P60" s="705">
        <f t="shared" si="3"/>
        <v>0</v>
      </c>
      <c r="Q60" s="706">
        <f t="shared" si="1"/>
        <v>0</v>
      </c>
      <c r="R60" s="707">
        <f t="shared" si="7"/>
        <v>0</v>
      </c>
      <c r="S60" s="807"/>
      <c r="T60" s="722"/>
      <c r="U60" s="751">
        <f>SUM('2.5_WellTesting'!U9,'2.5_WellTesting'!U10)</f>
        <v>0</v>
      </c>
      <c r="V60" s="912">
        <f>SUM('2.5_WellTesting'!W9,'2.5_WellTesting'!W10)</f>
        <v>0</v>
      </c>
      <c r="W60" s="751">
        <f>SUM('2.5_WellTesting'!X9,'2.5_WellTesting'!X10)</f>
        <v>0</v>
      </c>
      <c r="X60" s="912">
        <f>SUM('2.5_WellTesting'!Z9,'2.5_WellTesting'!Z10)</f>
        <v>0</v>
      </c>
      <c r="Y60" s="751">
        <f>SUM('2.5_WellTesting'!AA9,'2.5_WellTesting'!AA10)</f>
        <v>0</v>
      </c>
      <c r="Z60" s="912">
        <f>SUM('2.5_WellTesting'!AC9,'2.5_WellTesting'!AC10)</f>
        <v>0</v>
      </c>
      <c r="AA60" s="751">
        <f>SUM('2.5_WellTesting'!AD9,'2.5_WellTesting'!AD10)</f>
        <v>0</v>
      </c>
      <c r="AB60" s="157">
        <f>SUM('2.5_WellTesting'!AF9,'2.5_WellTesting'!AF10)</f>
        <v>0</v>
      </c>
      <c r="AC60" s="752">
        <f>SUM('2.5_WellTesting'!AG9,'2.5_WellTesting'!AG10)</f>
        <v>0</v>
      </c>
      <c r="AD60" s="912">
        <f>SUM('2.5_WellTesting'!AI9,'2.5_WellTesting'!AI10)</f>
        <v>0</v>
      </c>
      <c r="AE60" s="680"/>
      <c r="AF60" s="681"/>
    </row>
    <row r="61" spans="1:32" ht="18.75">
      <c r="A61" s="33"/>
      <c r="B61" s="17"/>
      <c r="C61" s="740" t="s">
        <v>261</v>
      </c>
      <c r="D61" s="919" t="s">
        <v>38</v>
      </c>
      <c r="E61" s="704">
        <f>'2.5_WellTesting'!E11</f>
        <v>0</v>
      </c>
      <c r="F61" s="705">
        <f>'2.5_WellTesting'!G11</f>
        <v>0</v>
      </c>
      <c r="G61" s="704">
        <f>'2.5_WellTesting'!H11</f>
        <v>0</v>
      </c>
      <c r="H61" s="705">
        <f>'2.5_WellTesting'!J11</f>
        <v>0</v>
      </c>
      <c r="I61" s="704">
        <f>'2.5_WellTesting'!K11</f>
        <v>0</v>
      </c>
      <c r="J61" s="705">
        <f>'2.5_WellTesting'!M11</f>
        <v>0</v>
      </c>
      <c r="K61" s="704">
        <f>'2.5_WellTesting'!N11</f>
        <v>0</v>
      </c>
      <c r="L61" s="705">
        <f>'2.5_WellTesting'!P11</f>
        <v>0</v>
      </c>
      <c r="M61" s="704">
        <f>'2.5_WellTesting'!Q11</f>
        <v>0</v>
      </c>
      <c r="N61" s="705">
        <f>'2.5_WellTesting'!S11</f>
        <v>0</v>
      </c>
      <c r="O61" s="750">
        <f t="shared" si="2"/>
        <v>0</v>
      </c>
      <c r="P61" s="705">
        <f t="shared" si="3"/>
        <v>0</v>
      </c>
      <c r="Q61" s="706">
        <f t="shared" si="1"/>
        <v>0</v>
      </c>
      <c r="R61" s="707">
        <f t="shared" si="7"/>
        <v>0</v>
      </c>
      <c r="S61" s="807"/>
      <c r="T61" s="722"/>
      <c r="U61" s="751">
        <f>+'2.5_WellTesting'!U11</f>
        <v>0</v>
      </c>
      <c r="V61" s="912">
        <f>'2.5_WellTesting'!W11</f>
        <v>0</v>
      </c>
      <c r="W61" s="751">
        <f>+'2.5_WellTesting'!X11</f>
        <v>0</v>
      </c>
      <c r="X61" s="912">
        <f>'2.5_WellTesting'!Z11</f>
        <v>0</v>
      </c>
      <c r="Y61" s="751">
        <f>+'2.5_WellTesting'!AA11</f>
        <v>0</v>
      </c>
      <c r="Z61" s="912">
        <f>'2.5_WellTesting'!AC11</f>
        <v>0</v>
      </c>
      <c r="AA61" s="751">
        <f>+'2.5_WellTesting'!AD11</f>
        <v>0</v>
      </c>
      <c r="AB61" s="157">
        <f>'2.5_WellTesting'!AF11</f>
        <v>0</v>
      </c>
      <c r="AC61" s="752">
        <f>+'2.5_WellTesting'!AG11</f>
        <v>0</v>
      </c>
      <c r="AD61" s="912">
        <f>'2.5_WellTesting'!AI11</f>
        <v>0</v>
      </c>
      <c r="AE61" s="680"/>
      <c r="AF61" s="681"/>
    </row>
    <row r="62" spans="1:32" s="757" customFormat="1" ht="18.75">
      <c r="A62" s="753"/>
      <c r="B62" s="17"/>
      <c r="C62" s="740" t="s">
        <v>262</v>
      </c>
      <c r="D62" s="920" t="s">
        <v>23</v>
      </c>
      <c r="E62" s="733"/>
      <c r="F62" s="732">
        <f>+'2.5_WellTesting'!G23</f>
        <v>0</v>
      </c>
      <c r="G62" s="731"/>
      <c r="H62" s="732">
        <f>+'2.5_WellTesting'!J23</f>
        <v>0</v>
      </c>
      <c r="I62" s="731"/>
      <c r="J62" s="732">
        <f>+'2.5_WellTesting'!M23</f>
        <v>0</v>
      </c>
      <c r="K62" s="731"/>
      <c r="L62" s="732">
        <f>+'2.5_WellTesting'!P23</f>
        <v>0</v>
      </c>
      <c r="M62" s="731"/>
      <c r="N62" s="732">
        <f>+'2.5_WellTesting'!S23</f>
        <v>0</v>
      </c>
      <c r="O62" s="731"/>
      <c r="P62" s="732">
        <f t="shared" si="3"/>
        <v>0</v>
      </c>
      <c r="Q62" s="734"/>
      <c r="R62" s="735"/>
      <c r="S62" s="807"/>
      <c r="T62" s="722"/>
      <c r="U62" s="755"/>
      <c r="V62" s="914">
        <f>'2.5_WellTesting'!W23</f>
        <v>0</v>
      </c>
      <c r="W62" s="755"/>
      <c r="X62" s="914">
        <f>'2.5_WellTesting'!Z23</f>
        <v>0</v>
      </c>
      <c r="Y62" s="755"/>
      <c r="Z62" s="914">
        <f>'2.5_WellTesting'!AC23</f>
        <v>0</v>
      </c>
      <c r="AA62" s="755"/>
      <c r="AB62" s="1109">
        <f>'2.5_WellTesting'!AF23</f>
        <v>0</v>
      </c>
      <c r="AC62" s="756"/>
      <c r="AD62" s="914">
        <f>'2.5_WellTesting'!AI23</f>
        <v>0</v>
      </c>
      <c r="AE62" s="680"/>
      <c r="AF62" s="681"/>
    </row>
    <row r="63" spans="1:32" ht="18.75">
      <c r="A63" s="33"/>
      <c r="B63" s="17"/>
      <c r="C63" s="740"/>
      <c r="D63" s="601"/>
      <c r="E63" s="18"/>
      <c r="F63" s="696"/>
      <c r="G63" s="18"/>
      <c r="H63" s="696"/>
      <c r="I63" s="18"/>
      <c r="J63" s="696"/>
      <c r="K63" s="18"/>
      <c r="L63" s="696"/>
      <c r="M63" s="18"/>
      <c r="N63" s="696"/>
      <c r="O63" s="743"/>
      <c r="P63" s="744"/>
      <c r="Q63" s="706"/>
      <c r="R63" s="707"/>
      <c r="S63" s="807"/>
      <c r="T63" s="722"/>
      <c r="U63" s="911"/>
      <c r="V63" s="912"/>
      <c r="W63" s="911"/>
      <c r="X63" s="912"/>
      <c r="Y63" s="911"/>
      <c r="Z63" s="912"/>
      <c r="AA63" s="911"/>
      <c r="AB63" s="157"/>
      <c r="AC63" s="913"/>
      <c r="AD63" s="912"/>
      <c r="AE63" s="680"/>
      <c r="AF63" s="681"/>
    </row>
    <row r="64" spans="1:32" s="32" customFormat="1" ht="15.75">
      <c r="A64" s="747" t="s">
        <v>31</v>
      </c>
      <c r="B64" s="908"/>
      <c r="C64" s="740"/>
      <c r="D64" s="512" t="s">
        <v>69</v>
      </c>
      <c r="E64" s="18">
        <f>'2.6_Logging'!E25</f>
        <v>0</v>
      </c>
      <c r="F64" s="696"/>
      <c r="G64" s="18">
        <f>'2.6_Logging'!H25</f>
        <v>0</v>
      </c>
      <c r="H64" s="696"/>
      <c r="I64" s="18">
        <f>'2.6_Logging'!K25</f>
        <v>0</v>
      </c>
      <c r="J64" s="696"/>
      <c r="K64" s="18">
        <f>'2.6_Logging'!N25</f>
        <v>0</v>
      </c>
      <c r="L64" s="696"/>
      <c r="M64" s="18">
        <f>'2.6_Logging'!Q25</f>
        <v>0</v>
      </c>
      <c r="N64" s="696"/>
      <c r="O64" s="697">
        <f t="shared" si="2"/>
        <v>0</v>
      </c>
      <c r="P64" s="696"/>
      <c r="Q64" s="698"/>
      <c r="R64" s="691"/>
      <c r="S64" s="807"/>
      <c r="T64" s="766"/>
      <c r="U64" s="748"/>
      <c r="V64" s="31"/>
      <c r="W64" s="748"/>
      <c r="X64" s="31"/>
      <c r="Y64" s="748"/>
      <c r="Z64" s="31"/>
      <c r="AA64" s="748"/>
      <c r="AB64" s="906"/>
      <c r="AC64" s="749"/>
      <c r="AD64" s="31"/>
      <c r="AE64" s="909"/>
      <c r="AF64" s="380"/>
    </row>
    <row r="65" spans="1:32" ht="18.75">
      <c r="A65" s="33"/>
      <c r="B65" s="17"/>
      <c r="C65" s="740" t="s">
        <v>263</v>
      </c>
      <c r="D65" s="919" t="s">
        <v>70</v>
      </c>
      <c r="E65" s="704">
        <f>'2.6_Logging'!E5</f>
        <v>0</v>
      </c>
      <c r="F65" s="705">
        <f>'2.6_Logging'!G5</f>
        <v>0</v>
      </c>
      <c r="G65" s="704">
        <f>'2.6_Logging'!H5</f>
        <v>0</v>
      </c>
      <c r="H65" s="705">
        <f>'2.6_Logging'!J5</f>
        <v>0</v>
      </c>
      <c r="I65" s="704">
        <f>'2.6_Logging'!K5</f>
        <v>0</v>
      </c>
      <c r="J65" s="705">
        <f>'2.6_Logging'!M5</f>
        <v>0</v>
      </c>
      <c r="K65" s="704">
        <f>'2.6_Logging'!N5</f>
        <v>0</v>
      </c>
      <c r="L65" s="705">
        <f>'2.6_Logging'!P5</f>
        <v>0</v>
      </c>
      <c r="M65" s="704">
        <f>'2.6_Logging'!Q5</f>
        <v>0</v>
      </c>
      <c r="N65" s="705">
        <f>'2.6_Logging'!S5</f>
        <v>0</v>
      </c>
      <c r="O65" s="750">
        <f t="shared" si="2"/>
        <v>0</v>
      </c>
      <c r="P65" s="705">
        <f t="shared" si="3"/>
        <v>0</v>
      </c>
      <c r="Q65" s="706">
        <f t="shared" si="1"/>
        <v>0</v>
      </c>
      <c r="R65" s="707">
        <f t="shared" ref="R65:R68" si="8">SUM(U65:AD65)</f>
        <v>0</v>
      </c>
      <c r="S65" s="807"/>
      <c r="T65" s="722"/>
      <c r="U65" s="751">
        <f>'2.6_Logging'!U5</f>
        <v>0</v>
      </c>
      <c r="V65" s="912">
        <f>'2.6_Logging'!W5</f>
        <v>0</v>
      </c>
      <c r="W65" s="751">
        <f>'2.6_Logging'!X5</f>
        <v>0</v>
      </c>
      <c r="X65" s="912">
        <f>'2.6_Logging'!Z5</f>
        <v>0</v>
      </c>
      <c r="Y65" s="751">
        <f>'2.6_Logging'!AA5</f>
        <v>0</v>
      </c>
      <c r="Z65" s="912">
        <f>'2.6_Logging'!AC5</f>
        <v>0</v>
      </c>
      <c r="AA65" s="751">
        <f>'2.6_Logging'!AD5</f>
        <v>0</v>
      </c>
      <c r="AB65" s="157">
        <f>'2.6_Logging'!AF5</f>
        <v>0</v>
      </c>
      <c r="AC65" s="752">
        <f>'2.6_Logging'!AG5</f>
        <v>0</v>
      </c>
      <c r="AD65" s="912">
        <f>'2.6_Logging'!AI5</f>
        <v>0</v>
      </c>
      <c r="AE65" s="680"/>
      <c r="AF65" s="681"/>
    </row>
    <row r="66" spans="1:32" ht="18.75">
      <c r="A66" s="33"/>
      <c r="B66" s="17"/>
      <c r="C66" s="740" t="s">
        <v>264</v>
      </c>
      <c r="D66" s="919" t="s">
        <v>71</v>
      </c>
      <c r="E66" s="704">
        <f>'2.6_Logging'!E6</f>
        <v>0</v>
      </c>
      <c r="F66" s="705">
        <f>'2.6_Logging'!G6</f>
        <v>0</v>
      </c>
      <c r="G66" s="704">
        <f>'2.6_Logging'!H6</f>
        <v>0</v>
      </c>
      <c r="H66" s="705">
        <f>'2.6_Logging'!J6</f>
        <v>0</v>
      </c>
      <c r="I66" s="704">
        <f>'2.6_Logging'!K6</f>
        <v>0</v>
      </c>
      <c r="J66" s="705">
        <f>'2.6_Logging'!M6</f>
        <v>0</v>
      </c>
      <c r="K66" s="704">
        <f>'2.6_Logging'!N6</f>
        <v>0</v>
      </c>
      <c r="L66" s="705">
        <f>'2.6_Logging'!P6</f>
        <v>0</v>
      </c>
      <c r="M66" s="704">
        <f>'2.6_Logging'!Q6</f>
        <v>0</v>
      </c>
      <c r="N66" s="705">
        <f>'2.6_Logging'!S6</f>
        <v>0</v>
      </c>
      <c r="O66" s="750">
        <f t="shared" si="2"/>
        <v>0</v>
      </c>
      <c r="P66" s="705">
        <f t="shared" si="3"/>
        <v>0</v>
      </c>
      <c r="Q66" s="706">
        <f t="shared" si="1"/>
        <v>0</v>
      </c>
      <c r="R66" s="707">
        <f t="shared" si="8"/>
        <v>0</v>
      </c>
      <c r="S66" s="807"/>
      <c r="T66" s="722"/>
      <c r="U66" s="751">
        <f>'2.6_Logging'!U6</f>
        <v>0</v>
      </c>
      <c r="V66" s="912">
        <f>'2.6_Logging'!W6</f>
        <v>0</v>
      </c>
      <c r="W66" s="751">
        <f>'2.6_Logging'!X6</f>
        <v>0</v>
      </c>
      <c r="X66" s="912">
        <f>'2.6_Logging'!Z6</f>
        <v>0</v>
      </c>
      <c r="Y66" s="751">
        <f>'2.6_Logging'!AA6</f>
        <v>0</v>
      </c>
      <c r="Z66" s="912">
        <f>'2.6_Logging'!AC6</f>
        <v>0</v>
      </c>
      <c r="AA66" s="751">
        <f>'2.6_Logging'!AD6</f>
        <v>0</v>
      </c>
      <c r="AB66" s="157">
        <f>'2.6_Logging'!AF6</f>
        <v>0</v>
      </c>
      <c r="AC66" s="752">
        <f>'2.6_Logging'!AG6</f>
        <v>0</v>
      </c>
      <c r="AD66" s="912">
        <f>'2.6_Logging'!AI6</f>
        <v>0</v>
      </c>
      <c r="AE66" s="680"/>
      <c r="AF66" s="681"/>
    </row>
    <row r="67" spans="1:32" ht="18.75">
      <c r="A67" s="33"/>
      <c r="B67" s="17"/>
      <c r="C67" s="740" t="s">
        <v>265</v>
      </c>
      <c r="D67" s="919" t="s">
        <v>72</v>
      </c>
      <c r="E67" s="704">
        <f>'2.6_Logging'!E7</f>
        <v>0</v>
      </c>
      <c r="F67" s="705">
        <f>'2.6_Logging'!G7</f>
        <v>0</v>
      </c>
      <c r="G67" s="704">
        <f>'2.6_Logging'!H7</f>
        <v>0</v>
      </c>
      <c r="H67" s="705">
        <f>'2.6_Logging'!J7</f>
        <v>0</v>
      </c>
      <c r="I67" s="704">
        <f>'2.6_Logging'!K7</f>
        <v>0</v>
      </c>
      <c r="J67" s="705">
        <f>'2.6_Logging'!M7</f>
        <v>0</v>
      </c>
      <c r="K67" s="704">
        <f>'2.6_Logging'!N7</f>
        <v>0</v>
      </c>
      <c r="L67" s="705">
        <f>'2.6_Logging'!P7</f>
        <v>0</v>
      </c>
      <c r="M67" s="704">
        <f>'2.6_Logging'!Q7</f>
        <v>0</v>
      </c>
      <c r="N67" s="705">
        <f>'2.6_Logging'!S7</f>
        <v>0</v>
      </c>
      <c r="O67" s="750">
        <f t="shared" si="2"/>
        <v>0</v>
      </c>
      <c r="P67" s="705">
        <f t="shared" si="3"/>
        <v>0</v>
      </c>
      <c r="Q67" s="706">
        <f t="shared" si="1"/>
        <v>0</v>
      </c>
      <c r="R67" s="707">
        <f t="shared" si="8"/>
        <v>0</v>
      </c>
      <c r="S67" s="807"/>
      <c r="T67" s="722"/>
      <c r="U67" s="751">
        <f>'2.6_Logging'!U7</f>
        <v>0</v>
      </c>
      <c r="V67" s="912">
        <f>'2.6_Logging'!W7</f>
        <v>0</v>
      </c>
      <c r="W67" s="751">
        <f>'2.6_Logging'!X7</f>
        <v>0</v>
      </c>
      <c r="X67" s="912">
        <f>'2.6_Logging'!Z7</f>
        <v>0</v>
      </c>
      <c r="Y67" s="751">
        <f>'2.6_Logging'!AA7</f>
        <v>0</v>
      </c>
      <c r="Z67" s="912">
        <f>'2.6_Logging'!AC7</f>
        <v>0</v>
      </c>
      <c r="AA67" s="751">
        <f>'2.6_Logging'!AD7</f>
        <v>0</v>
      </c>
      <c r="AB67" s="157">
        <f>'2.6_Logging'!AF7</f>
        <v>0</v>
      </c>
      <c r="AC67" s="752">
        <f>'2.6_Logging'!AG7</f>
        <v>0</v>
      </c>
      <c r="AD67" s="912">
        <f>'2.6_Logging'!AI7</f>
        <v>0</v>
      </c>
      <c r="AE67" s="680"/>
      <c r="AF67" s="681"/>
    </row>
    <row r="68" spans="1:32" ht="18.75">
      <c r="A68" s="33"/>
      <c r="B68" s="17"/>
      <c r="C68" s="740" t="s">
        <v>266</v>
      </c>
      <c r="D68" s="919" t="s">
        <v>38</v>
      </c>
      <c r="E68" s="704">
        <f>'2.6_Logging'!E8</f>
        <v>0</v>
      </c>
      <c r="F68" s="705">
        <f>'2.6_Logging'!G8</f>
        <v>0</v>
      </c>
      <c r="G68" s="704">
        <f>'2.6_Logging'!H8</f>
        <v>0</v>
      </c>
      <c r="H68" s="705">
        <f>'2.6_Logging'!J8</f>
        <v>0</v>
      </c>
      <c r="I68" s="704">
        <f>'2.6_Logging'!K8</f>
        <v>0</v>
      </c>
      <c r="J68" s="705">
        <f>'2.6_Logging'!M8</f>
        <v>0</v>
      </c>
      <c r="K68" s="704">
        <f>'2.6_Logging'!N8</f>
        <v>0</v>
      </c>
      <c r="L68" s="705">
        <f>'2.6_Logging'!P8</f>
        <v>0</v>
      </c>
      <c r="M68" s="704">
        <f>'2.6_Logging'!Q8</f>
        <v>0</v>
      </c>
      <c r="N68" s="705">
        <f>'2.6_Logging'!S8</f>
        <v>0</v>
      </c>
      <c r="O68" s="750">
        <f t="shared" si="2"/>
        <v>0</v>
      </c>
      <c r="P68" s="705">
        <f t="shared" si="3"/>
        <v>0</v>
      </c>
      <c r="Q68" s="706">
        <f t="shared" si="1"/>
        <v>0</v>
      </c>
      <c r="R68" s="707">
        <f t="shared" si="8"/>
        <v>0</v>
      </c>
      <c r="S68" s="807"/>
      <c r="T68" s="722"/>
      <c r="U68" s="751">
        <f>'2.6_Logging'!U8</f>
        <v>0</v>
      </c>
      <c r="V68" s="912">
        <f>'2.6_Logging'!W8</f>
        <v>0</v>
      </c>
      <c r="W68" s="751">
        <f>'2.6_Logging'!X8</f>
        <v>0</v>
      </c>
      <c r="X68" s="912">
        <f>'2.6_Logging'!Z8</f>
        <v>0</v>
      </c>
      <c r="Y68" s="751">
        <f>'2.6_Logging'!AA8</f>
        <v>0</v>
      </c>
      <c r="Z68" s="912">
        <f>'2.6_Logging'!AC8</f>
        <v>0</v>
      </c>
      <c r="AA68" s="751">
        <f>'2.6_Logging'!AD8</f>
        <v>0</v>
      </c>
      <c r="AB68" s="157">
        <f>'2.6_Logging'!AF8</f>
        <v>0</v>
      </c>
      <c r="AC68" s="752">
        <f>'2.6_Logging'!AG8</f>
        <v>0</v>
      </c>
      <c r="AD68" s="912">
        <f>'2.6_Logging'!AI8</f>
        <v>0</v>
      </c>
      <c r="AE68" s="680"/>
      <c r="AF68" s="681"/>
    </row>
    <row r="69" spans="1:32" s="757" customFormat="1" ht="18.75">
      <c r="A69" s="753"/>
      <c r="B69" s="17"/>
      <c r="C69" s="740" t="s">
        <v>267</v>
      </c>
      <c r="D69" s="920" t="s">
        <v>23</v>
      </c>
      <c r="E69" s="731"/>
      <c r="F69" s="732">
        <f>+'2.6_Logging'!G20</f>
        <v>0</v>
      </c>
      <c r="G69" s="731"/>
      <c r="H69" s="732">
        <f>+'2.6_Logging'!J20</f>
        <v>0</v>
      </c>
      <c r="I69" s="731"/>
      <c r="J69" s="732">
        <f>+'2.6_Logging'!M20</f>
        <v>0</v>
      </c>
      <c r="K69" s="731"/>
      <c r="L69" s="732">
        <f>+'2.6_Logging'!P20</f>
        <v>0</v>
      </c>
      <c r="M69" s="731"/>
      <c r="N69" s="732">
        <f>+'2.6_Logging'!S20</f>
        <v>0</v>
      </c>
      <c r="O69" s="764"/>
      <c r="P69" s="732">
        <f t="shared" si="3"/>
        <v>0</v>
      </c>
      <c r="Q69" s="734"/>
      <c r="R69" s="735"/>
      <c r="S69" s="807"/>
      <c r="T69" s="722"/>
      <c r="U69" s="755"/>
      <c r="V69" s="758">
        <f>+'2.6_Logging'!W20</f>
        <v>0</v>
      </c>
      <c r="W69" s="755"/>
      <c r="X69" s="758">
        <f>+'2.6_Logging'!Z20</f>
        <v>0</v>
      </c>
      <c r="Y69" s="755"/>
      <c r="Z69" s="758">
        <f>+'2.6_Logging'!AC20</f>
        <v>0</v>
      </c>
      <c r="AA69" s="755"/>
      <c r="AB69" s="1109">
        <f>+'2.6_Logging'!AF20</f>
        <v>0</v>
      </c>
      <c r="AC69" s="756"/>
      <c r="AD69" s="758">
        <f>+'2.6_Logging'!AI20</f>
        <v>0</v>
      </c>
      <c r="AE69" s="680"/>
      <c r="AF69" s="681"/>
    </row>
    <row r="70" spans="1:32" ht="18.75">
      <c r="A70" s="33"/>
      <c r="B70" s="17"/>
      <c r="C70" s="740"/>
      <c r="D70" s="601"/>
      <c r="E70" s="18"/>
      <c r="F70" s="696"/>
      <c r="G70" s="18"/>
      <c r="H70" s="696"/>
      <c r="I70" s="18"/>
      <c r="J70" s="696"/>
      <c r="K70" s="18"/>
      <c r="L70" s="696"/>
      <c r="M70" s="18"/>
      <c r="N70" s="696"/>
      <c r="O70" s="743"/>
      <c r="P70" s="744"/>
      <c r="Q70" s="706"/>
      <c r="R70" s="707"/>
      <c r="S70" s="807"/>
      <c r="T70" s="722"/>
      <c r="U70" s="911"/>
      <c r="V70" s="912"/>
      <c r="W70" s="911"/>
      <c r="X70" s="912"/>
      <c r="Y70" s="911"/>
      <c r="Z70" s="912"/>
      <c r="AA70" s="911"/>
      <c r="AB70" s="157"/>
      <c r="AC70" s="913"/>
      <c r="AD70" s="912"/>
      <c r="AE70" s="680"/>
      <c r="AF70" s="681"/>
    </row>
    <row r="71" spans="1:32" s="32" customFormat="1" ht="15.75">
      <c r="A71" s="747" t="s">
        <v>32</v>
      </c>
      <c r="B71" s="908"/>
      <c r="C71" s="740"/>
      <c r="D71" s="512" t="s">
        <v>73</v>
      </c>
      <c r="E71" s="18">
        <f>'2.7_Analyses'!E26</f>
        <v>0</v>
      </c>
      <c r="F71" s="696"/>
      <c r="G71" s="18">
        <f>'2.7_Analyses'!H26</f>
        <v>0</v>
      </c>
      <c r="H71" s="696"/>
      <c r="I71" s="18">
        <f>'2.7_Analyses'!K26</f>
        <v>0</v>
      </c>
      <c r="J71" s="696"/>
      <c r="K71" s="18">
        <f>'2.7_Analyses'!N26</f>
        <v>0</v>
      </c>
      <c r="L71" s="696"/>
      <c r="M71" s="18">
        <f>'2.7_Analyses'!Q26</f>
        <v>0</v>
      </c>
      <c r="N71" s="696"/>
      <c r="O71" s="697">
        <f t="shared" ref="O71:O86" si="9">SUM(E71,G71,I71,K71,M71)</f>
        <v>0</v>
      </c>
      <c r="P71" s="696"/>
      <c r="Q71" s="698"/>
      <c r="R71" s="691"/>
      <c r="S71" s="807"/>
      <c r="T71" s="766"/>
      <c r="U71" s="748"/>
      <c r="V71" s="31"/>
      <c r="W71" s="748"/>
      <c r="X71" s="31"/>
      <c r="Y71" s="748"/>
      <c r="Z71" s="31"/>
      <c r="AA71" s="748"/>
      <c r="AB71" s="906"/>
      <c r="AC71" s="749"/>
      <c r="AD71" s="31"/>
      <c r="AE71" s="909"/>
      <c r="AF71" s="380"/>
    </row>
    <row r="72" spans="1:32" ht="18.75">
      <c r="A72" s="33"/>
      <c r="B72" s="17"/>
      <c r="C72" s="740" t="s">
        <v>268</v>
      </c>
      <c r="D72" s="919" t="s">
        <v>74</v>
      </c>
      <c r="E72" s="704">
        <f>'2.7_Analyses'!E5</f>
        <v>0</v>
      </c>
      <c r="F72" s="705">
        <f>'2.7_Analyses'!G5</f>
        <v>0</v>
      </c>
      <c r="G72" s="704">
        <f>'2.7_Analyses'!H5</f>
        <v>0</v>
      </c>
      <c r="H72" s="705">
        <f>'2.7_Analyses'!J5</f>
        <v>0</v>
      </c>
      <c r="I72" s="704">
        <f>'2.7_Analyses'!K5</f>
        <v>0</v>
      </c>
      <c r="J72" s="705">
        <f>'2.7_Analyses'!M5</f>
        <v>0</v>
      </c>
      <c r="K72" s="704">
        <f>'2.7_Analyses'!N5</f>
        <v>0</v>
      </c>
      <c r="L72" s="705">
        <f>'2.7_Analyses'!P5</f>
        <v>0</v>
      </c>
      <c r="M72" s="704">
        <f>'2.7_Analyses'!Q5</f>
        <v>0</v>
      </c>
      <c r="N72" s="705">
        <f>'2.7_Analyses'!S5</f>
        <v>0</v>
      </c>
      <c r="O72" s="750">
        <f t="shared" si="9"/>
        <v>0</v>
      </c>
      <c r="P72" s="705">
        <f t="shared" ref="P72:P87" si="10">SUM(F72,H72,J72,L72,N72)</f>
        <v>0</v>
      </c>
      <c r="Q72" s="706">
        <f t="shared" ref="Q72:Q86" si="11">SUM(O72:P72)</f>
        <v>0</v>
      </c>
      <c r="R72" s="707">
        <f t="shared" ref="R72:R76" si="12">SUM(U72:AD72)</f>
        <v>0</v>
      </c>
      <c r="S72" s="807"/>
      <c r="T72" s="722"/>
      <c r="U72" s="751">
        <f>'2.7_Analyses'!U5</f>
        <v>0</v>
      </c>
      <c r="V72" s="912">
        <f>'2.7_Analyses'!W5</f>
        <v>0</v>
      </c>
      <c r="W72" s="751">
        <f>'2.7_Analyses'!X5</f>
        <v>0</v>
      </c>
      <c r="X72" s="912">
        <f>'2.7_Analyses'!Z5</f>
        <v>0</v>
      </c>
      <c r="Y72" s="751">
        <f>'2.7_Analyses'!AA5</f>
        <v>0</v>
      </c>
      <c r="Z72" s="912">
        <f>'2.7_Analyses'!AC5</f>
        <v>0</v>
      </c>
      <c r="AA72" s="751">
        <f>'2.7_Analyses'!AD5</f>
        <v>0</v>
      </c>
      <c r="AB72" s="157">
        <f>'2.7_Analyses'!AF5</f>
        <v>0</v>
      </c>
      <c r="AC72" s="752">
        <f>'2.7_Analyses'!AG5</f>
        <v>0</v>
      </c>
      <c r="AD72" s="912">
        <f>'2.7_Analyses'!AI5</f>
        <v>0</v>
      </c>
      <c r="AE72" s="680"/>
      <c r="AF72" s="681"/>
    </row>
    <row r="73" spans="1:32" ht="18.75">
      <c r="A73" s="33"/>
      <c r="B73" s="17"/>
      <c r="C73" s="740" t="s">
        <v>269</v>
      </c>
      <c r="D73" s="919" t="s">
        <v>125</v>
      </c>
      <c r="E73" s="704">
        <f>'2.7_Analyses'!E6</f>
        <v>0</v>
      </c>
      <c r="F73" s="705">
        <f>'2.7_Analyses'!G6</f>
        <v>0</v>
      </c>
      <c r="G73" s="704">
        <f>'2.7_Analyses'!H6</f>
        <v>0</v>
      </c>
      <c r="H73" s="705">
        <f>'2.7_Analyses'!J6</f>
        <v>0</v>
      </c>
      <c r="I73" s="704">
        <f>'2.7_Analyses'!K6</f>
        <v>0</v>
      </c>
      <c r="J73" s="705">
        <f>'2.7_Analyses'!M6</f>
        <v>0</v>
      </c>
      <c r="K73" s="704">
        <f>'2.7_Analyses'!N6</f>
        <v>0</v>
      </c>
      <c r="L73" s="705">
        <f>'2.7_Analyses'!P6</f>
        <v>0</v>
      </c>
      <c r="M73" s="704">
        <f>'2.7_Analyses'!Q6</f>
        <v>0</v>
      </c>
      <c r="N73" s="705">
        <f>'2.7_Analyses'!S6</f>
        <v>0</v>
      </c>
      <c r="O73" s="750">
        <f t="shared" si="9"/>
        <v>0</v>
      </c>
      <c r="P73" s="705">
        <f t="shared" si="10"/>
        <v>0</v>
      </c>
      <c r="Q73" s="706">
        <f t="shared" si="11"/>
        <v>0</v>
      </c>
      <c r="R73" s="707">
        <f t="shared" si="12"/>
        <v>0</v>
      </c>
      <c r="S73" s="807"/>
      <c r="T73" s="722"/>
      <c r="U73" s="751">
        <f>'2.7_Analyses'!U6</f>
        <v>0</v>
      </c>
      <c r="V73" s="912">
        <f>'2.7_Analyses'!W6</f>
        <v>0</v>
      </c>
      <c r="W73" s="751">
        <f>'2.7_Analyses'!X6</f>
        <v>0</v>
      </c>
      <c r="X73" s="912">
        <f>'2.7_Analyses'!Z6</f>
        <v>0</v>
      </c>
      <c r="Y73" s="751">
        <f>'2.7_Analyses'!AA6</f>
        <v>0</v>
      </c>
      <c r="Z73" s="912">
        <f>'2.7_Analyses'!AC6</f>
        <v>0</v>
      </c>
      <c r="AA73" s="751">
        <f>'2.7_Analyses'!AD6</f>
        <v>0</v>
      </c>
      <c r="AB73" s="157">
        <f>'2.7_Analyses'!AF6</f>
        <v>0</v>
      </c>
      <c r="AC73" s="752">
        <f>'2.7_Analyses'!AG6</f>
        <v>0</v>
      </c>
      <c r="AD73" s="912">
        <f>'2.7_Analyses'!AI6</f>
        <v>0</v>
      </c>
      <c r="AE73" s="680"/>
      <c r="AF73" s="681"/>
    </row>
    <row r="74" spans="1:32" ht="18.75">
      <c r="A74" s="33"/>
      <c r="B74" s="17"/>
      <c r="C74" s="740" t="s">
        <v>270</v>
      </c>
      <c r="D74" s="919" t="s">
        <v>75</v>
      </c>
      <c r="E74" s="704">
        <f>'2.7_Analyses'!E7</f>
        <v>0</v>
      </c>
      <c r="F74" s="705">
        <f>'2.7_Analyses'!G7</f>
        <v>0</v>
      </c>
      <c r="G74" s="704">
        <f>'2.7_Analyses'!H7</f>
        <v>0</v>
      </c>
      <c r="H74" s="705">
        <f>'2.7_Analyses'!J7</f>
        <v>0</v>
      </c>
      <c r="I74" s="704">
        <f>'2.7_Analyses'!K7</f>
        <v>0</v>
      </c>
      <c r="J74" s="705">
        <f>'2.7_Analyses'!M7</f>
        <v>0</v>
      </c>
      <c r="K74" s="704">
        <f>'2.7_Analyses'!N7</f>
        <v>0</v>
      </c>
      <c r="L74" s="705">
        <f>'2.7_Analyses'!P7</f>
        <v>0</v>
      </c>
      <c r="M74" s="704">
        <f>'2.7_Analyses'!Q7</f>
        <v>0</v>
      </c>
      <c r="N74" s="705">
        <f>'2.7_Analyses'!S7</f>
        <v>0</v>
      </c>
      <c r="O74" s="750">
        <f t="shared" si="9"/>
        <v>0</v>
      </c>
      <c r="P74" s="705">
        <f t="shared" si="10"/>
        <v>0</v>
      </c>
      <c r="Q74" s="706">
        <f t="shared" si="11"/>
        <v>0</v>
      </c>
      <c r="R74" s="707">
        <f t="shared" si="12"/>
        <v>0</v>
      </c>
      <c r="S74" s="807"/>
      <c r="T74" s="722"/>
      <c r="U74" s="751">
        <f>'2.7_Analyses'!U7</f>
        <v>0</v>
      </c>
      <c r="V74" s="912">
        <f>'2.7_Analyses'!W7</f>
        <v>0</v>
      </c>
      <c r="W74" s="751">
        <f>'2.7_Analyses'!X7</f>
        <v>0</v>
      </c>
      <c r="X74" s="912">
        <f>'2.7_Analyses'!Z7</f>
        <v>0</v>
      </c>
      <c r="Y74" s="751">
        <f>'2.7_Analyses'!AA7</f>
        <v>0</v>
      </c>
      <c r="Z74" s="912">
        <f>'2.7_Analyses'!AC7</f>
        <v>0</v>
      </c>
      <c r="AA74" s="751">
        <f>'2.7_Analyses'!AD7</f>
        <v>0</v>
      </c>
      <c r="AB74" s="157">
        <f>'2.7_Analyses'!AF7</f>
        <v>0</v>
      </c>
      <c r="AC74" s="752">
        <f>'2.7_Analyses'!AG7</f>
        <v>0</v>
      </c>
      <c r="AD74" s="912">
        <f>'2.7_Analyses'!AI7</f>
        <v>0</v>
      </c>
      <c r="AE74" s="680"/>
      <c r="AF74" s="681"/>
    </row>
    <row r="75" spans="1:32" ht="18.75">
      <c r="A75" s="33"/>
      <c r="B75" s="17"/>
      <c r="C75" s="740" t="s">
        <v>271</v>
      </c>
      <c r="D75" s="919" t="s">
        <v>173</v>
      </c>
      <c r="E75" s="704">
        <f>'2.7_Analyses'!E8</f>
        <v>0</v>
      </c>
      <c r="F75" s="705">
        <f>'2.7_Analyses'!G8</f>
        <v>0</v>
      </c>
      <c r="G75" s="704">
        <f>'2.7_Analyses'!H8</f>
        <v>0</v>
      </c>
      <c r="H75" s="705">
        <f>'2.7_Analyses'!J8</f>
        <v>0</v>
      </c>
      <c r="I75" s="704">
        <f>'2.7_Analyses'!K8</f>
        <v>0</v>
      </c>
      <c r="J75" s="705">
        <f>'2.7_Analyses'!M8</f>
        <v>0</v>
      </c>
      <c r="K75" s="704">
        <f>'2.7_Analyses'!N8</f>
        <v>0</v>
      </c>
      <c r="L75" s="705">
        <f>'2.7_Analyses'!P8</f>
        <v>0</v>
      </c>
      <c r="M75" s="704">
        <f>'2.7_Analyses'!Q8</f>
        <v>0</v>
      </c>
      <c r="N75" s="705">
        <f>'2.7_Analyses'!S8</f>
        <v>0</v>
      </c>
      <c r="O75" s="750">
        <f t="shared" si="9"/>
        <v>0</v>
      </c>
      <c r="P75" s="705">
        <f t="shared" si="10"/>
        <v>0</v>
      </c>
      <c r="Q75" s="706">
        <f t="shared" si="11"/>
        <v>0</v>
      </c>
      <c r="R75" s="707">
        <f t="shared" si="12"/>
        <v>0</v>
      </c>
      <c r="S75" s="807"/>
      <c r="T75" s="722"/>
      <c r="U75" s="751">
        <f>'2.7_Analyses'!U8</f>
        <v>0</v>
      </c>
      <c r="V75" s="912">
        <f>'2.7_Analyses'!W8</f>
        <v>0</v>
      </c>
      <c r="W75" s="751">
        <f>'2.7_Analyses'!X8</f>
        <v>0</v>
      </c>
      <c r="X75" s="912">
        <f>'2.7_Analyses'!Z8</f>
        <v>0</v>
      </c>
      <c r="Y75" s="751">
        <f>'2.7_Analyses'!AA8</f>
        <v>0</v>
      </c>
      <c r="Z75" s="912">
        <f>'2.7_Analyses'!AC8</f>
        <v>0</v>
      </c>
      <c r="AA75" s="751">
        <f>'2.7_Analyses'!AD8</f>
        <v>0</v>
      </c>
      <c r="AB75" s="157">
        <f>'2.7_Analyses'!AF8</f>
        <v>0</v>
      </c>
      <c r="AC75" s="752">
        <f>'2.7_Analyses'!AG8</f>
        <v>0</v>
      </c>
      <c r="AD75" s="912">
        <f>'2.7_Analyses'!AI8</f>
        <v>0</v>
      </c>
      <c r="AE75" s="680"/>
      <c r="AF75" s="681"/>
    </row>
    <row r="76" spans="1:32" ht="18.75">
      <c r="A76" s="33"/>
      <c r="B76" s="17"/>
      <c r="C76" s="740" t="s">
        <v>272</v>
      </c>
      <c r="D76" s="919" t="s">
        <v>38</v>
      </c>
      <c r="E76" s="704">
        <f>'2.7_Analyses'!E9</f>
        <v>0</v>
      </c>
      <c r="F76" s="705">
        <f>'2.7_Analyses'!G9</f>
        <v>0</v>
      </c>
      <c r="G76" s="704">
        <f>'2.7_Analyses'!H9</f>
        <v>0</v>
      </c>
      <c r="H76" s="705">
        <f>'2.7_Analyses'!J9</f>
        <v>0</v>
      </c>
      <c r="I76" s="704">
        <f>'2.7_Analyses'!K9</f>
        <v>0</v>
      </c>
      <c r="J76" s="705">
        <f>'2.7_Analyses'!M9</f>
        <v>0</v>
      </c>
      <c r="K76" s="704">
        <f>'2.7_Analyses'!N9</f>
        <v>0</v>
      </c>
      <c r="L76" s="705">
        <f>'2.7_Analyses'!P9</f>
        <v>0</v>
      </c>
      <c r="M76" s="704">
        <f>'2.7_Analyses'!Q9</f>
        <v>0</v>
      </c>
      <c r="N76" s="705">
        <f>'2.7_Analyses'!S9</f>
        <v>0</v>
      </c>
      <c r="O76" s="750">
        <f t="shared" si="9"/>
        <v>0</v>
      </c>
      <c r="P76" s="705">
        <f t="shared" si="10"/>
        <v>0</v>
      </c>
      <c r="Q76" s="706">
        <f t="shared" si="11"/>
        <v>0</v>
      </c>
      <c r="R76" s="707">
        <f t="shared" si="12"/>
        <v>0</v>
      </c>
      <c r="S76" s="807"/>
      <c r="T76" s="722"/>
      <c r="U76" s="751">
        <f>'2.7_Analyses'!U9</f>
        <v>0</v>
      </c>
      <c r="V76" s="912">
        <f>'2.7_Analyses'!W9</f>
        <v>0</v>
      </c>
      <c r="W76" s="751">
        <f>'2.7_Analyses'!X9</f>
        <v>0</v>
      </c>
      <c r="X76" s="912">
        <f>'2.7_Analyses'!Z9</f>
        <v>0</v>
      </c>
      <c r="Y76" s="751">
        <f>'2.7_Analyses'!AA9</f>
        <v>0</v>
      </c>
      <c r="Z76" s="912">
        <f>'2.7_Analyses'!AC9</f>
        <v>0</v>
      </c>
      <c r="AA76" s="751">
        <f>'2.7_Analyses'!AD9</f>
        <v>0</v>
      </c>
      <c r="AB76" s="157">
        <f>'2.7_Analyses'!AF9</f>
        <v>0</v>
      </c>
      <c r="AC76" s="752">
        <f>'2.7_Analyses'!AG9</f>
        <v>0</v>
      </c>
      <c r="AD76" s="912">
        <f>'2.7_Analyses'!AI9</f>
        <v>0</v>
      </c>
      <c r="AE76" s="680"/>
      <c r="AF76" s="681"/>
    </row>
    <row r="77" spans="1:32" s="757" customFormat="1" ht="18.75">
      <c r="A77" s="753"/>
      <c r="B77" s="17"/>
      <c r="C77" s="740" t="s">
        <v>273</v>
      </c>
      <c r="D77" s="920" t="s">
        <v>23</v>
      </c>
      <c r="E77" s="731"/>
      <c r="F77" s="732">
        <f>+'2.7_Analyses'!G21</f>
        <v>0</v>
      </c>
      <c r="G77" s="731"/>
      <c r="H77" s="732">
        <f>+'2.7_Analyses'!J21</f>
        <v>0</v>
      </c>
      <c r="I77" s="731"/>
      <c r="J77" s="732">
        <f>+'2.7_Analyses'!M21</f>
        <v>0</v>
      </c>
      <c r="K77" s="731"/>
      <c r="L77" s="732">
        <f>+'2.7_Analyses'!P21</f>
        <v>0</v>
      </c>
      <c r="M77" s="731"/>
      <c r="N77" s="732">
        <f>+'2.7_Analyses'!S21</f>
        <v>0</v>
      </c>
      <c r="O77" s="731"/>
      <c r="P77" s="732">
        <f t="shared" si="10"/>
        <v>0</v>
      </c>
      <c r="Q77" s="734"/>
      <c r="R77" s="735"/>
      <c r="S77" s="807"/>
      <c r="T77" s="722"/>
      <c r="U77" s="755"/>
      <c r="V77" s="758">
        <f>+'2.7_Analyses'!W21</f>
        <v>0</v>
      </c>
      <c r="W77" s="755"/>
      <c r="X77" s="758">
        <f>+'2.7_Analyses'!Z21</f>
        <v>0</v>
      </c>
      <c r="Y77" s="755"/>
      <c r="Z77" s="758">
        <f>+'2.7_Analyses'!AC21</f>
        <v>0</v>
      </c>
      <c r="AA77" s="755"/>
      <c r="AB77" s="157">
        <f>+'2.7_Analyses'!AF21</f>
        <v>0</v>
      </c>
      <c r="AC77" s="756"/>
      <c r="AD77" s="758">
        <f>+'2.7_Analyses'!AI21</f>
        <v>0</v>
      </c>
      <c r="AE77" s="680"/>
      <c r="AF77" s="681"/>
    </row>
    <row r="78" spans="1:32" ht="18.75">
      <c r="A78" s="33"/>
      <c r="B78" s="17"/>
      <c r="C78" s="740"/>
      <c r="D78" s="601"/>
      <c r="E78" s="18"/>
      <c r="F78" s="696"/>
      <c r="G78" s="18"/>
      <c r="H78" s="696"/>
      <c r="I78" s="18"/>
      <c r="J78" s="696"/>
      <c r="K78" s="18"/>
      <c r="L78" s="696"/>
      <c r="M78" s="18"/>
      <c r="N78" s="696"/>
      <c r="O78" s="743"/>
      <c r="P78" s="744"/>
      <c r="Q78" s="706"/>
      <c r="R78" s="707"/>
      <c r="S78" s="807"/>
      <c r="T78" s="722"/>
      <c r="U78" s="911"/>
      <c r="V78" s="912"/>
      <c r="W78" s="911"/>
      <c r="X78" s="912"/>
      <c r="Y78" s="911"/>
      <c r="Z78" s="912"/>
      <c r="AA78" s="911"/>
      <c r="AB78" s="157"/>
      <c r="AC78" s="913"/>
      <c r="AD78" s="912"/>
      <c r="AE78" s="680"/>
      <c r="AF78" s="681"/>
    </row>
    <row r="79" spans="1:32" s="32" customFormat="1" ht="15.75">
      <c r="A79" s="747" t="s">
        <v>33</v>
      </c>
      <c r="B79" s="908"/>
      <c r="C79" s="740"/>
      <c r="D79" s="512" t="s">
        <v>76</v>
      </c>
      <c r="E79" s="18">
        <f>+SUM(E80:E86)</f>
        <v>0</v>
      </c>
      <c r="F79" s="696"/>
      <c r="G79" s="18">
        <f>'2.8_General Techn '!H65</f>
        <v>0</v>
      </c>
      <c r="H79" s="696"/>
      <c r="I79" s="18">
        <f>'2.8_General Techn '!K65</f>
        <v>0</v>
      </c>
      <c r="J79" s="696"/>
      <c r="K79" s="18">
        <f>'2.8_General Techn '!N65</f>
        <v>0</v>
      </c>
      <c r="L79" s="696"/>
      <c r="M79" s="18">
        <f>'2.8_General Techn '!Q65</f>
        <v>0</v>
      </c>
      <c r="N79" s="696"/>
      <c r="O79" s="697">
        <f t="shared" si="9"/>
        <v>0</v>
      </c>
      <c r="P79" s="696"/>
      <c r="Q79" s="698"/>
      <c r="R79" s="691"/>
      <c r="S79" s="807"/>
      <c r="T79" s="766"/>
      <c r="U79" s="748"/>
      <c r="V79" s="31"/>
      <c r="W79" s="748"/>
      <c r="X79" s="31"/>
      <c r="Y79" s="748"/>
      <c r="Z79" s="31"/>
      <c r="AA79" s="748"/>
      <c r="AB79" s="907"/>
      <c r="AC79" s="749"/>
      <c r="AD79" s="31"/>
      <c r="AE79" s="909"/>
      <c r="AF79" s="380"/>
    </row>
    <row r="80" spans="1:32" ht="18.75">
      <c r="A80" s="33"/>
      <c r="B80" s="17"/>
      <c r="C80" s="740" t="s">
        <v>274</v>
      </c>
      <c r="D80" s="919" t="s">
        <v>77</v>
      </c>
      <c r="E80" s="704">
        <f>'2.8_General Techn '!E5</f>
        <v>0</v>
      </c>
      <c r="F80" s="705">
        <f>'2.8_General Techn '!G5</f>
        <v>0</v>
      </c>
      <c r="G80" s="704">
        <f>'2.8_General Techn '!H5</f>
        <v>0</v>
      </c>
      <c r="H80" s="705">
        <f>'2.8_General Techn '!J5</f>
        <v>0</v>
      </c>
      <c r="I80" s="704">
        <f>'2.8_General Techn '!K5</f>
        <v>0</v>
      </c>
      <c r="J80" s="705">
        <f>'2.8_General Techn '!M5</f>
        <v>0</v>
      </c>
      <c r="K80" s="704">
        <f>'2.8_General Techn '!N5</f>
        <v>0</v>
      </c>
      <c r="L80" s="705">
        <f>'2.8_General Techn '!P5</f>
        <v>0</v>
      </c>
      <c r="M80" s="704">
        <f>'2.8_General Techn '!Q5</f>
        <v>0</v>
      </c>
      <c r="N80" s="705">
        <f>'2.8_General Techn '!S5</f>
        <v>0</v>
      </c>
      <c r="O80" s="750">
        <f t="shared" si="9"/>
        <v>0</v>
      </c>
      <c r="P80" s="705">
        <f t="shared" si="10"/>
        <v>0</v>
      </c>
      <c r="Q80" s="706">
        <f t="shared" si="11"/>
        <v>0</v>
      </c>
      <c r="R80" s="707">
        <f t="shared" ref="R80:R86" si="13">SUM(U80:AD80)</f>
        <v>0</v>
      </c>
      <c r="S80" s="807"/>
      <c r="T80" s="722"/>
      <c r="U80" s="751">
        <f>'2.8_General Techn '!U5</f>
        <v>0</v>
      </c>
      <c r="V80" s="912">
        <f>'2.8_General Techn '!W5</f>
        <v>0</v>
      </c>
      <c r="W80" s="751">
        <f>'2.8_General Techn '!X5</f>
        <v>0</v>
      </c>
      <c r="X80" s="912">
        <f>'2.8_General Techn '!Z5</f>
        <v>0</v>
      </c>
      <c r="Y80" s="751">
        <f>'2.8_General Techn '!AA5</f>
        <v>0</v>
      </c>
      <c r="Z80" s="912">
        <f>'2.8_General Techn '!AC5</f>
        <v>0</v>
      </c>
      <c r="AA80" s="751">
        <f>'2.8_General Techn '!AD5</f>
        <v>0</v>
      </c>
      <c r="AB80" s="157">
        <f>'2.8_General Techn '!AF5</f>
        <v>0</v>
      </c>
      <c r="AC80" s="752">
        <f>'2.8_General Techn '!AG5</f>
        <v>0</v>
      </c>
      <c r="AD80" s="912">
        <f>'2.8_General Techn '!AI5</f>
        <v>0</v>
      </c>
      <c r="AE80" s="680"/>
      <c r="AF80" s="681"/>
    </row>
    <row r="81" spans="1:32" ht="18.75">
      <c r="A81" s="33"/>
      <c r="B81" s="17"/>
      <c r="C81" s="740" t="s">
        <v>275</v>
      </c>
      <c r="D81" s="919" t="s">
        <v>165</v>
      </c>
      <c r="E81" s="704">
        <f>+'2.8_General Techn '!E12</f>
        <v>0</v>
      </c>
      <c r="F81" s="705">
        <f>+'2.8_General Techn '!G12</f>
        <v>0</v>
      </c>
      <c r="G81" s="704">
        <f>+'2.8_General Techn '!H12</f>
        <v>0</v>
      </c>
      <c r="H81" s="705">
        <f>+'2.8_General Techn '!J12</f>
        <v>0</v>
      </c>
      <c r="I81" s="704">
        <f>+'2.8_General Techn '!K12</f>
        <v>0</v>
      </c>
      <c r="J81" s="705">
        <f>+'2.8_General Techn '!M12</f>
        <v>0</v>
      </c>
      <c r="K81" s="704">
        <f>+'2.8_General Techn '!N12</f>
        <v>0</v>
      </c>
      <c r="L81" s="705">
        <f>+'2.8_General Techn '!P12</f>
        <v>0</v>
      </c>
      <c r="M81" s="704">
        <f>+'2.8_General Techn '!Q12</f>
        <v>0</v>
      </c>
      <c r="N81" s="705">
        <f>+'2.8_General Techn '!S12</f>
        <v>0</v>
      </c>
      <c r="O81" s="750">
        <f t="shared" si="9"/>
        <v>0</v>
      </c>
      <c r="P81" s="705">
        <f t="shared" si="10"/>
        <v>0</v>
      </c>
      <c r="Q81" s="706">
        <f t="shared" si="11"/>
        <v>0</v>
      </c>
      <c r="R81" s="707">
        <f t="shared" si="13"/>
        <v>0</v>
      </c>
      <c r="S81" s="807"/>
      <c r="T81" s="722"/>
      <c r="U81" s="751">
        <f>+'2.8_General Techn '!U12</f>
        <v>0</v>
      </c>
      <c r="V81" s="912">
        <f>+'2.8_General Techn '!W12</f>
        <v>0</v>
      </c>
      <c r="W81" s="751">
        <f>+'2.8_General Techn '!X12</f>
        <v>0</v>
      </c>
      <c r="X81" s="912">
        <f>+'2.8_General Techn '!Z12</f>
        <v>0</v>
      </c>
      <c r="Y81" s="751">
        <f>+'2.8_General Techn '!AA12</f>
        <v>0</v>
      </c>
      <c r="Z81" s="912">
        <f>+'2.8_General Techn '!AC12</f>
        <v>0</v>
      </c>
      <c r="AA81" s="751">
        <f>+'2.8_General Techn '!AD12</f>
        <v>0</v>
      </c>
      <c r="AB81" s="157">
        <f>+'2.8_General Techn '!AF12</f>
        <v>0</v>
      </c>
      <c r="AC81" s="752">
        <f>+'2.8_General Techn '!AG12</f>
        <v>0</v>
      </c>
      <c r="AD81" s="912">
        <f>+'2.8_General Techn '!AI12</f>
        <v>0</v>
      </c>
      <c r="AE81" s="680"/>
      <c r="AF81" s="681"/>
    </row>
    <row r="82" spans="1:32" ht="18.75">
      <c r="A82" s="33"/>
      <c r="B82" s="17"/>
      <c r="C82" s="740" t="s">
        <v>276</v>
      </c>
      <c r="D82" s="919" t="s">
        <v>167</v>
      </c>
      <c r="E82" s="704">
        <f>'2.8_General Techn '!E19</f>
        <v>0</v>
      </c>
      <c r="F82" s="705">
        <f>'2.8_General Techn '!G19</f>
        <v>0</v>
      </c>
      <c r="G82" s="704">
        <f>'2.8_General Techn '!H19</f>
        <v>0</v>
      </c>
      <c r="H82" s="705">
        <f>'2.8_General Techn '!J19</f>
        <v>0</v>
      </c>
      <c r="I82" s="704">
        <f>'2.8_General Techn '!K19</f>
        <v>0</v>
      </c>
      <c r="J82" s="705">
        <f>'2.8_General Techn '!M19</f>
        <v>0</v>
      </c>
      <c r="K82" s="704">
        <f>'2.8_General Techn '!N19</f>
        <v>0</v>
      </c>
      <c r="L82" s="705">
        <f>'2.8_General Techn '!P19</f>
        <v>0</v>
      </c>
      <c r="M82" s="704">
        <f>'2.8_General Techn '!Q19</f>
        <v>0</v>
      </c>
      <c r="N82" s="705">
        <f>'2.8_General Techn '!S19</f>
        <v>0</v>
      </c>
      <c r="O82" s="750">
        <f t="shared" si="9"/>
        <v>0</v>
      </c>
      <c r="P82" s="705">
        <f t="shared" si="10"/>
        <v>0</v>
      </c>
      <c r="Q82" s="706">
        <f t="shared" si="11"/>
        <v>0</v>
      </c>
      <c r="R82" s="707">
        <f t="shared" si="13"/>
        <v>0</v>
      </c>
      <c r="S82" s="807"/>
      <c r="T82" s="722"/>
      <c r="U82" s="751">
        <f>'2.8_General Techn '!U19</f>
        <v>0</v>
      </c>
      <c r="V82" s="912">
        <f>'2.8_General Techn '!W19</f>
        <v>0</v>
      </c>
      <c r="W82" s="751">
        <f>'2.8_General Techn '!X19</f>
        <v>0</v>
      </c>
      <c r="X82" s="912">
        <f>'2.8_General Techn '!Z19</f>
        <v>0</v>
      </c>
      <c r="Y82" s="751">
        <f>'2.8_General Techn '!AA19</f>
        <v>0</v>
      </c>
      <c r="Z82" s="912">
        <f>'2.8_General Techn '!AC19</f>
        <v>0</v>
      </c>
      <c r="AA82" s="751">
        <f>'2.8_General Techn '!AD19</f>
        <v>0</v>
      </c>
      <c r="AB82" s="157">
        <f>'2.8_General Techn '!AF19</f>
        <v>0</v>
      </c>
      <c r="AC82" s="752">
        <f>'2.8_General Techn '!AG19</f>
        <v>0</v>
      </c>
      <c r="AD82" s="912">
        <f>'2.8_General Techn '!AI19</f>
        <v>0</v>
      </c>
      <c r="AE82" s="680"/>
      <c r="AF82" s="681"/>
    </row>
    <row r="83" spans="1:32" ht="18.75">
      <c r="A83" s="33"/>
      <c r="B83" s="17"/>
      <c r="C83" s="740" t="s">
        <v>277</v>
      </c>
      <c r="D83" s="919" t="s">
        <v>166</v>
      </c>
      <c r="E83" s="704">
        <f>'2.8_General Techn '!E26</f>
        <v>0</v>
      </c>
      <c r="F83" s="705">
        <f>'2.8_General Techn '!G26</f>
        <v>0</v>
      </c>
      <c r="G83" s="704">
        <f>'2.8_General Techn '!H26</f>
        <v>0</v>
      </c>
      <c r="H83" s="705">
        <f>'2.8_General Techn '!J26</f>
        <v>0</v>
      </c>
      <c r="I83" s="704">
        <f>'2.8_General Techn '!K26</f>
        <v>0</v>
      </c>
      <c r="J83" s="705">
        <f>'2.8_General Techn '!M26</f>
        <v>0</v>
      </c>
      <c r="K83" s="704">
        <f>'2.8_General Techn '!N26</f>
        <v>0</v>
      </c>
      <c r="L83" s="705">
        <f>'2.8_General Techn '!P26</f>
        <v>0</v>
      </c>
      <c r="M83" s="704">
        <f>'2.8_General Techn '!Q26</f>
        <v>0</v>
      </c>
      <c r="N83" s="705">
        <f>'2.8_General Techn '!S26</f>
        <v>0</v>
      </c>
      <c r="O83" s="750">
        <f t="shared" si="9"/>
        <v>0</v>
      </c>
      <c r="P83" s="705">
        <f t="shared" si="10"/>
        <v>0</v>
      </c>
      <c r="Q83" s="706">
        <f t="shared" si="11"/>
        <v>0</v>
      </c>
      <c r="R83" s="707">
        <f t="shared" si="13"/>
        <v>0</v>
      </c>
      <c r="S83" s="807"/>
      <c r="T83" s="722"/>
      <c r="U83" s="751">
        <f>'2.8_General Techn '!U26</f>
        <v>0</v>
      </c>
      <c r="V83" s="912">
        <f>'2.8_General Techn '!W26</f>
        <v>0</v>
      </c>
      <c r="W83" s="751">
        <f>'2.8_General Techn '!X26</f>
        <v>0</v>
      </c>
      <c r="X83" s="912">
        <f>'2.8_General Techn '!Z26</f>
        <v>0</v>
      </c>
      <c r="Y83" s="751">
        <f>'2.8_General Techn '!AA26</f>
        <v>0</v>
      </c>
      <c r="Z83" s="912">
        <f>'2.8_General Techn '!AC26</f>
        <v>0</v>
      </c>
      <c r="AA83" s="751">
        <f>'2.8_General Techn '!AD26</f>
        <v>0</v>
      </c>
      <c r="AB83" s="157">
        <f>'2.8_General Techn '!AF26</f>
        <v>0</v>
      </c>
      <c r="AC83" s="752">
        <f>'2.8_General Techn '!AG26</f>
        <v>0</v>
      </c>
      <c r="AD83" s="912">
        <f>'2.8_General Techn '!AI26</f>
        <v>0</v>
      </c>
      <c r="AE83" s="680"/>
      <c r="AF83" s="681"/>
    </row>
    <row r="84" spans="1:32" ht="18.75">
      <c r="A84" s="33"/>
      <c r="B84" s="17"/>
      <c r="C84" s="740" t="s">
        <v>278</v>
      </c>
      <c r="D84" s="919" t="s">
        <v>164</v>
      </c>
      <c r="E84" s="704">
        <f>'2.8_General Techn '!E33</f>
        <v>0</v>
      </c>
      <c r="F84" s="705">
        <f>'2.8_General Techn '!G33</f>
        <v>0</v>
      </c>
      <c r="G84" s="704">
        <f>'2.8_General Techn '!H33</f>
        <v>0</v>
      </c>
      <c r="H84" s="705">
        <f>'2.8_General Techn '!J33</f>
        <v>0</v>
      </c>
      <c r="I84" s="704">
        <f>'2.8_General Techn '!K33</f>
        <v>0</v>
      </c>
      <c r="J84" s="705">
        <f>'2.8_General Techn '!M33</f>
        <v>0</v>
      </c>
      <c r="K84" s="704">
        <f>'2.8_General Techn '!N33</f>
        <v>0</v>
      </c>
      <c r="L84" s="705">
        <f>'2.8_General Techn '!P33</f>
        <v>0</v>
      </c>
      <c r="M84" s="704">
        <f>'2.8_General Techn '!Q33</f>
        <v>0</v>
      </c>
      <c r="N84" s="705">
        <f>'2.8_General Techn '!S33</f>
        <v>0</v>
      </c>
      <c r="O84" s="750">
        <f t="shared" si="9"/>
        <v>0</v>
      </c>
      <c r="P84" s="705">
        <f t="shared" si="10"/>
        <v>0</v>
      </c>
      <c r="Q84" s="706">
        <f t="shared" si="11"/>
        <v>0</v>
      </c>
      <c r="R84" s="707">
        <f t="shared" si="13"/>
        <v>0</v>
      </c>
      <c r="S84" s="807"/>
      <c r="T84" s="722"/>
      <c r="U84" s="751">
        <f>'2.8_General Techn '!U33</f>
        <v>0</v>
      </c>
      <c r="V84" s="912">
        <f>'2.8_General Techn '!W33</f>
        <v>0</v>
      </c>
      <c r="W84" s="751">
        <f>'2.8_General Techn '!X33</f>
        <v>0</v>
      </c>
      <c r="X84" s="912">
        <f>'2.8_General Techn '!Z33</f>
        <v>0</v>
      </c>
      <c r="Y84" s="751">
        <f>'2.8_General Techn '!AA33</f>
        <v>0</v>
      </c>
      <c r="Z84" s="912">
        <f>'2.8_General Techn '!AC33</f>
        <v>0</v>
      </c>
      <c r="AA84" s="751">
        <f>'2.8_General Techn '!AD33</f>
        <v>0</v>
      </c>
      <c r="AB84" s="157">
        <f>'2.8_General Techn '!AF33</f>
        <v>0</v>
      </c>
      <c r="AC84" s="752">
        <f>'2.8_General Techn '!AG33</f>
        <v>0</v>
      </c>
      <c r="AD84" s="912">
        <f>'2.8_General Techn '!AI33</f>
        <v>0</v>
      </c>
      <c r="AE84" s="680"/>
      <c r="AF84" s="681"/>
    </row>
    <row r="85" spans="1:32" ht="18.75">
      <c r="A85" s="33"/>
      <c r="B85" s="17"/>
      <c r="C85" s="740" t="s">
        <v>279</v>
      </c>
      <c r="D85" s="919" t="s">
        <v>169</v>
      </c>
      <c r="E85" s="704">
        <f>'2.8_General Techn '!E40</f>
        <v>0</v>
      </c>
      <c r="F85" s="705">
        <f>'2.8_General Techn '!G40</f>
        <v>0</v>
      </c>
      <c r="G85" s="704">
        <f>'2.8_General Techn '!H40</f>
        <v>0</v>
      </c>
      <c r="H85" s="705">
        <f>'2.8_General Techn '!J40</f>
        <v>0</v>
      </c>
      <c r="I85" s="704">
        <f>'2.8_General Techn '!K40</f>
        <v>0</v>
      </c>
      <c r="J85" s="705">
        <f>'2.8_General Techn '!M40</f>
        <v>0</v>
      </c>
      <c r="K85" s="704">
        <f>'2.8_General Techn '!N40</f>
        <v>0</v>
      </c>
      <c r="L85" s="705">
        <f>'2.8_General Techn '!P40</f>
        <v>0</v>
      </c>
      <c r="M85" s="704">
        <f>'2.8_General Techn '!Q40</f>
        <v>0</v>
      </c>
      <c r="N85" s="705">
        <f>'2.8_General Techn '!S40</f>
        <v>0</v>
      </c>
      <c r="O85" s="750">
        <f t="shared" si="9"/>
        <v>0</v>
      </c>
      <c r="P85" s="705">
        <f t="shared" si="10"/>
        <v>0</v>
      </c>
      <c r="Q85" s="706">
        <f t="shared" si="11"/>
        <v>0</v>
      </c>
      <c r="R85" s="707">
        <f t="shared" si="13"/>
        <v>0</v>
      </c>
      <c r="S85" s="807"/>
      <c r="T85" s="722"/>
      <c r="U85" s="751">
        <f>'2.8_General Techn '!U40</f>
        <v>0</v>
      </c>
      <c r="V85" s="912">
        <f>'2.8_General Techn '!W40</f>
        <v>0</v>
      </c>
      <c r="W85" s="751">
        <f>'2.8_General Techn '!X40</f>
        <v>0</v>
      </c>
      <c r="X85" s="912">
        <f>'2.8_General Techn '!Z40</f>
        <v>0</v>
      </c>
      <c r="Y85" s="751">
        <f>'2.8_General Techn '!AA40</f>
        <v>0</v>
      </c>
      <c r="Z85" s="912">
        <f>'2.8_General Techn '!AC40</f>
        <v>0</v>
      </c>
      <c r="AA85" s="751">
        <f>'2.8_General Techn '!AD40</f>
        <v>0</v>
      </c>
      <c r="AB85" s="157">
        <f>'2.8_General Techn '!AF40</f>
        <v>0</v>
      </c>
      <c r="AC85" s="752">
        <f>'2.8_General Techn '!AG40</f>
        <v>0</v>
      </c>
      <c r="AD85" s="912">
        <f>'2.8_General Techn '!AI40</f>
        <v>0</v>
      </c>
      <c r="AE85" s="680"/>
      <c r="AF85" s="681"/>
    </row>
    <row r="86" spans="1:32" ht="18.75">
      <c r="A86" s="33"/>
      <c r="B86" s="17"/>
      <c r="C86" s="740" t="s">
        <v>280</v>
      </c>
      <c r="D86" s="919" t="s">
        <v>38</v>
      </c>
      <c r="E86" s="704">
        <f>'2.8_General Techn '!E48</f>
        <v>0</v>
      </c>
      <c r="F86" s="705">
        <f>'2.8_General Techn '!G48</f>
        <v>0</v>
      </c>
      <c r="G86" s="704">
        <f>'2.8_General Techn '!H48</f>
        <v>0</v>
      </c>
      <c r="H86" s="705">
        <f>'2.8_General Techn '!J48</f>
        <v>0</v>
      </c>
      <c r="I86" s="704">
        <f>'2.8_General Techn '!K48</f>
        <v>0</v>
      </c>
      <c r="J86" s="705">
        <f>'2.8_General Techn '!M48</f>
        <v>0</v>
      </c>
      <c r="K86" s="704">
        <f>'2.8_General Techn '!N48</f>
        <v>0</v>
      </c>
      <c r="L86" s="705">
        <f>'2.8_General Techn '!P48</f>
        <v>0</v>
      </c>
      <c r="M86" s="704">
        <f>'2.8_General Techn '!Q48</f>
        <v>0</v>
      </c>
      <c r="N86" s="705">
        <f>'2.8_General Techn '!S48</f>
        <v>0</v>
      </c>
      <c r="O86" s="750">
        <f t="shared" si="9"/>
        <v>0</v>
      </c>
      <c r="P86" s="705">
        <f t="shared" si="10"/>
        <v>0</v>
      </c>
      <c r="Q86" s="706">
        <f t="shared" si="11"/>
        <v>0</v>
      </c>
      <c r="R86" s="707">
        <f t="shared" si="13"/>
        <v>0</v>
      </c>
      <c r="S86" s="807"/>
      <c r="T86" s="722"/>
      <c r="U86" s="751">
        <f>'2.8_General Techn '!U48</f>
        <v>0</v>
      </c>
      <c r="V86" s="912">
        <f>'2.8_General Techn '!W48</f>
        <v>0</v>
      </c>
      <c r="W86" s="751">
        <f>'2.8_General Techn '!X48</f>
        <v>0</v>
      </c>
      <c r="X86" s="912">
        <f>'2.8_General Techn '!Z48</f>
        <v>0</v>
      </c>
      <c r="Y86" s="751">
        <f>'2.8_General Techn '!AA48</f>
        <v>0</v>
      </c>
      <c r="Z86" s="912">
        <f>'2.8_General Techn '!AC48</f>
        <v>0</v>
      </c>
      <c r="AA86" s="751">
        <f>'2.8_General Techn '!AD48</f>
        <v>0</v>
      </c>
      <c r="AB86" s="157">
        <f>'2.8_General Techn '!AF48</f>
        <v>0</v>
      </c>
      <c r="AC86" s="752">
        <f>'2.8_General Techn '!AG48</f>
        <v>0</v>
      </c>
      <c r="AD86" s="912">
        <f>'2.8_General Techn '!AI48</f>
        <v>0</v>
      </c>
      <c r="AE86" s="680"/>
      <c r="AF86" s="681"/>
    </row>
    <row r="87" spans="1:32" s="757" customFormat="1" ht="18.75">
      <c r="A87" s="753"/>
      <c r="B87" s="769"/>
      <c r="C87" s="740" t="s">
        <v>281</v>
      </c>
      <c r="D87" s="920" t="s">
        <v>23</v>
      </c>
      <c r="E87" s="731"/>
      <c r="F87" s="732">
        <f>+'2.8_General Techn '!G60</f>
        <v>0</v>
      </c>
      <c r="G87" s="731"/>
      <c r="H87" s="732">
        <f>+'2.8_General Techn '!J60</f>
        <v>0</v>
      </c>
      <c r="I87" s="731"/>
      <c r="J87" s="732">
        <f>+'2.8_General Techn '!M60</f>
        <v>0</v>
      </c>
      <c r="K87" s="731"/>
      <c r="L87" s="732">
        <f>+'2.8_General Techn '!P60</f>
        <v>0</v>
      </c>
      <c r="M87" s="731"/>
      <c r="N87" s="732">
        <f>+'2.8_General Techn '!S60</f>
        <v>0</v>
      </c>
      <c r="O87" s="731"/>
      <c r="P87" s="732">
        <f t="shared" si="10"/>
        <v>0</v>
      </c>
      <c r="Q87" s="734"/>
      <c r="R87" s="735"/>
      <c r="S87" s="807"/>
      <c r="T87" s="722"/>
      <c r="U87" s="755"/>
      <c r="V87" s="758">
        <f>+'2.8_General Techn '!W60</f>
        <v>0</v>
      </c>
      <c r="W87" s="755"/>
      <c r="X87" s="758">
        <f>+'2.8_General Techn '!Z60</f>
        <v>0</v>
      </c>
      <c r="Y87" s="755"/>
      <c r="Z87" s="758">
        <f>+'2.8_General Techn '!AC60</f>
        <v>0</v>
      </c>
      <c r="AA87" s="755"/>
      <c r="AB87" s="157">
        <f>+'2.8_General Techn '!AF60</f>
        <v>0</v>
      </c>
      <c r="AC87" s="756"/>
      <c r="AD87" s="758">
        <f>+'2.8_General Techn '!AI60</f>
        <v>0</v>
      </c>
      <c r="AE87" s="680"/>
      <c r="AF87" s="681"/>
    </row>
    <row r="88" spans="1:32" ht="18.75">
      <c r="A88" s="770"/>
      <c r="B88" s="771"/>
      <c r="C88" s="772"/>
      <c r="D88" s="773"/>
      <c r="E88" s="774"/>
      <c r="F88" s="775"/>
      <c r="G88" s="774"/>
      <c r="H88" s="775"/>
      <c r="I88" s="774"/>
      <c r="J88" s="775"/>
      <c r="K88" s="774"/>
      <c r="L88" s="775"/>
      <c r="M88" s="774"/>
      <c r="N88" s="775"/>
      <c r="O88" s="776"/>
      <c r="P88" s="775"/>
      <c r="Q88" s="777"/>
      <c r="R88" s="778"/>
      <c r="S88" s="808"/>
      <c r="T88" s="779"/>
      <c r="U88" s="915"/>
      <c r="V88" s="916"/>
      <c r="W88" s="915"/>
      <c r="X88" s="916"/>
      <c r="Y88" s="915"/>
      <c r="Z88" s="916"/>
      <c r="AA88" s="915"/>
      <c r="AB88" s="393"/>
      <c r="AC88" s="917"/>
      <c r="AD88" s="916"/>
      <c r="AE88" s="680"/>
      <c r="AF88" s="681"/>
    </row>
    <row r="89" spans="1:32" s="788" customFormat="1" ht="18.75">
      <c r="A89" s="780"/>
      <c r="B89" s="794"/>
      <c r="C89" s="781"/>
      <c r="D89" s="782" t="s">
        <v>427</v>
      </c>
      <c r="E89" s="783">
        <f>SUM(E4,E11,E18,E26,E49,E55,E64,E71,E79)</f>
        <v>0</v>
      </c>
      <c r="F89" s="784"/>
      <c r="G89" s="783">
        <f>SUM(G4,G11,G18,G26,G49,G55,G64,G71,G79)</f>
        <v>0</v>
      </c>
      <c r="H89" s="784"/>
      <c r="I89" s="783">
        <f>SUM(I4,I11,I18,I26,I49,I55,I64,I71,I79)</f>
        <v>0</v>
      </c>
      <c r="J89" s="784"/>
      <c r="K89" s="783">
        <f>SUM(K4,K11,K18,K26,K49,K55,K64,K71,K79)</f>
        <v>0</v>
      </c>
      <c r="L89" s="784"/>
      <c r="M89" s="783">
        <f>SUM(M4,M11,M18,M26,M49,M55,M64,M71,M79)</f>
        <v>0</v>
      </c>
      <c r="N89" s="784"/>
      <c r="O89" s="783">
        <f>SUM(O4,O11,O18,O26,O49,O55,O64,O71,O79)</f>
        <v>0</v>
      </c>
      <c r="P89" s="784"/>
      <c r="Q89" s="865">
        <f>SUM(E89:N89)</f>
        <v>0</v>
      </c>
      <c r="R89" s="785">
        <f>SUM(U89:AD89)</f>
        <v>0</v>
      </c>
      <c r="S89" s="809"/>
      <c r="T89" s="787"/>
      <c r="U89" s="786">
        <f>SUM(U4:U87)</f>
        <v>0</v>
      </c>
      <c r="V89" s="866"/>
      <c r="W89" s="786">
        <f>SUM(W4:W87)</f>
        <v>0</v>
      </c>
      <c r="X89" s="866"/>
      <c r="Y89" s="786">
        <f>SUM(Y4:Y87)</f>
        <v>0</v>
      </c>
      <c r="Z89" s="866"/>
      <c r="AA89" s="786">
        <f>SUM(AA4:AA87)</f>
        <v>0</v>
      </c>
      <c r="AB89" s="866"/>
      <c r="AC89" s="786">
        <f>SUM(AC4:AC87)</f>
        <v>0</v>
      </c>
      <c r="AD89" s="866"/>
      <c r="AE89" s="680"/>
      <c r="AF89" s="681"/>
    </row>
    <row r="90" spans="1:32" s="681" customFormat="1" ht="18.75">
      <c r="B90" s="794"/>
      <c r="C90" s="781"/>
      <c r="D90" s="788" t="s">
        <v>424</v>
      </c>
      <c r="E90" s="783"/>
      <c r="F90" s="784">
        <f>SUM(F4:F87)-F91</f>
        <v>0</v>
      </c>
      <c r="G90" s="783"/>
      <c r="H90" s="784">
        <f>SUM(H4:H87)-H91</f>
        <v>0</v>
      </c>
      <c r="I90" s="783"/>
      <c r="J90" s="784">
        <f>SUM(J4:J87)-J91</f>
        <v>0</v>
      </c>
      <c r="K90" s="783"/>
      <c r="L90" s="784">
        <f>SUM(L4:L87)-L91</f>
        <v>0</v>
      </c>
      <c r="M90" s="783"/>
      <c r="N90" s="784">
        <f>SUM(N4:N87)-N91</f>
        <v>0</v>
      </c>
      <c r="O90" s="783"/>
      <c r="P90" s="784">
        <f>SUM(P4:P87)-P91</f>
        <v>0</v>
      </c>
      <c r="Q90" s="865">
        <f>SUM(E90:N90)</f>
        <v>0</v>
      </c>
      <c r="R90" s="865">
        <f>SUM(U90:AD90)</f>
        <v>0</v>
      </c>
      <c r="S90" s="928"/>
      <c r="T90" s="929"/>
      <c r="U90" s="930"/>
      <c r="V90" s="787">
        <f>SUM(V4:V87)-V91</f>
        <v>0</v>
      </c>
      <c r="W90" s="930"/>
      <c r="X90" s="787">
        <f>SUM(X4:X87)-X91</f>
        <v>0</v>
      </c>
      <c r="Y90" s="930"/>
      <c r="Z90" s="787">
        <f>SUM(Z4:Z87)-Z91</f>
        <v>0</v>
      </c>
      <c r="AA90" s="930"/>
      <c r="AB90" s="787">
        <f>SUM(AB4:AB87)-AB91</f>
        <v>0</v>
      </c>
      <c r="AC90" s="930"/>
      <c r="AD90" s="787">
        <f>SUM(AD4:AD87)-AD91</f>
        <v>0</v>
      </c>
    </row>
    <row r="91" spans="1:32" s="681" customFormat="1" ht="18.75">
      <c r="A91" s="931"/>
      <c r="B91" s="932"/>
      <c r="C91" s="933"/>
      <c r="D91" s="861" t="s">
        <v>23</v>
      </c>
      <c r="E91" s="862"/>
      <c r="F91" s="863">
        <f>SUM(F8,F16,F24,F47,F53,F62,F69,F77,F87)</f>
        <v>0</v>
      </c>
      <c r="G91" s="862"/>
      <c r="H91" s="863">
        <f>SUM(H8,H16,H24,H47,H53,H62,H69,H77,H87)</f>
        <v>0</v>
      </c>
      <c r="I91" s="862"/>
      <c r="J91" s="863">
        <f>SUM(J8,J16,J24,J47,J53,J62,J69,J77,J87)</f>
        <v>0</v>
      </c>
      <c r="K91" s="862"/>
      <c r="L91" s="863">
        <f>SUM(L8,L16,L24,L47,L53,L62,L69,L77,L87)</f>
        <v>0</v>
      </c>
      <c r="M91" s="862"/>
      <c r="N91" s="863">
        <f>SUM(N8,N16,N24,N47,N53,N62,N69,N77,N87)</f>
        <v>0</v>
      </c>
      <c r="O91" s="862"/>
      <c r="P91" s="863">
        <f>SUM(P8,P16,P24,P47,P53,P62,P69,P77,P87)</f>
        <v>0</v>
      </c>
      <c r="Q91" s="864">
        <f>SUM(E91:N91)</f>
        <v>0</v>
      </c>
      <c r="R91" s="864">
        <f>SUM(S91:AD91)</f>
        <v>0</v>
      </c>
      <c r="S91" s="934"/>
      <c r="T91" s="935"/>
      <c r="U91" s="867"/>
      <c r="V91" s="889">
        <f>SUM(V8,V16,V24,V47,V53,V62,V69,V77,V87)</f>
        <v>0</v>
      </c>
      <c r="W91" s="867"/>
      <c r="X91" s="889">
        <f>SUM(X8,X16,X24,X47,X53,X62,X69,X77,X87)</f>
        <v>0</v>
      </c>
      <c r="Y91" s="867"/>
      <c r="Z91" s="889">
        <f>SUM(Z8,Z16,Z24,Z47,Z53,Z62,Z69,Z77,Z87)</f>
        <v>0</v>
      </c>
      <c r="AA91" s="867"/>
      <c r="AB91" s="889">
        <f>SUM(AB8,AB16,AB24,AB47,AB53,AB62,AB69,AB77,AB87)</f>
        <v>0</v>
      </c>
      <c r="AC91" s="867"/>
      <c r="AD91" s="889">
        <f>SUM(AD8,AD16,AD24,AD47,AD53,AD62,AD69,AD77,AD87)</f>
        <v>0</v>
      </c>
      <c r="AE91" s="680"/>
    </row>
    <row r="92" spans="1:32" s="942" customFormat="1" ht="18.75">
      <c r="A92" s="936"/>
      <c r="B92" s="937"/>
      <c r="C92" s="938"/>
      <c r="D92" s="939"/>
      <c r="E92" s="1176" t="s">
        <v>78</v>
      </c>
      <c r="F92" s="1177"/>
      <c r="G92" s="1176" t="s">
        <v>78</v>
      </c>
      <c r="H92" s="1177"/>
      <c r="I92" s="1176" t="s">
        <v>78</v>
      </c>
      <c r="J92" s="1177"/>
      <c r="K92" s="1176" t="s">
        <v>78</v>
      </c>
      <c r="L92" s="1177"/>
      <c r="M92" s="1176" t="s">
        <v>78</v>
      </c>
      <c r="N92" s="1177"/>
      <c r="O92" s="1176" t="s">
        <v>78</v>
      </c>
      <c r="P92" s="1177"/>
      <c r="Q92" s="869" t="s">
        <v>426</v>
      </c>
      <c r="R92" s="869" t="s">
        <v>426</v>
      </c>
      <c r="S92" s="940"/>
      <c r="T92" s="941"/>
      <c r="U92" s="1191" t="s">
        <v>79</v>
      </c>
      <c r="V92" s="1177"/>
      <c r="W92" s="1191" t="s">
        <v>79</v>
      </c>
      <c r="X92" s="1177"/>
      <c r="Y92" s="1191" t="s">
        <v>79</v>
      </c>
      <c r="Z92" s="1177"/>
      <c r="AA92" s="1191" t="s">
        <v>79</v>
      </c>
      <c r="AB92" s="1177"/>
      <c r="AC92" s="1191" t="s">
        <v>79</v>
      </c>
      <c r="AD92" s="1177"/>
      <c r="AE92" s="680"/>
      <c r="AF92" s="681"/>
    </row>
    <row r="93" spans="1:32" s="942" customFormat="1" ht="18.75">
      <c r="A93" s="943"/>
      <c r="B93" s="944"/>
      <c r="C93" s="945"/>
      <c r="D93" s="789" t="s">
        <v>80</v>
      </c>
      <c r="E93" s="1174">
        <f>+E89+F90+F91</f>
        <v>0</v>
      </c>
      <c r="F93" s="1175"/>
      <c r="G93" s="1174">
        <f>+G89+H90+H91</f>
        <v>0</v>
      </c>
      <c r="H93" s="1175"/>
      <c r="I93" s="1174">
        <f>+I89+J90+J91</f>
        <v>0</v>
      </c>
      <c r="J93" s="1175"/>
      <c r="K93" s="1174">
        <f>+K89+L90+L91</f>
        <v>0</v>
      </c>
      <c r="L93" s="1175"/>
      <c r="M93" s="1174">
        <f>+M89+N90+N91</f>
        <v>0</v>
      </c>
      <c r="N93" s="1175"/>
      <c r="O93" s="1174">
        <f>+O89+P90+P91</f>
        <v>0</v>
      </c>
      <c r="P93" s="1175"/>
      <c r="Q93" s="870">
        <f>SUM(Q89:Q91)</f>
        <v>0</v>
      </c>
      <c r="R93" s="870">
        <f>SUM(R89:R91)</f>
        <v>0</v>
      </c>
      <c r="S93" s="946"/>
      <c r="T93" s="947"/>
      <c r="U93" s="1192">
        <f>SUM(U89,V90,V91)</f>
        <v>0</v>
      </c>
      <c r="V93" s="1193"/>
      <c r="W93" s="1192">
        <f>SUM(W89,X90,X91)</f>
        <v>0</v>
      </c>
      <c r="X93" s="1193"/>
      <c r="Y93" s="1192">
        <f>SUM(Y89,Z90,Z91)</f>
        <v>0</v>
      </c>
      <c r="Z93" s="1193"/>
      <c r="AA93" s="1192">
        <f>SUM(AA89,AB90,AB91)</f>
        <v>0</v>
      </c>
      <c r="AB93" s="1193"/>
      <c r="AC93" s="1192">
        <f>SUM(AC89,AD90,AD91)</f>
        <v>0</v>
      </c>
      <c r="AD93" s="1193"/>
      <c r="AE93" s="680"/>
      <c r="AF93" s="681"/>
    </row>
    <row r="94" spans="1:32" s="942" customFormat="1" ht="18.75">
      <c r="A94" s="948"/>
      <c r="B94" s="949"/>
      <c r="C94" s="950"/>
      <c r="D94" s="951"/>
      <c r="E94" s="952"/>
      <c r="F94" s="953"/>
      <c r="G94" s="952"/>
      <c r="H94" s="953"/>
      <c r="I94" s="952"/>
      <c r="J94" s="953"/>
      <c r="K94" s="952"/>
      <c r="L94" s="953"/>
      <c r="M94" s="952"/>
      <c r="N94" s="953"/>
      <c r="O94" s="952"/>
      <c r="P94" s="953"/>
      <c r="Q94" s="954"/>
      <c r="R94" s="954"/>
      <c r="S94" s="949"/>
      <c r="T94" s="880"/>
      <c r="U94" s="955"/>
      <c r="V94" s="955"/>
      <c r="W94" s="955"/>
      <c r="X94" s="955"/>
      <c r="Y94" s="955"/>
      <c r="Z94" s="955"/>
      <c r="AA94" s="955"/>
      <c r="AB94" s="955"/>
      <c r="AC94" s="955"/>
      <c r="AD94" s="956"/>
      <c r="AE94" s="681"/>
    </row>
    <row r="95" spans="1:32" s="790" customFormat="1" ht="18.75">
      <c r="B95" s="791"/>
      <c r="C95" s="792"/>
      <c r="D95" s="792"/>
      <c r="E95" s="792"/>
      <c r="F95" s="792"/>
      <c r="G95" s="792"/>
      <c r="H95" s="792"/>
      <c r="I95" s="792"/>
      <c r="J95" s="792"/>
      <c r="K95" s="792"/>
      <c r="L95" s="792"/>
      <c r="M95" s="792"/>
      <c r="N95" s="792"/>
      <c r="O95" s="792"/>
      <c r="P95" s="792"/>
      <c r="Q95" s="792"/>
      <c r="R95" s="792"/>
      <c r="AD95" s="680"/>
      <c r="AE95" s="681"/>
    </row>
    <row r="96" spans="1:32" s="681" customFormat="1" ht="18.75">
      <c r="C96" s="793" t="s">
        <v>81</v>
      </c>
      <c r="D96" s="793" t="s">
        <v>82</v>
      </c>
      <c r="E96" s="794"/>
      <c r="F96" s="794"/>
      <c r="G96" s="794"/>
      <c r="H96" s="794"/>
      <c r="I96" s="794"/>
      <c r="J96" s="794"/>
      <c r="K96" s="794"/>
      <c r="L96" s="794"/>
      <c r="M96" s="794"/>
      <c r="N96" s="794"/>
      <c r="O96" s="795"/>
      <c r="P96" s="795"/>
      <c r="Q96" s="795"/>
      <c r="R96" s="795"/>
      <c r="T96" s="4"/>
      <c r="AD96" s="680"/>
    </row>
    <row r="97" spans="2:30">
      <c r="C97" s="796"/>
      <c r="D97" s="42"/>
      <c r="E97" s="797"/>
      <c r="G97" s="797"/>
      <c r="I97" s="797"/>
      <c r="K97" s="797"/>
      <c r="M97" s="797"/>
      <c r="P97" s="1194" t="str">
        <f>+Q3</f>
        <v>Total</v>
      </c>
      <c r="Q97" s="1195"/>
      <c r="R97" s="1198" t="str">
        <f>+R3</f>
        <v>Approved</v>
      </c>
      <c r="S97" s="1199"/>
      <c r="U97" s="1196" t="str">
        <f>+U1</f>
        <v>Well-1 
Approved</v>
      </c>
      <c r="V97" s="1197"/>
      <c r="W97" s="1196" t="str">
        <f>+W1</f>
        <v>Well-2 
Approved</v>
      </c>
      <c r="X97" s="1197"/>
      <c r="Y97" s="1196" t="str">
        <f>+Y1</f>
        <v>Well-3 
Approved</v>
      </c>
      <c r="Z97" s="1197"/>
      <c r="AA97" s="1196" t="str">
        <f>+AA1</f>
        <v>Well-4 
Approved</v>
      </c>
      <c r="AB97" s="1197"/>
      <c r="AC97" s="1196" t="str">
        <f>+AC1</f>
        <v>Well-5 
Approved</v>
      </c>
      <c r="AD97" s="1197"/>
    </row>
    <row r="98" spans="2:30" s="963" customFormat="1">
      <c r="B98" s="43"/>
      <c r="C98" s="1129" t="s">
        <v>0</v>
      </c>
      <c r="D98" s="957" t="s">
        <v>83</v>
      </c>
      <c r="E98" s="958">
        <f>SUM('1.3_General non Techn'!E34,'1.1_Previous expenses'!E21,'2.1_FutGenExp'!E33,'2.2_Platform'!E37,'2.3_Drilling'!E53,'2.4_Stimulation'!E32,'2.5_WellTesting'!E36,'2.6_Logging'!E33,'2.7_Analyses'!E34,'2.8_General Techn '!E73)</f>
        <v>0</v>
      </c>
      <c r="F98" s="959" t="e">
        <f>+E98/E$93</f>
        <v>#DIV/0!</v>
      </c>
      <c r="G98" s="960">
        <f>SUM('1.3_General non Techn'!H34,'1.1_Previous expenses'!H21,'2.1_FutGenExp'!H33,'2.2_Platform'!H37,'2.3_Drilling'!H53,'2.4_Stimulation'!H32,'2.5_WellTesting'!H36,'2.6_Logging'!H33,'2.7_Analyses'!H34,'2.8_General Techn '!H73)</f>
        <v>0</v>
      </c>
      <c r="H98" s="961" t="e">
        <f>+G98/G$93</f>
        <v>#DIV/0!</v>
      </c>
      <c r="I98" s="958">
        <f>SUM('1.3_General non Techn'!K34,'1.1_Previous expenses'!K21,'2.1_FutGenExp'!K33,'2.2_Platform'!K37,'2.3_Drilling'!K53,'2.4_Stimulation'!K32,'2.5_WellTesting'!K36,'2.6_Logging'!K33,'2.7_Analyses'!K34,'2.8_General Techn '!K73)</f>
        <v>0</v>
      </c>
      <c r="J98" s="959" t="e">
        <f>+I98/I$93</f>
        <v>#DIV/0!</v>
      </c>
      <c r="K98" s="960">
        <f>SUM('1.3_General non Techn'!N34,'1.1_Previous expenses'!N21,'2.1_FutGenExp'!N33,'2.2_Platform'!N37,'2.3_Drilling'!N53,'2.4_Stimulation'!N32,'2.5_WellTesting'!N36,'2.6_Logging'!N33,'2.7_Analyses'!N34,'2.8_General Techn '!N73)</f>
        <v>0</v>
      </c>
      <c r="L98" s="961" t="e">
        <f>+K98/K$93</f>
        <v>#DIV/0!</v>
      </c>
      <c r="M98" s="958">
        <f>SUM('1.3_General non Techn'!Q34,'1.1_Previous expenses'!Q21,'2.1_FutGenExp'!Q33,'2.2_Platform'!Q37,'2.3_Drilling'!Q53,'2.4_Stimulation'!Q32,'2.5_WellTesting'!Q36,'2.6_Logging'!Q33,'2.7_Analyses'!Q34,'2.8_General Techn '!Q73)</f>
        <v>0</v>
      </c>
      <c r="N98" s="959" t="e">
        <f>+M98/M$93</f>
        <v>#DIV/0!</v>
      </c>
      <c r="O98" s="43"/>
      <c r="P98" s="798">
        <f>SUM(E98,G98,I98,K98,M98)</f>
        <v>0</v>
      </c>
      <c r="Q98" s="962" t="e">
        <f>+P98/Q$93</f>
        <v>#DIV/0!</v>
      </c>
      <c r="R98" s="798">
        <f>SUM(U98,W98,Y98,AA98,AC98)</f>
        <v>0</v>
      </c>
      <c r="S98" s="1125" t="e">
        <f>+R98/R$93</f>
        <v>#DIV/0!</v>
      </c>
      <c r="T98" s="4"/>
      <c r="U98" s="960">
        <f>SUM('1.3_General non Techn'!U34,'2.1_FutGenExp'!U33,'2.2_Platform'!U37,'2.3_Drilling'!U53,'2.4_Stimulation'!U32,'2.5_WellTesting'!U36,'2.6_Logging'!U33,'2.7_Analyses'!U34,'2.8_General Techn '!U73)</f>
        <v>0</v>
      </c>
      <c r="V98" s="799" t="e">
        <f>+U98/U$93</f>
        <v>#DIV/0!</v>
      </c>
      <c r="W98" s="960">
        <f>SUM('1.3_General non Techn'!X34,'2.1_FutGenExp'!X33,'2.2_Platform'!X37,'2.3_Drilling'!X53,'2.4_Stimulation'!X32,'2.5_WellTesting'!X36,'2.6_Logging'!X33,'2.7_Analyses'!X34,'2.8_General Techn '!X73)</f>
        <v>0</v>
      </c>
      <c r="X98" s="799" t="e">
        <f>+W98/W$93</f>
        <v>#DIV/0!</v>
      </c>
      <c r="Y98" s="960">
        <f>SUM('1.3_General non Techn'!AA34,'2.1_FutGenExp'!AA33,'2.2_Platform'!AA37,'2.3_Drilling'!AA53,'2.4_Stimulation'!AA32,'2.5_WellTesting'!AA36,'2.6_Logging'!AA33,'2.7_Analyses'!AA34,'2.8_General Techn '!AA73)</f>
        <v>0</v>
      </c>
      <c r="Z98" s="799" t="e">
        <f>+Y98/Y$93</f>
        <v>#DIV/0!</v>
      </c>
      <c r="AA98" s="960">
        <f>SUM('1.3_General non Techn'!AD34,'2.1_FutGenExp'!AD33,'2.2_Platform'!AD37,'2.3_Drilling'!AD53,'2.4_Stimulation'!AD32,'2.5_WellTesting'!AD36,'2.6_Logging'!AD33,'2.7_Analyses'!AD34,'2.8_General Techn '!AD73)</f>
        <v>0</v>
      </c>
      <c r="AB98" s="799" t="e">
        <f>+AA98/AA$93</f>
        <v>#DIV/0!</v>
      </c>
      <c r="AC98" s="960">
        <f>SUM('1.3_General non Techn'!AG34,'2.1_FutGenExp'!AG33,'2.2_Platform'!AG37,'2.3_Drilling'!AG53,'2.4_Stimulation'!AG32,'2.5_WellTesting'!AG36,'2.6_Logging'!AG33,'2.7_Analyses'!AG34,'2.8_General Techn '!AG73)</f>
        <v>0</v>
      </c>
      <c r="AD98" s="799" t="e">
        <f>+AC98/AC$93</f>
        <v>#DIV/0!</v>
      </c>
    </row>
    <row r="99" spans="2:30" s="963" customFormat="1">
      <c r="B99" s="43"/>
      <c r="C99" s="1130" t="s">
        <v>21</v>
      </c>
      <c r="D99" s="964" t="s">
        <v>84</v>
      </c>
      <c r="E99" s="965">
        <f>SUM('1.3_General non Techn'!E35,'1.1_Previous expenses'!E22,'2.1_FutGenExp'!E34,'2.2_Platform'!E38,'2.3_Drilling'!E54,'2.4_Stimulation'!E33,'2.5_WellTesting'!E37,'2.6_Logging'!E34,'2.7_Analyses'!E35,'2.8_General Techn '!E74)</f>
        <v>0</v>
      </c>
      <c r="F99" s="966" t="e">
        <f>+E99/E$93</f>
        <v>#DIV/0!</v>
      </c>
      <c r="G99" s="967">
        <f>SUM('1.3_General non Techn'!H35,'1.1_Previous expenses'!H22,'2.1_FutGenExp'!H34,'2.2_Platform'!H38,'2.3_Drilling'!H54,'2.4_Stimulation'!H33,'2.5_WellTesting'!H37,'2.6_Logging'!H34,'2.7_Analyses'!H35,'2.8_General Techn '!H74)</f>
        <v>0</v>
      </c>
      <c r="H99" s="968" t="e">
        <f t="shared" ref="H99:J100" si="14">+G99/G$93</f>
        <v>#DIV/0!</v>
      </c>
      <c r="I99" s="965">
        <f>SUM('1.3_General non Techn'!K35,'1.1_Previous expenses'!K22,'2.1_FutGenExp'!K34,'2.2_Platform'!K38,'2.3_Drilling'!K54,'2.4_Stimulation'!K33,'2.5_WellTesting'!K37,'2.6_Logging'!K34,'2.7_Analyses'!K35,'2.8_General Techn '!K74)</f>
        <v>0</v>
      </c>
      <c r="J99" s="966" t="e">
        <f t="shared" si="14"/>
        <v>#DIV/0!</v>
      </c>
      <c r="K99" s="967">
        <f>SUM('1.3_General non Techn'!N35,'1.1_Previous expenses'!N22,'2.1_FutGenExp'!N34,'2.2_Platform'!N38,'2.3_Drilling'!N54,'2.4_Stimulation'!N33,'2.5_WellTesting'!N37,'2.6_Logging'!N34,'2.7_Analyses'!N35,'2.8_General Techn '!N74)</f>
        <v>0</v>
      </c>
      <c r="L99" s="968" t="e">
        <f t="shared" ref="L99:L100" si="15">+K99/K$93</f>
        <v>#DIV/0!</v>
      </c>
      <c r="M99" s="965">
        <f>SUM('1.3_General non Techn'!Q35,'1.1_Previous expenses'!Q22,'2.1_FutGenExp'!Q34,'2.2_Platform'!Q38,'2.3_Drilling'!Q54,'2.4_Stimulation'!Q33,'2.5_WellTesting'!Q37,'2.6_Logging'!Q34,'2.7_Analyses'!Q35,'2.8_General Techn '!Q74)</f>
        <v>0</v>
      </c>
      <c r="N99" s="966" t="e">
        <f t="shared" ref="N99:N100" si="16">+M99/M$93</f>
        <v>#DIV/0!</v>
      </c>
      <c r="O99" s="43"/>
      <c r="P99" s="800">
        <f t="shared" ref="P99:P100" si="17">SUM(E99,G99,I99,K99,M99)</f>
        <v>0</v>
      </c>
      <c r="Q99" s="969" t="e">
        <f>+P99/Q$93</f>
        <v>#DIV/0!</v>
      </c>
      <c r="R99" s="800">
        <f>SUM(U99,W99,Y99,AA99,AC99)</f>
        <v>0</v>
      </c>
      <c r="S99" s="1126" t="e">
        <f>+R99/R$93</f>
        <v>#DIV/0!</v>
      </c>
      <c r="T99" s="4"/>
      <c r="U99" s="967">
        <f>SUM('1.3_General non Techn'!U35,'2.1_FutGenExp'!U34,'2.2_Platform'!U38,'2.3_Drilling'!U54,'2.4_Stimulation'!U33,'2.5_WellTesting'!U37,'2.6_Logging'!U34,'2.7_Analyses'!U35,'2.8_General Techn '!U74)</f>
        <v>0</v>
      </c>
      <c r="V99" s="801" t="e">
        <f>+U99/U$93</f>
        <v>#DIV/0!</v>
      </c>
      <c r="W99" s="967">
        <f>SUM('1.3_General non Techn'!X35,'2.1_FutGenExp'!X34,'2.2_Platform'!X38,'2.3_Drilling'!X54,'2.4_Stimulation'!X33,'2.5_WellTesting'!X37,'2.6_Logging'!X34,'2.7_Analyses'!X35,'2.8_General Techn '!X74)</f>
        <v>0</v>
      </c>
      <c r="X99" s="801" t="e">
        <f>+W99/W$93</f>
        <v>#DIV/0!</v>
      </c>
      <c r="Y99" s="967">
        <f>SUM('1.3_General non Techn'!AA35,'2.1_FutGenExp'!AA34,'2.2_Platform'!AA38,'2.3_Drilling'!AA54,'2.4_Stimulation'!AA33,'2.5_WellTesting'!AA37,'2.6_Logging'!AA34,'2.7_Analyses'!AA35,'2.8_General Techn '!AA74)</f>
        <v>0</v>
      </c>
      <c r="Z99" s="801" t="e">
        <f>+Y99/Y$93</f>
        <v>#DIV/0!</v>
      </c>
      <c r="AA99" s="967">
        <f>SUM('1.3_General non Techn'!AD35,'2.1_FutGenExp'!AD34,'2.2_Platform'!AD38,'2.3_Drilling'!AD54,'2.4_Stimulation'!AD33,'2.5_WellTesting'!AD37,'2.6_Logging'!AD34,'2.7_Analyses'!AD35,'2.8_General Techn '!AD74)</f>
        <v>0</v>
      </c>
      <c r="AB99" s="801" t="e">
        <f>+AA99/AA$93</f>
        <v>#DIV/0!</v>
      </c>
      <c r="AC99" s="967">
        <f>SUM('1.3_General non Techn'!AG35,'2.1_FutGenExp'!AG34,'2.2_Platform'!AG38,'2.3_Drilling'!AG54,'2.4_Stimulation'!AG33,'2.5_WellTesting'!AG37,'2.6_Logging'!AG34,'2.7_Analyses'!AG35,'2.8_General Techn '!AG74)</f>
        <v>0</v>
      </c>
      <c r="AD99" s="801" t="e">
        <f>+AC99/AC$93</f>
        <v>#DIV/0!</v>
      </c>
    </row>
    <row r="100" spans="2:30" s="963" customFormat="1">
      <c r="B100" s="43"/>
      <c r="C100" s="1131" t="s">
        <v>3</v>
      </c>
      <c r="D100" s="970" t="s">
        <v>85</v>
      </c>
      <c r="E100" s="971">
        <f>SUM('1.3_General non Techn'!E36,'1.1_Previous expenses'!E23,'2.1_FutGenExp'!E35,'2.2_Platform'!E39,'2.3_Drilling'!E55,'2.4_Stimulation'!E34,'2.5_WellTesting'!E38,'2.6_Logging'!E35,'2.7_Analyses'!E36,'2.8_General Techn '!E75)</f>
        <v>0</v>
      </c>
      <c r="F100" s="972" t="e">
        <f>+E100/E$93</f>
        <v>#DIV/0!</v>
      </c>
      <c r="G100" s="973">
        <f>SUM('1.3_General non Techn'!H36,'1.1_Previous expenses'!H23,'2.1_FutGenExp'!H35,'2.2_Platform'!H39,'2.3_Drilling'!H55,'2.4_Stimulation'!H34,'2.5_WellTesting'!H38,'2.6_Logging'!H35,'2.7_Analyses'!H36,'2.8_General Techn '!H75)</f>
        <v>0</v>
      </c>
      <c r="H100" s="974" t="e">
        <f t="shared" si="14"/>
        <v>#DIV/0!</v>
      </c>
      <c r="I100" s="971">
        <f>SUM('1.3_General non Techn'!K36,'1.1_Previous expenses'!K23,'2.1_FutGenExp'!K35,'2.2_Platform'!K39,'2.3_Drilling'!K55,'2.4_Stimulation'!K34,'2.5_WellTesting'!K38,'2.6_Logging'!K35,'2.7_Analyses'!K36,'2.8_General Techn '!K75)</f>
        <v>0</v>
      </c>
      <c r="J100" s="972" t="e">
        <f t="shared" si="14"/>
        <v>#DIV/0!</v>
      </c>
      <c r="K100" s="973">
        <f>SUM('1.3_General non Techn'!N36,'1.1_Previous expenses'!N23,'2.1_FutGenExp'!N35,'2.2_Platform'!N39,'2.3_Drilling'!N55,'2.4_Stimulation'!N34,'2.5_WellTesting'!N38,'2.6_Logging'!N35,'2.7_Analyses'!N36,'2.8_General Techn '!N75)</f>
        <v>0</v>
      </c>
      <c r="L100" s="974" t="e">
        <f t="shared" si="15"/>
        <v>#DIV/0!</v>
      </c>
      <c r="M100" s="971">
        <f>SUM('1.3_General non Techn'!Q36,'1.1_Previous expenses'!Q23,'2.1_FutGenExp'!Q35,'2.2_Platform'!Q39,'2.3_Drilling'!Q55,'2.4_Stimulation'!Q34,'2.5_WellTesting'!Q38,'2.6_Logging'!Q35,'2.7_Analyses'!Q36,'2.8_General Techn '!Q75)</f>
        <v>0</v>
      </c>
      <c r="N100" s="972" t="e">
        <f t="shared" si="16"/>
        <v>#DIV/0!</v>
      </c>
      <c r="O100" s="43"/>
      <c r="P100" s="802">
        <f t="shared" si="17"/>
        <v>0</v>
      </c>
      <c r="Q100" s="975" t="e">
        <f>+P100/Q$93</f>
        <v>#DIV/0!</v>
      </c>
      <c r="R100" s="802">
        <f>SUM(U100,W100,Y100,AA100,AC100)</f>
        <v>0</v>
      </c>
      <c r="S100" s="1127" t="e">
        <f>+R100/R$93</f>
        <v>#DIV/0!</v>
      </c>
      <c r="T100" s="4"/>
      <c r="U100" s="973">
        <f>SUM('1.3_General non Techn'!U36,'2.1_FutGenExp'!U35,'2.2_Platform'!U39,'2.3_Drilling'!U55,'2.4_Stimulation'!U34,'2.5_WellTesting'!U38,'2.6_Logging'!U35,'2.7_Analyses'!U36,'2.8_General Techn '!U75)</f>
        <v>0</v>
      </c>
      <c r="V100" s="803" t="e">
        <f>+U100/U$93</f>
        <v>#DIV/0!</v>
      </c>
      <c r="W100" s="973">
        <f>SUM('1.3_General non Techn'!X36,'2.1_FutGenExp'!X35,'2.2_Platform'!X39,'2.3_Drilling'!X55,'2.4_Stimulation'!X34,'2.5_WellTesting'!X38,'2.6_Logging'!X35,'2.7_Analyses'!X36,'2.8_General Techn '!X75)</f>
        <v>0</v>
      </c>
      <c r="X100" s="803" t="e">
        <f>+W100/W$93</f>
        <v>#DIV/0!</v>
      </c>
      <c r="Y100" s="973">
        <f>SUM('1.3_General non Techn'!AA36,'2.1_FutGenExp'!AA35,'2.2_Platform'!AA39,'2.3_Drilling'!AA55,'2.4_Stimulation'!AA34,'2.5_WellTesting'!AA38,'2.6_Logging'!AA35,'2.7_Analyses'!AA36,'2.8_General Techn '!AA75)</f>
        <v>0</v>
      </c>
      <c r="Z100" s="803" t="e">
        <f>+Y100/Y$93</f>
        <v>#DIV/0!</v>
      </c>
      <c r="AA100" s="973">
        <f>SUM('1.3_General non Techn'!AD36,'2.1_FutGenExp'!AD35,'2.2_Platform'!AD39,'2.3_Drilling'!AD55,'2.4_Stimulation'!AD34,'2.5_WellTesting'!AD38,'2.6_Logging'!AD35,'2.7_Analyses'!AD36,'2.8_General Techn '!AD75)</f>
        <v>0</v>
      </c>
      <c r="AB100" s="803" t="e">
        <f>+AA100/AA$93</f>
        <v>#DIV/0!</v>
      </c>
      <c r="AC100" s="973">
        <f>SUM('1.3_General non Techn'!AG36,'2.1_FutGenExp'!AG35,'2.2_Platform'!AG39,'2.3_Drilling'!AG55,'2.4_Stimulation'!AG34,'2.5_WellTesting'!AG38,'2.6_Logging'!AG35,'2.7_Analyses'!AG36,'2.8_General Techn '!AG75)</f>
        <v>0</v>
      </c>
      <c r="AD100" s="803" t="e">
        <f>+AC100/AC$93</f>
        <v>#DIV/0!</v>
      </c>
    </row>
    <row r="101" spans="2:30">
      <c r="B101" s="43"/>
    </row>
    <row r="102" spans="2:30">
      <c r="B102" s="43"/>
      <c r="E102" s="860" t="s">
        <v>423</v>
      </c>
      <c r="F102" s="883" t="e">
        <f>+(F98+F99)/F100</f>
        <v>#DIV/0!</v>
      </c>
      <c r="G102" s="860" t="s">
        <v>423</v>
      </c>
      <c r="H102" s="860" t="e">
        <f>+(H98+H99)/H100</f>
        <v>#DIV/0!</v>
      </c>
      <c r="I102" s="860" t="s">
        <v>423</v>
      </c>
      <c r="J102" s="860" t="e">
        <f>+(J98+J99)/J100</f>
        <v>#DIV/0!</v>
      </c>
      <c r="K102" s="860" t="s">
        <v>423</v>
      </c>
      <c r="L102" s="860" t="e">
        <f>+(L98+L99)/L100</f>
        <v>#DIV/0!</v>
      </c>
      <c r="M102" s="860" t="s">
        <v>423</v>
      </c>
      <c r="N102" s="860" t="e">
        <f>+(N98+N99)/N100</f>
        <v>#DIV/0!</v>
      </c>
      <c r="P102" s="860" t="s">
        <v>423</v>
      </c>
      <c r="Q102" s="1128" t="e">
        <f>+(Q98+Q99)/Q100</f>
        <v>#DIV/0!</v>
      </c>
      <c r="R102" s="860" t="s">
        <v>423</v>
      </c>
      <c r="S102" s="1128" t="e">
        <f>+(S98+S99)/S100</f>
        <v>#DIV/0!</v>
      </c>
      <c r="U102" s="860" t="s">
        <v>423</v>
      </c>
      <c r="V102" s="883" t="e">
        <f>+(V98+V99)/V100</f>
        <v>#DIV/0!</v>
      </c>
      <c r="W102" s="860" t="s">
        <v>423</v>
      </c>
      <c r="X102" s="883" t="e">
        <f>+(X98+X99)/X100</f>
        <v>#DIV/0!</v>
      </c>
      <c r="Y102" s="860" t="s">
        <v>423</v>
      </c>
      <c r="Z102" s="883" t="e">
        <f>+(Z98+Z99)/Z100</f>
        <v>#DIV/0!</v>
      </c>
      <c r="AA102" s="860" t="s">
        <v>423</v>
      </c>
      <c r="AB102" s="883" t="e">
        <f>+(AB98+AB99)/AB100</f>
        <v>#DIV/0!</v>
      </c>
      <c r="AC102" s="860" t="s">
        <v>423</v>
      </c>
      <c r="AD102" s="883" t="e">
        <f>+(AD98+AD99)/AD100</f>
        <v>#DIV/0!</v>
      </c>
    </row>
  </sheetData>
  <sheetProtection algorithmName="SHA-512" hashValue="O0A3Nutgbrz4UwWjzHP7KDUtaGdouLluR1/CaaPBTeFRwG6JY/b6v9yr0Ftn6ws81nwIvSST+Yma03q48hBHSQ==" saltValue="zvrbK5PNqn9sOzY8YIvFRA==" spinCount="100000" sheet="1" objects="1" scenarios="1"/>
  <mergeCells count="38">
    <mergeCell ref="AC92:AD92"/>
    <mergeCell ref="AA93:AB93"/>
    <mergeCell ref="AC93:AD93"/>
    <mergeCell ref="P97:Q97"/>
    <mergeCell ref="U97:V97"/>
    <mergeCell ref="W97:X97"/>
    <mergeCell ref="Y97:Z97"/>
    <mergeCell ref="AA97:AB97"/>
    <mergeCell ref="AC97:AD97"/>
    <mergeCell ref="U93:V93"/>
    <mergeCell ref="W93:X93"/>
    <mergeCell ref="Y93:Z93"/>
    <mergeCell ref="O93:P93"/>
    <mergeCell ref="R97:S97"/>
    <mergeCell ref="I93:J93"/>
    <mergeCell ref="U92:V92"/>
    <mergeCell ref="W92:X92"/>
    <mergeCell ref="Y92:Z92"/>
    <mergeCell ref="AA92:AB92"/>
    <mergeCell ref="K93:L93"/>
    <mergeCell ref="M93:N93"/>
    <mergeCell ref="O2:P2"/>
    <mergeCell ref="C1:C2"/>
    <mergeCell ref="M1:N1"/>
    <mergeCell ref="O1:P1"/>
    <mergeCell ref="I92:J92"/>
    <mergeCell ref="K92:L92"/>
    <mergeCell ref="M92:N92"/>
    <mergeCell ref="O92:P92"/>
    <mergeCell ref="I1:J1"/>
    <mergeCell ref="K1:L1"/>
    <mergeCell ref="E93:F93"/>
    <mergeCell ref="G93:H93"/>
    <mergeCell ref="E92:F92"/>
    <mergeCell ref="G92:H92"/>
    <mergeCell ref="A1:A2"/>
    <mergeCell ref="E1:F1"/>
    <mergeCell ref="G1:H1"/>
  </mergeCells>
  <phoneticPr fontId="10" type="noConversion"/>
  <pageMargins left="0.19685039370078741" right="0.19685039370078741" top="0.35433070866141736" bottom="0.35433070866141736" header="0.31496062992125984" footer="0.31496062992125984"/>
  <pageSetup paperSize="9" scale="16" fitToHeight="0" orientation="landscape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04619-249C-DB4A-ABB9-94678D6729BD}">
  <dimension ref="A1:T23"/>
  <sheetViews>
    <sheetView zoomScale="80" zoomScaleNormal="80" workbookViewId="0">
      <pane xSplit="4" ySplit="3" topLeftCell="E4" activePane="bottomRight" state="frozen"/>
      <selection activeCell="B3" sqref="B3"/>
      <selection pane="topRight" activeCell="B3" sqref="B3"/>
      <selection pane="bottomLeft" activeCell="B3" sqref="B3"/>
      <selection pane="bottomRight" activeCell="C4" sqref="C4"/>
    </sheetView>
  </sheetViews>
  <sheetFormatPr defaultColWidth="9.125" defaultRowHeight="15.75" outlineLevelCol="1"/>
  <cols>
    <col min="1" max="1" width="3.625" style="4" customWidth="1"/>
    <col min="2" max="2" width="6.625" style="43" customWidth="1"/>
    <col min="3" max="3" width="8.25" style="4" customWidth="1"/>
    <col min="4" max="4" width="46.625" style="44" customWidth="1"/>
    <col min="5" max="5" width="15.625" style="44" customWidth="1"/>
    <col min="6" max="6" width="6.625" style="122" customWidth="1"/>
    <col min="7" max="7" width="15.625" style="58" customWidth="1"/>
    <col min="8" max="8" width="45.625" style="123" customWidth="1"/>
    <col min="9" max="9" width="15.625" style="44" hidden="1" customWidth="1" outlineLevel="1"/>
    <col min="10" max="10" width="6.625" style="44" hidden="1" customWidth="1" outlineLevel="1"/>
    <col min="11" max="11" width="6.625" style="122" hidden="1" customWidth="1" outlineLevel="1"/>
    <col min="12" max="12" width="15.625" style="44" hidden="1" customWidth="1" outlineLevel="1"/>
    <col min="13" max="13" width="9.625" style="44" hidden="1" customWidth="1" outlineLevel="1"/>
    <col min="14" max="14" width="15.625" style="44" hidden="1" customWidth="1" outlineLevel="1"/>
    <col min="15" max="15" width="52.625" style="124" hidden="1" customWidth="1" outlineLevel="1"/>
    <col min="16" max="16" width="9.125" style="44" collapsed="1"/>
    <col min="17" max="17" width="9.125" style="44"/>
    <col min="18" max="18" width="18" style="58" customWidth="1"/>
    <col min="19" max="16384" width="9.125" style="44"/>
  </cols>
  <sheetData>
    <row r="1" spans="1:20" ht="26.1" customHeight="1">
      <c r="A1" s="1" t="s">
        <v>7</v>
      </c>
      <c r="B1" s="54"/>
      <c r="C1" s="55"/>
      <c r="D1" s="858">
        <f ca="1">NOW()</f>
        <v>46072.505177314815</v>
      </c>
      <c r="E1" s="1187" t="s">
        <v>219</v>
      </c>
      <c r="F1" s="1200"/>
      <c r="G1" s="1188"/>
      <c r="H1" s="3"/>
      <c r="I1" s="1200" t="s">
        <v>175</v>
      </c>
      <c r="J1" s="1201"/>
      <c r="K1" s="1202" t="s">
        <v>10</v>
      </c>
      <c r="L1" s="1201"/>
      <c r="M1" s="56" t="s">
        <v>87</v>
      </c>
      <c r="N1" s="56" t="s">
        <v>88</v>
      </c>
      <c r="O1" s="57" t="s">
        <v>89</v>
      </c>
    </row>
    <row r="2" spans="1:20">
      <c r="A2" s="5"/>
      <c r="B2" s="10"/>
      <c r="C2" s="59"/>
      <c r="D2" s="60"/>
      <c r="E2" s="61" t="s">
        <v>11</v>
      </c>
      <c r="F2" s="1203" t="s">
        <v>10</v>
      </c>
      <c r="G2" s="1204"/>
      <c r="H2" s="63"/>
      <c r="I2" s="64" t="s">
        <v>12</v>
      </c>
      <c r="J2" s="65" t="s">
        <v>13</v>
      </c>
      <c r="K2" s="580" t="s">
        <v>14</v>
      </c>
      <c r="L2" s="65" t="s">
        <v>12</v>
      </c>
      <c r="M2" s="66"/>
      <c r="N2" s="66"/>
      <c r="O2" s="67"/>
    </row>
    <row r="3" spans="1:20">
      <c r="A3" s="68"/>
      <c r="B3" s="69" t="s">
        <v>15</v>
      </c>
      <c r="C3" s="70"/>
      <c r="D3" s="71"/>
      <c r="E3" s="72" t="s">
        <v>16</v>
      </c>
      <c r="F3" s="73" t="s">
        <v>90</v>
      </c>
      <c r="G3" s="74" t="s">
        <v>17</v>
      </c>
      <c r="H3" s="75" t="s">
        <v>91</v>
      </c>
      <c r="I3" s="76"/>
      <c r="J3" s="71"/>
      <c r="K3" s="603"/>
      <c r="L3" s="71"/>
      <c r="M3" s="77"/>
      <c r="N3" s="77"/>
      <c r="O3" s="78"/>
    </row>
    <row r="4" spans="1:20" ht="21.6" customHeight="1">
      <c r="A4" s="79" t="s">
        <v>24</v>
      </c>
      <c r="B4" s="80"/>
      <c r="C4" s="81" t="s">
        <v>19</v>
      </c>
      <c r="D4" s="82"/>
      <c r="E4" s="83"/>
      <c r="F4" s="84"/>
      <c r="G4" s="85"/>
      <c r="H4" s="82"/>
      <c r="I4" s="76"/>
      <c r="J4" s="71"/>
      <c r="K4" s="603"/>
      <c r="L4" s="71"/>
      <c r="M4" s="77"/>
      <c r="N4" s="77"/>
      <c r="O4" s="78"/>
    </row>
    <row r="5" spans="1:20">
      <c r="A5" s="86"/>
      <c r="B5" s="881"/>
      <c r="C5" s="87" t="s">
        <v>195</v>
      </c>
      <c r="D5" s="605" t="s">
        <v>179</v>
      </c>
      <c r="E5" s="606"/>
      <c r="F5" s="884">
        <v>0</v>
      </c>
      <c r="G5" s="88">
        <f>+F5*E5</f>
        <v>0</v>
      </c>
      <c r="H5" s="607"/>
      <c r="I5" s="200"/>
      <c r="J5" s="552"/>
      <c r="K5" s="603">
        <v>0</v>
      </c>
      <c r="L5" s="71">
        <f t="shared" ref="L5:L16" si="0">+(K5*0.7)*I5</f>
        <v>0</v>
      </c>
      <c r="M5" s="77"/>
      <c r="N5" s="77"/>
      <c r="O5" s="90"/>
    </row>
    <row r="6" spans="1:20" s="96" customFormat="1">
      <c r="A6" s="91"/>
      <c r="B6" s="881"/>
      <c r="C6" s="87" t="s">
        <v>196</v>
      </c>
      <c r="D6" s="605" t="s">
        <v>179</v>
      </c>
      <c r="E6" s="606"/>
      <c r="F6" s="884">
        <v>0</v>
      </c>
      <c r="G6" s="88">
        <f t="shared" ref="G6:G16" si="1">+F6*E6</f>
        <v>0</v>
      </c>
      <c r="H6" s="607"/>
      <c r="I6" s="905"/>
      <c r="J6" s="553"/>
      <c r="K6" s="603">
        <v>0</v>
      </c>
      <c r="L6" s="93">
        <f t="shared" si="0"/>
        <v>0</v>
      </c>
      <c r="M6" s="94"/>
      <c r="N6" s="94"/>
      <c r="O6" s="90"/>
      <c r="P6" s="44"/>
      <c r="Q6" s="44"/>
      <c r="R6" s="58"/>
      <c r="S6" s="44"/>
      <c r="T6" s="44"/>
    </row>
    <row r="7" spans="1:20" s="96" customFormat="1">
      <c r="A7" s="91"/>
      <c r="B7" s="881"/>
      <c r="C7" s="87" t="s">
        <v>197</v>
      </c>
      <c r="D7" s="605" t="s">
        <v>179</v>
      </c>
      <c r="E7" s="606"/>
      <c r="F7" s="884">
        <v>0</v>
      </c>
      <c r="G7" s="88">
        <f t="shared" si="1"/>
        <v>0</v>
      </c>
      <c r="H7" s="607"/>
      <c r="I7" s="905"/>
      <c r="J7" s="553"/>
      <c r="K7" s="603">
        <v>0</v>
      </c>
      <c r="L7" s="93">
        <f t="shared" si="0"/>
        <v>0</v>
      </c>
      <c r="M7" s="94"/>
      <c r="N7" s="94"/>
      <c r="O7" s="90"/>
      <c r="P7" s="44"/>
      <c r="Q7" s="44"/>
      <c r="R7" s="58"/>
      <c r="S7" s="44"/>
      <c r="T7" s="44"/>
    </row>
    <row r="8" spans="1:20" s="96" customFormat="1">
      <c r="A8" s="91"/>
      <c r="B8" s="881"/>
      <c r="C8" s="87" t="s">
        <v>198</v>
      </c>
      <c r="D8" s="605" t="s">
        <v>179</v>
      </c>
      <c r="E8" s="606"/>
      <c r="F8" s="884">
        <v>0</v>
      </c>
      <c r="G8" s="88">
        <f t="shared" si="1"/>
        <v>0</v>
      </c>
      <c r="H8" s="607"/>
      <c r="I8" s="905"/>
      <c r="J8" s="553"/>
      <c r="K8" s="603">
        <v>0</v>
      </c>
      <c r="L8" s="93">
        <f t="shared" si="0"/>
        <v>0</v>
      </c>
      <c r="M8" s="94"/>
      <c r="N8" s="94"/>
      <c r="O8" s="90"/>
      <c r="P8" s="44"/>
      <c r="Q8" s="44"/>
      <c r="R8" s="58"/>
      <c r="S8" s="44"/>
      <c r="T8" s="44"/>
    </row>
    <row r="9" spans="1:20">
      <c r="A9" s="86"/>
      <c r="B9" s="882"/>
      <c r="C9" s="87" t="s">
        <v>199</v>
      </c>
      <c r="D9" s="605" t="s">
        <v>179</v>
      </c>
      <c r="E9" s="606"/>
      <c r="F9" s="885">
        <v>0</v>
      </c>
      <c r="G9" s="88">
        <f t="shared" si="1"/>
        <v>0</v>
      </c>
      <c r="H9" s="607"/>
      <c r="I9" s="200"/>
      <c r="J9" s="552"/>
      <c r="K9" s="603">
        <v>0</v>
      </c>
      <c r="L9" s="71">
        <f t="shared" si="0"/>
        <v>0</v>
      </c>
      <c r="M9" s="77"/>
      <c r="N9" s="77"/>
      <c r="O9" s="90"/>
    </row>
    <row r="10" spans="1:20">
      <c r="A10" s="86"/>
      <c r="B10" s="881"/>
      <c r="C10" s="87" t="s">
        <v>200</v>
      </c>
      <c r="D10" s="605" t="s">
        <v>179</v>
      </c>
      <c r="E10" s="606"/>
      <c r="F10" s="885">
        <v>0</v>
      </c>
      <c r="G10" s="88">
        <f t="shared" si="1"/>
        <v>0</v>
      </c>
      <c r="H10" s="607"/>
      <c r="I10" s="200"/>
      <c r="J10" s="552"/>
      <c r="K10" s="603">
        <v>0</v>
      </c>
      <c r="L10" s="71">
        <f t="shared" si="0"/>
        <v>0</v>
      </c>
      <c r="M10" s="77"/>
      <c r="N10" s="77"/>
      <c r="O10" s="90"/>
    </row>
    <row r="11" spans="1:20">
      <c r="A11" s="86"/>
      <c r="B11" s="881"/>
      <c r="C11" s="87" t="s">
        <v>201</v>
      </c>
      <c r="D11" s="605" t="s">
        <v>179</v>
      </c>
      <c r="E11" s="606"/>
      <c r="F11" s="885">
        <v>0</v>
      </c>
      <c r="G11" s="88">
        <f t="shared" si="1"/>
        <v>0</v>
      </c>
      <c r="H11" s="607"/>
      <c r="I11" s="200"/>
      <c r="J11" s="552"/>
      <c r="K11" s="603">
        <v>0</v>
      </c>
      <c r="L11" s="71">
        <f t="shared" si="0"/>
        <v>0</v>
      </c>
      <c r="M11" s="77"/>
      <c r="N11" s="77"/>
      <c r="O11" s="90"/>
    </row>
    <row r="12" spans="1:20">
      <c r="A12" s="86"/>
      <c r="B12" s="881"/>
      <c r="C12" s="87" t="s">
        <v>202</v>
      </c>
      <c r="D12" s="605" t="s">
        <v>179</v>
      </c>
      <c r="E12" s="606"/>
      <c r="F12" s="885">
        <v>0</v>
      </c>
      <c r="G12" s="88">
        <f t="shared" si="1"/>
        <v>0</v>
      </c>
      <c r="H12" s="607"/>
      <c r="I12" s="200"/>
      <c r="J12" s="552"/>
      <c r="K12" s="603">
        <v>0</v>
      </c>
      <c r="L12" s="71">
        <f t="shared" si="0"/>
        <v>0</v>
      </c>
      <c r="M12" s="77"/>
      <c r="N12" s="77"/>
      <c r="O12" s="90"/>
    </row>
    <row r="13" spans="1:20">
      <c r="A13" s="86"/>
      <c r="B13" s="882"/>
      <c r="C13" s="87" t="s">
        <v>203</v>
      </c>
      <c r="D13" s="605" t="s">
        <v>179</v>
      </c>
      <c r="E13" s="606"/>
      <c r="F13" s="885">
        <v>0</v>
      </c>
      <c r="G13" s="88">
        <f t="shared" si="1"/>
        <v>0</v>
      </c>
      <c r="H13" s="607"/>
      <c r="I13" s="200"/>
      <c r="J13" s="552"/>
      <c r="K13" s="603">
        <v>0</v>
      </c>
      <c r="L13" s="71">
        <f t="shared" si="0"/>
        <v>0</v>
      </c>
      <c r="M13" s="77"/>
      <c r="N13" s="77"/>
      <c r="O13" s="90"/>
    </row>
    <row r="14" spans="1:20">
      <c r="A14" s="86"/>
      <c r="B14" s="882"/>
      <c r="C14" s="87" t="s">
        <v>204</v>
      </c>
      <c r="D14" s="605" t="s">
        <v>179</v>
      </c>
      <c r="E14" s="606"/>
      <c r="F14" s="885">
        <v>0</v>
      </c>
      <c r="G14" s="88">
        <f t="shared" ref="G14:G15" si="2">+F14*E14</f>
        <v>0</v>
      </c>
      <c r="H14" s="607"/>
      <c r="I14" s="200"/>
      <c r="J14" s="552"/>
      <c r="K14" s="603">
        <v>0</v>
      </c>
      <c r="L14" s="71">
        <f t="shared" si="0"/>
        <v>0</v>
      </c>
      <c r="M14" s="77"/>
      <c r="N14" s="77"/>
      <c r="O14" s="90"/>
    </row>
    <row r="15" spans="1:20">
      <c r="A15" s="86"/>
      <c r="B15" s="882"/>
      <c r="C15" s="87" t="s">
        <v>205</v>
      </c>
      <c r="D15" s="605" t="s">
        <v>179</v>
      </c>
      <c r="E15" s="606"/>
      <c r="F15" s="885">
        <v>0</v>
      </c>
      <c r="G15" s="88">
        <f t="shared" si="2"/>
        <v>0</v>
      </c>
      <c r="H15" s="607"/>
      <c r="I15" s="200"/>
      <c r="J15" s="552"/>
      <c r="K15" s="603">
        <v>0</v>
      </c>
      <c r="L15" s="71">
        <f t="shared" si="0"/>
        <v>0</v>
      </c>
      <c r="M15" s="77"/>
      <c r="N15" s="77"/>
      <c r="O15" s="90"/>
    </row>
    <row r="16" spans="1:20">
      <c r="A16" s="86"/>
      <c r="B16" s="882"/>
      <c r="C16" s="87" t="s">
        <v>206</v>
      </c>
      <c r="D16" s="605" t="s">
        <v>179</v>
      </c>
      <c r="E16" s="606"/>
      <c r="F16" s="885">
        <v>0</v>
      </c>
      <c r="G16" s="88">
        <f t="shared" si="1"/>
        <v>0</v>
      </c>
      <c r="H16" s="607"/>
      <c r="I16" s="200"/>
      <c r="J16" s="552"/>
      <c r="K16" s="603">
        <v>0</v>
      </c>
      <c r="L16" s="71">
        <f t="shared" si="0"/>
        <v>0</v>
      </c>
      <c r="M16" s="77"/>
      <c r="N16" s="77"/>
      <c r="O16" s="90"/>
    </row>
    <row r="17" spans="1:15">
      <c r="A17" s="97"/>
      <c r="B17" s="98"/>
      <c r="C17" s="99"/>
      <c r="D17" s="100"/>
      <c r="E17" s="101"/>
      <c r="F17" s="102"/>
      <c r="G17" s="103"/>
      <c r="H17" s="104"/>
      <c r="I17" s="105"/>
      <c r="J17" s="106"/>
      <c r="K17" s="107"/>
      <c r="L17" s="106"/>
      <c r="M17" s="77"/>
      <c r="N17" s="77"/>
      <c r="O17" s="90"/>
    </row>
    <row r="18" spans="1:15">
      <c r="A18" s="86"/>
      <c r="B18" s="109"/>
      <c r="C18" s="70"/>
      <c r="D18" s="110" t="s">
        <v>92</v>
      </c>
      <c r="E18" s="111">
        <f>SUM(E5:E17)</f>
        <v>0</v>
      </c>
      <c r="F18" s="112"/>
      <c r="G18" s="113">
        <f>SUM(G5:G17)</f>
        <v>0</v>
      </c>
      <c r="H18" s="114"/>
      <c r="I18" s="115">
        <f>SUM(I5:I17)</f>
        <v>0</v>
      </c>
      <c r="J18" s="71"/>
      <c r="K18" s="603"/>
      <c r="L18" s="117">
        <f t="shared" ref="L18" si="3">SUM(L5:L17)</f>
        <v>0</v>
      </c>
      <c r="M18" s="77"/>
      <c r="N18" s="77"/>
      <c r="O18" s="78"/>
    </row>
    <row r="19" spans="1:15">
      <c r="A19" s="97"/>
      <c r="B19" s="98"/>
      <c r="C19" s="99"/>
      <c r="D19" s="118" t="s">
        <v>6</v>
      </c>
      <c r="E19" s="1205">
        <f>E18+G18</f>
        <v>0</v>
      </c>
      <c r="F19" s="1206"/>
      <c r="G19" s="1207"/>
      <c r="H19" s="104"/>
      <c r="I19" s="1208">
        <f>+I18+L18</f>
        <v>0</v>
      </c>
      <c r="J19" s="1209"/>
      <c r="K19" s="1209"/>
      <c r="L19" s="1210"/>
      <c r="M19" s="108"/>
      <c r="N19" s="108"/>
      <c r="O19" s="120"/>
    </row>
    <row r="21" spans="1:15">
      <c r="B21" s="121" t="s">
        <v>0</v>
      </c>
      <c r="C21" s="45" t="s">
        <v>83</v>
      </c>
      <c r="D21" s="570"/>
      <c r="E21" s="46">
        <f>SUMIF($B5:$B16,$B21,G5:G16)+SUMIF($B5:$B16,$B21,E5:E16)</f>
        <v>0</v>
      </c>
      <c r="F21" s="549" t="e">
        <f>+E21/E19</f>
        <v>#DIV/0!</v>
      </c>
      <c r="I21" s="46">
        <f>SUMIF($B5:$B16,$B21,I5:I16)</f>
        <v>0</v>
      </c>
      <c r="J21" s="549" t="e">
        <f>+I21/I18</f>
        <v>#DIV/0!</v>
      </c>
    </row>
    <row r="22" spans="1:15">
      <c r="B22" s="125" t="s">
        <v>21</v>
      </c>
      <c r="C22" s="48" t="s">
        <v>84</v>
      </c>
      <c r="D22" s="571"/>
      <c r="E22" s="49">
        <f t="shared" ref="E22:E23" si="4">SUMIF($B6:$B17,$B22,G6:G17)+SUMIF($B6:$B17,$B22,E6:E17)</f>
        <v>0</v>
      </c>
      <c r="F22" s="550" t="e">
        <f>+E22/E19</f>
        <v>#DIV/0!</v>
      </c>
      <c r="I22" s="49">
        <f t="shared" ref="I22:I23" si="5">SUMIF($B6:$B17,$B22,I6:I17)</f>
        <v>0</v>
      </c>
      <c r="J22" s="550" t="e">
        <f>+I22/I18</f>
        <v>#DIV/0!</v>
      </c>
    </row>
    <row r="23" spans="1:15">
      <c r="B23" s="126" t="s">
        <v>3</v>
      </c>
      <c r="C23" s="51" t="s">
        <v>85</v>
      </c>
      <c r="D23" s="572"/>
      <c r="E23" s="52">
        <f t="shared" si="4"/>
        <v>0</v>
      </c>
      <c r="F23" s="551" t="e">
        <f>+E23/E19</f>
        <v>#DIV/0!</v>
      </c>
      <c r="I23" s="52">
        <f t="shared" si="5"/>
        <v>0</v>
      </c>
      <c r="J23" s="551" t="e">
        <f>+I23/I18</f>
        <v>#DIV/0!</v>
      </c>
    </row>
  </sheetData>
  <sheetProtection algorithmName="SHA-512" hashValue="6DUHDzLlOXf7vhBnzX51lO3pGKYMqY8OfZ9apynQd8WArY2C5dD1YLojKxyuNsgnuiqMmWiEh0O2NcAB6jScIg==" saltValue="G8Q+Ns4gQwGvgEHGMv33ww==" spinCount="100000" sheet="1" objects="1" scenarios="1"/>
  <mergeCells count="6">
    <mergeCell ref="E1:G1"/>
    <mergeCell ref="I1:J1"/>
    <mergeCell ref="K1:L1"/>
    <mergeCell ref="F2:G2"/>
    <mergeCell ref="E19:G19"/>
    <mergeCell ref="I19:L19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colBreaks count="1" manualBreakCount="1">
    <brk id="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4FA82-5720-B841-963D-E5DC8870BBBF}">
  <sheetPr>
    <tabColor rgb="FFFF0000"/>
    <outlinePr summaryBelow="0"/>
  </sheetPr>
  <dimension ref="A1:P56"/>
  <sheetViews>
    <sheetView zoomScale="80" zoomScaleNormal="80" workbookViewId="0">
      <selection activeCell="C4" sqref="C4"/>
    </sheetView>
  </sheetViews>
  <sheetFormatPr defaultColWidth="11.5" defaultRowHeight="15" outlineLevelCol="1"/>
  <cols>
    <col min="1" max="1" width="3.625" style="44" customWidth="1"/>
    <col min="2" max="2" width="6.625" style="142" customWidth="1"/>
    <col min="3" max="3" width="7.125" style="44" customWidth="1"/>
    <col min="4" max="4" width="38.125" style="44" customWidth="1"/>
    <col min="5" max="5" width="13.375" style="44" customWidth="1"/>
    <col min="6" max="6" width="45.625" style="147" customWidth="1"/>
    <col min="7" max="7" width="11.5" style="44" hidden="1" customWidth="1" outlineLevel="1"/>
    <col min="8" max="8" width="7" style="44" hidden="1" customWidth="1" outlineLevel="1"/>
    <col min="9" max="10" width="11.5" style="44" hidden="1" customWidth="1" outlineLevel="1"/>
    <col min="11" max="11" width="24.5" style="44" hidden="1" customWidth="1" outlineLevel="1"/>
    <col min="12" max="12" width="11.5" style="44" collapsed="1"/>
    <col min="13" max="15" width="14.375" style="44" customWidth="1"/>
    <col min="16" max="16384" width="11.5" style="44"/>
  </cols>
  <sheetData>
    <row r="1" spans="1:16" ht="17.25">
      <c r="A1" s="127" t="s">
        <v>7</v>
      </c>
      <c r="B1" s="128"/>
      <c r="C1" s="129"/>
      <c r="D1" s="604">
        <f ca="1">+'1.1_Previous expenses'!D1</f>
        <v>46072.505177314815</v>
      </c>
      <c r="E1" s="878" t="s">
        <v>219</v>
      </c>
      <c r="F1" s="3"/>
      <c r="G1" s="1200" t="s">
        <v>86</v>
      </c>
      <c r="H1" s="1201"/>
      <c r="I1" s="56" t="s">
        <v>87</v>
      </c>
      <c r="J1" s="56" t="s">
        <v>88</v>
      </c>
      <c r="K1" s="57" t="s">
        <v>89</v>
      </c>
      <c r="M1" s="437"/>
      <c r="N1" s="460"/>
      <c r="O1" s="460"/>
      <c r="P1" s="460"/>
    </row>
    <row r="2" spans="1:16" ht="15.75">
      <c r="A2" s="130"/>
      <c r="B2" s="131"/>
      <c r="C2" s="132"/>
      <c r="D2" s="60"/>
      <c r="E2" s="61" t="s">
        <v>11</v>
      </c>
      <c r="F2" s="63"/>
      <c r="G2" s="131" t="s">
        <v>12</v>
      </c>
      <c r="H2" s="231" t="s">
        <v>13</v>
      </c>
      <c r="I2" s="66"/>
      <c r="J2" s="66"/>
      <c r="K2" s="67"/>
      <c r="M2" s="142"/>
    </row>
    <row r="3" spans="1:16" ht="15.75">
      <c r="A3" s="68"/>
      <c r="B3" s="69" t="s">
        <v>15</v>
      </c>
      <c r="C3" s="70"/>
      <c r="D3" s="133"/>
      <c r="E3" s="72" t="s">
        <v>16</v>
      </c>
      <c r="F3" s="75" t="s">
        <v>91</v>
      </c>
      <c r="G3" s="76"/>
      <c r="H3" s="150"/>
      <c r="I3" s="77"/>
      <c r="J3" s="77"/>
      <c r="K3" s="78"/>
    </row>
    <row r="4" spans="1:16" ht="15.75">
      <c r="A4" s="79" t="s">
        <v>1</v>
      </c>
      <c r="B4" s="670"/>
      <c r="C4" s="81" t="s">
        <v>93</v>
      </c>
      <c r="D4" s="134"/>
      <c r="E4" s="894"/>
      <c r="F4" s="82"/>
      <c r="G4" s="76"/>
      <c r="H4" s="150"/>
      <c r="I4" s="77"/>
      <c r="J4" s="77"/>
      <c r="K4" s="78"/>
    </row>
    <row r="5" spans="1:16">
      <c r="A5" s="440"/>
      <c r="B5" s="901"/>
      <c r="C5" s="395" t="s">
        <v>207</v>
      </c>
      <c r="D5" s="671" t="s">
        <v>428</v>
      </c>
      <c r="E5" s="895"/>
      <c r="F5" s="672"/>
      <c r="G5" s="471"/>
      <c r="H5" s="245"/>
      <c r="I5" s="472"/>
      <c r="J5" s="472"/>
      <c r="K5" s="90"/>
      <c r="M5" s="438"/>
      <c r="N5" s="438"/>
      <c r="O5" s="438"/>
    </row>
    <row r="6" spans="1:16">
      <c r="A6" s="441"/>
      <c r="B6" s="902"/>
      <c r="C6" s="395" t="s">
        <v>208</v>
      </c>
      <c r="D6" s="671" t="s">
        <v>428</v>
      </c>
      <c r="E6" s="895"/>
      <c r="F6" s="673"/>
      <c r="G6" s="471"/>
      <c r="H6" s="245"/>
      <c r="I6" s="474"/>
      <c r="J6" s="474"/>
      <c r="K6" s="95"/>
      <c r="M6" s="438"/>
      <c r="N6" s="438"/>
      <c r="O6" s="438"/>
    </row>
    <row r="7" spans="1:16">
      <c r="A7" s="475"/>
      <c r="B7" s="902"/>
      <c r="C7" s="395" t="s">
        <v>209</v>
      </c>
      <c r="D7" s="671" t="s">
        <v>428</v>
      </c>
      <c r="E7" s="895"/>
      <c r="F7" s="674"/>
      <c r="G7" s="471"/>
      <c r="H7" s="245"/>
      <c r="I7" s="474"/>
      <c r="J7" s="474"/>
      <c r="K7" s="95"/>
      <c r="M7" s="438"/>
    </row>
    <row r="8" spans="1:16">
      <c r="A8" s="475"/>
      <c r="B8" s="902"/>
      <c r="C8" s="395" t="s">
        <v>210</v>
      </c>
      <c r="D8" s="671" t="s">
        <v>428</v>
      </c>
      <c r="E8" s="896"/>
      <c r="F8" s="674"/>
      <c r="G8" s="473"/>
      <c r="H8" s="310"/>
      <c r="I8" s="474"/>
      <c r="J8" s="474"/>
      <c r="K8" s="95"/>
      <c r="M8" s="438"/>
    </row>
    <row r="9" spans="1:16" s="468" customFormat="1">
      <c r="A9" s="470"/>
      <c r="B9" s="903"/>
      <c r="C9" s="395" t="s">
        <v>211</v>
      </c>
      <c r="D9" s="671" t="s">
        <v>428</v>
      </c>
      <c r="E9" s="897"/>
      <c r="F9" s="673"/>
      <c r="G9" s="465"/>
      <c r="H9" s="480"/>
      <c r="I9" s="466"/>
      <c r="J9" s="466"/>
      <c r="K9" s="467"/>
      <c r="M9" s="469"/>
    </row>
    <row r="10" spans="1:16" s="468" customFormat="1">
      <c r="A10" s="470"/>
      <c r="B10" s="903"/>
      <c r="C10" s="395" t="s">
        <v>212</v>
      </c>
      <c r="D10" s="671" t="s">
        <v>428</v>
      </c>
      <c r="E10" s="897"/>
      <c r="F10" s="673"/>
      <c r="G10" s="465"/>
      <c r="H10" s="480"/>
      <c r="I10" s="466"/>
      <c r="J10" s="466"/>
      <c r="K10" s="467"/>
      <c r="M10" s="469"/>
    </row>
    <row r="11" spans="1:16" s="445" customFormat="1">
      <c r="A11" s="447"/>
      <c r="B11" s="904"/>
      <c r="C11" s="395" t="s">
        <v>213</v>
      </c>
      <c r="D11" s="671" t="s">
        <v>428</v>
      </c>
      <c r="E11" s="898"/>
      <c r="F11" s="675"/>
      <c r="G11" s="448"/>
      <c r="H11" s="900"/>
      <c r="I11" s="449"/>
      <c r="J11" s="449"/>
      <c r="K11" s="450"/>
      <c r="M11" s="444"/>
    </row>
    <row r="12" spans="1:16" s="445" customFormat="1">
      <c r="A12" s="447"/>
      <c r="B12" s="904"/>
      <c r="C12" s="395" t="s">
        <v>214</v>
      </c>
      <c r="D12" s="671" t="s">
        <v>428</v>
      </c>
      <c r="E12" s="898"/>
      <c r="F12" s="675"/>
      <c r="G12" s="448"/>
      <c r="H12" s="900"/>
      <c r="I12" s="449"/>
      <c r="J12" s="449"/>
      <c r="K12" s="450"/>
      <c r="M12" s="444"/>
    </row>
    <row r="13" spans="1:16" s="445" customFormat="1">
      <c r="A13" s="447"/>
      <c r="B13" s="904"/>
      <c r="C13" s="395" t="s">
        <v>215</v>
      </c>
      <c r="D13" s="671" t="s">
        <v>428</v>
      </c>
      <c r="E13" s="898"/>
      <c r="F13" s="675"/>
      <c r="G13" s="448"/>
      <c r="H13" s="900"/>
      <c r="I13" s="449"/>
      <c r="J13" s="449"/>
      <c r="K13" s="450"/>
      <c r="M13" s="444"/>
    </row>
    <row r="14" spans="1:16" s="445" customFormat="1">
      <c r="A14" s="447"/>
      <c r="B14" s="904"/>
      <c r="C14" s="395" t="s">
        <v>216</v>
      </c>
      <c r="D14" s="671" t="s">
        <v>428</v>
      </c>
      <c r="E14" s="898"/>
      <c r="F14" s="676"/>
      <c r="G14" s="448"/>
      <c r="H14" s="900"/>
      <c r="I14" s="449"/>
      <c r="J14" s="449"/>
      <c r="K14" s="450"/>
      <c r="M14" s="444"/>
    </row>
    <row r="15" spans="1:16" s="445" customFormat="1">
      <c r="A15" s="447"/>
      <c r="B15" s="904"/>
      <c r="C15" s="395" t="s">
        <v>217</v>
      </c>
      <c r="D15" s="671" t="s">
        <v>428</v>
      </c>
      <c r="E15" s="898"/>
      <c r="F15" s="676"/>
      <c r="G15" s="448"/>
      <c r="H15" s="900"/>
      <c r="I15" s="449"/>
      <c r="J15" s="449"/>
      <c r="K15" s="450"/>
      <c r="M15" s="444"/>
    </row>
    <row r="16" spans="1:16" s="445" customFormat="1">
      <c r="A16" s="447"/>
      <c r="B16" s="904"/>
      <c r="C16" s="395" t="s">
        <v>218</v>
      </c>
      <c r="D16" s="671" t="s">
        <v>428</v>
      </c>
      <c r="E16" s="898"/>
      <c r="F16" s="676"/>
      <c r="G16" s="448"/>
      <c r="H16" s="900"/>
      <c r="I16" s="449"/>
      <c r="J16" s="449"/>
      <c r="K16" s="450"/>
      <c r="M16" s="444"/>
    </row>
    <row r="17" spans="1:13" ht="15.75">
      <c r="A17" s="137"/>
      <c r="B17" s="138"/>
      <c r="C17" s="108"/>
      <c r="D17" s="100"/>
      <c r="E17" s="488"/>
      <c r="F17" s="104"/>
      <c r="G17" s="105"/>
      <c r="H17" s="165"/>
      <c r="I17" s="77"/>
      <c r="J17" s="77"/>
      <c r="K17" s="90"/>
    </row>
    <row r="18" spans="1:13" ht="15.75">
      <c r="A18" s="136"/>
      <c r="B18" s="139"/>
      <c r="C18" s="77"/>
      <c r="D18" s="110" t="s">
        <v>6</v>
      </c>
      <c r="E18" s="899">
        <f>SUM(E5:E16)</f>
        <v>0</v>
      </c>
      <c r="F18" s="114"/>
      <c r="G18" s="115">
        <f>SUM(G5:G17)</f>
        <v>0</v>
      </c>
      <c r="H18" s="150"/>
      <c r="I18" s="77"/>
      <c r="J18" s="77"/>
      <c r="K18" s="78"/>
      <c r="M18" s="439"/>
    </row>
    <row r="19" spans="1:13" ht="15.75">
      <c r="A19" s="137"/>
      <c r="B19" s="140"/>
      <c r="C19" s="108"/>
      <c r="D19" s="118"/>
      <c r="E19" s="879"/>
      <c r="F19" s="141"/>
      <c r="G19" s="119"/>
      <c r="H19" s="165"/>
      <c r="I19" s="108"/>
      <c r="J19" s="108"/>
      <c r="K19" s="120"/>
    </row>
    <row r="20" spans="1:13">
      <c r="F20" s="123"/>
      <c r="K20" s="124"/>
    </row>
    <row r="21" spans="1:13">
      <c r="F21" s="123"/>
      <c r="K21" s="124"/>
    </row>
    <row r="22" spans="1:13">
      <c r="F22" s="123"/>
      <c r="K22" s="124"/>
    </row>
    <row r="23" spans="1:13">
      <c r="F23" s="123"/>
      <c r="K23" s="124"/>
    </row>
    <row r="24" spans="1:13">
      <c r="F24" s="123"/>
      <c r="K24" s="124"/>
    </row>
    <row r="25" spans="1:13">
      <c r="F25" s="123"/>
      <c r="K25" s="124"/>
    </row>
    <row r="48" spans="2:2">
      <c r="B48" s="142" t="s">
        <v>95</v>
      </c>
    </row>
    <row r="49" spans="2:2" ht="94.5">
      <c r="B49" s="143" t="s">
        <v>94</v>
      </c>
    </row>
    <row r="50" spans="2:2">
      <c r="B50" s="144"/>
    </row>
    <row r="51" spans="2:2">
      <c r="B51" s="144"/>
    </row>
    <row r="52" spans="2:2" ht="63.75">
      <c r="B52" s="144" t="s">
        <v>96</v>
      </c>
    </row>
    <row r="53" spans="2:2" ht="38.25">
      <c r="B53" s="145" t="s">
        <v>97</v>
      </c>
    </row>
    <row r="54" spans="2:2" ht="38.25">
      <c r="B54" s="144" t="s">
        <v>98</v>
      </c>
    </row>
    <row r="55" spans="2:2" ht="51">
      <c r="B55" s="146" t="s">
        <v>99</v>
      </c>
    </row>
    <row r="56" spans="2:2" ht="63.75">
      <c r="B56" s="146" t="s">
        <v>100</v>
      </c>
    </row>
  </sheetData>
  <sheetProtection algorithmName="SHA-512" hashValue="fj0OH+dMAa0i1eomE8AYZO7NUI9XyV0qgKGToEm5ydNqeLu1ls2u5XOuTILNxS2E5MGwch2NCc/uCTpsEkHEfw==" saltValue="VFbrmRFe8H4uDmaGKslBBA==" spinCount="100000" sheet="1" objects="1" scenarios="1"/>
  <dataConsolidate/>
  <mergeCells count="1">
    <mergeCell ref="G1:H1"/>
  </mergeCells>
  <phoneticPr fontId="10" type="noConversion"/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FC097-6E8F-5746-BF32-4606C94925E1}">
  <sheetPr>
    <tabColor theme="0"/>
    <outlinePr summaryBelow="0"/>
    <pageSetUpPr fitToPage="1"/>
  </sheetPr>
  <dimension ref="A1:AP41"/>
  <sheetViews>
    <sheetView zoomScale="80" zoomScaleNormal="80" workbookViewId="0">
      <pane xSplit="4" ySplit="3" topLeftCell="E4" activePane="bottomRight" state="frozen"/>
      <selection activeCell="B3" sqref="B3"/>
      <selection pane="topRight" activeCell="B3" sqref="B3"/>
      <selection pane="bottomLeft" activeCell="B3" sqref="B3"/>
      <selection pane="bottomRight" activeCell="C4" sqref="C4"/>
    </sheetView>
  </sheetViews>
  <sheetFormatPr defaultColWidth="9.125" defaultRowHeight="15.75" outlineLevelCol="1"/>
  <cols>
    <col min="1" max="1" width="4.375" style="44" customWidth="1"/>
    <col min="2" max="2" width="6.625" style="374" customWidth="1"/>
    <col min="3" max="3" width="11.625" style="44" customWidth="1"/>
    <col min="4" max="4" width="46.625" style="44" customWidth="1"/>
    <col min="5" max="5" width="15.625" style="44" customWidth="1"/>
    <col min="6" max="6" width="6.625" style="122" customWidth="1"/>
    <col min="7" max="8" width="15.625" style="58" customWidth="1"/>
    <col min="9" max="9" width="6.625" style="511" customWidth="1"/>
    <col min="10" max="11" width="15.625" style="58" customWidth="1"/>
    <col min="12" max="12" width="6.625" style="58" customWidth="1"/>
    <col min="13" max="14" width="15.625" style="58" customWidth="1"/>
    <col min="15" max="15" width="6.625" style="58" customWidth="1"/>
    <col min="16" max="17" width="15.625" style="58" customWidth="1"/>
    <col min="18" max="18" width="6.625" style="58" customWidth="1"/>
    <col min="19" max="19" width="15.625" style="58" customWidth="1"/>
    <col min="20" max="20" width="45.625" style="123" customWidth="1"/>
    <col min="21" max="21" width="15.625" style="44" hidden="1" customWidth="1" outlineLevel="1"/>
    <col min="22" max="22" width="6.625" style="122" hidden="1" customWidth="1" outlineLevel="1"/>
    <col min="23" max="24" width="15.625" style="44" hidden="1" customWidth="1" outlineLevel="1"/>
    <col min="25" max="25" width="6.625" style="44" hidden="1" customWidth="1" outlineLevel="1"/>
    <col min="26" max="27" width="15.625" style="44" hidden="1" customWidth="1" outlineLevel="1"/>
    <col min="28" max="28" width="6.625" style="44" hidden="1" customWidth="1" outlineLevel="1"/>
    <col min="29" max="30" width="15.625" style="44" hidden="1" customWidth="1" outlineLevel="1"/>
    <col min="31" max="31" width="6.625" style="44" hidden="1" customWidth="1" outlineLevel="1"/>
    <col min="32" max="33" width="15.625" style="44" hidden="1" customWidth="1" outlineLevel="1"/>
    <col min="34" max="34" width="6.625" style="44" hidden="1" customWidth="1" outlineLevel="1"/>
    <col min="35" max="35" width="15.625" style="44" hidden="1" customWidth="1" outlineLevel="1"/>
    <col min="36" max="36" width="9.625" style="44" hidden="1" customWidth="1" outlineLevel="1"/>
    <col min="37" max="37" width="15.625" style="44" hidden="1" customWidth="1" outlineLevel="1"/>
    <col min="38" max="38" width="52.625" style="124" hidden="1" customWidth="1" outlineLevel="1"/>
    <col min="39" max="39" width="9.125" style="44" collapsed="1"/>
    <col min="40" max="42" width="14.375" style="44" customWidth="1"/>
    <col min="43" max="16384" width="9.125" style="44"/>
  </cols>
  <sheetData>
    <row r="1" spans="1:42" ht="34.5" customHeight="1">
      <c r="A1" s="127" t="s">
        <v>7</v>
      </c>
      <c r="B1" s="352"/>
      <c r="C1" s="129"/>
      <c r="D1" s="604">
        <f ca="1">+'1.1_Previous expenses'!D1</f>
        <v>46072.505177314815</v>
      </c>
      <c r="E1" s="1187" t="s">
        <v>180</v>
      </c>
      <c r="F1" s="1200"/>
      <c r="G1" s="1188"/>
      <c r="H1" s="1187" t="s">
        <v>181</v>
      </c>
      <c r="I1" s="1200"/>
      <c r="J1" s="1188"/>
      <c r="K1" s="1187" t="s">
        <v>182</v>
      </c>
      <c r="L1" s="1200"/>
      <c r="M1" s="1188"/>
      <c r="N1" s="1187" t="s">
        <v>183</v>
      </c>
      <c r="O1" s="1200"/>
      <c r="P1" s="1188"/>
      <c r="Q1" s="1187" t="s">
        <v>184</v>
      </c>
      <c r="R1" s="1200"/>
      <c r="S1" s="1188"/>
      <c r="T1" s="3"/>
      <c r="U1" s="888" t="s">
        <v>185</v>
      </c>
      <c r="V1" s="1202" t="s">
        <v>10</v>
      </c>
      <c r="W1" s="1201"/>
      <c r="X1" s="888" t="s">
        <v>186</v>
      </c>
      <c r="Y1" s="1202" t="s">
        <v>10</v>
      </c>
      <c r="Z1" s="1201"/>
      <c r="AA1" s="888" t="s">
        <v>187</v>
      </c>
      <c r="AB1" s="1202" t="s">
        <v>10</v>
      </c>
      <c r="AC1" s="1201"/>
      <c r="AD1" s="888" t="s">
        <v>188</v>
      </c>
      <c r="AE1" s="1202" t="s">
        <v>10</v>
      </c>
      <c r="AF1" s="1201"/>
      <c r="AG1" s="888" t="s">
        <v>189</v>
      </c>
      <c r="AH1" s="1202" t="s">
        <v>10</v>
      </c>
      <c r="AI1" s="1201"/>
      <c r="AJ1" s="56" t="s">
        <v>87</v>
      </c>
      <c r="AK1" s="56" t="s">
        <v>88</v>
      </c>
      <c r="AL1" s="57" t="s">
        <v>89</v>
      </c>
      <c r="AN1" s="437"/>
      <c r="AO1" s="460"/>
      <c r="AP1" s="460"/>
    </row>
    <row r="2" spans="1:42">
      <c r="A2" s="130"/>
      <c r="B2" s="353"/>
      <c r="C2" s="132"/>
      <c r="D2" s="60"/>
      <c r="E2" s="184" t="s">
        <v>11</v>
      </c>
      <c r="F2" s="1203" t="s">
        <v>10</v>
      </c>
      <c r="G2" s="1204"/>
      <c r="H2" s="318" t="s">
        <v>11</v>
      </c>
      <c r="I2" s="1203" t="s">
        <v>10</v>
      </c>
      <c r="J2" s="1204"/>
      <c r="K2" s="61" t="s">
        <v>11</v>
      </c>
      <c r="L2" s="1203" t="s">
        <v>10</v>
      </c>
      <c r="M2" s="1204"/>
      <c r="N2" s="61" t="s">
        <v>11</v>
      </c>
      <c r="O2" s="1203" t="s">
        <v>10</v>
      </c>
      <c r="P2" s="1204"/>
      <c r="Q2" s="184" t="s">
        <v>11</v>
      </c>
      <c r="R2" s="1203" t="s">
        <v>10</v>
      </c>
      <c r="S2" s="1204"/>
      <c r="T2" s="63"/>
      <c r="U2" s="131" t="s">
        <v>12</v>
      </c>
      <c r="V2" s="580" t="s">
        <v>14</v>
      </c>
      <c r="W2" s="231" t="s">
        <v>12</v>
      </c>
      <c r="X2" s="10" t="s">
        <v>12</v>
      </c>
      <c r="Y2" s="580" t="s">
        <v>14</v>
      </c>
      <c r="Z2" s="65" t="s">
        <v>12</v>
      </c>
      <c r="AA2" s="10" t="s">
        <v>12</v>
      </c>
      <c r="AB2" s="580" t="s">
        <v>14</v>
      </c>
      <c r="AC2" s="65" t="s">
        <v>12</v>
      </c>
      <c r="AD2" s="10" t="s">
        <v>12</v>
      </c>
      <c r="AE2" s="580" t="s">
        <v>14</v>
      </c>
      <c r="AF2" s="65" t="s">
        <v>12</v>
      </c>
      <c r="AG2" s="10" t="s">
        <v>12</v>
      </c>
      <c r="AH2" s="580" t="s">
        <v>14</v>
      </c>
      <c r="AI2" s="65" t="s">
        <v>12</v>
      </c>
      <c r="AJ2" s="66"/>
      <c r="AK2" s="66"/>
      <c r="AL2" s="67"/>
      <c r="AN2" s="142"/>
    </row>
    <row r="3" spans="1:42">
      <c r="A3" s="148"/>
      <c r="B3" s="11" t="s">
        <v>15</v>
      </c>
      <c r="C3" s="149"/>
      <c r="D3" s="150"/>
      <c r="E3" s="620" t="s">
        <v>16</v>
      </c>
      <c r="F3" s="192" t="s">
        <v>90</v>
      </c>
      <c r="G3" s="621" t="s">
        <v>17</v>
      </c>
      <c r="H3" s="320" t="s">
        <v>16</v>
      </c>
      <c r="I3" s="504" t="s">
        <v>90</v>
      </c>
      <c r="J3" s="193" t="s">
        <v>17</v>
      </c>
      <c r="K3" s="72" t="s">
        <v>16</v>
      </c>
      <c r="L3" s="73" t="s">
        <v>90</v>
      </c>
      <c r="M3" s="74" t="s">
        <v>17</v>
      </c>
      <c r="N3" s="72" t="s">
        <v>16</v>
      </c>
      <c r="O3" s="73" t="s">
        <v>90</v>
      </c>
      <c r="P3" s="74" t="s">
        <v>17</v>
      </c>
      <c r="Q3" s="191" t="s">
        <v>16</v>
      </c>
      <c r="R3" s="192" t="s">
        <v>90</v>
      </c>
      <c r="S3" s="193" t="s">
        <v>17</v>
      </c>
      <c r="T3" s="75" t="s">
        <v>91</v>
      </c>
      <c r="U3" s="236"/>
      <c r="V3" s="581"/>
      <c r="W3" s="245"/>
      <c r="X3" s="14"/>
      <c r="Y3" s="581"/>
      <c r="Z3" s="245"/>
      <c r="AA3" s="14"/>
      <c r="AB3" s="581"/>
      <c r="AC3" s="245"/>
      <c r="AD3" s="14"/>
      <c r="AE3" s="581"/>
      <c r="AF3" s="245"/>
      <c r="AG3" s="14"/>
      <c r="AH3" s="581"/>
      <c r="AI3" s="245"/>
      <c r="AJ3" s="149"/>
      <c r="AK3" s="149"/>
      <c r="AL3" s="573"/>
    </row>
    <row r="4" spans="1:42" ht="21.6" customHeight="1">
      <c r="A4" s="152" t="s">
        <v>25</v>
      </c>
      <c r="B4" s="153"/>
      <c r="C4" s="154" t="s">
        <v>101</v>
      </c>
      <c r="D4" s="155"/>
      <c r="E4" s="83"/>
      <c r="F4" s="622"/>
      <c r="G4" s="85"/>
      <c r="H4" s="487"/>
      <c r="I4" s="505"/>
      <c r="J4" s="85"/>
      <c r="K4" s="487"/>
      <c r="L4" s="85"/>
      <c r="M4" s="85"/>
      <c r="N4" s="487"/>
      <c r="O4" s="85"/>
      <c r="P4" s="85"/>
      <c r="Q4" s="487"/>
      <c r="R4" s="85"/>
      <c r="S4" s="85"/>
      <c r="T4" s="627"/>
      <c r="U4" s="76"/>
      <c r="V4" s="587"/>
      <c r="W4" s="150"/>
      <c r="X4" s="502"/>
      <c r="Y4" s="590"/>
      <c r="Z4" s="495"/>
      <c r="AA4" s="502"/>
      <c r="AB4" s="590"/>
      <c r="AC4" s="495"/>
      <c r="AD4" s="502"/>
      <c r="AE4" s="590"/>
      <c r="AF4" s="495"/>
      <c r="AG4" s="502"/>
      <c r="AH4" s="590"/>
      <c r="AI4" s="495"/>
      <c r="AJ4" s="149"/>
      <c r="AK4" s="149"/>
      <c r="AL4" s="573"/>
    </row>
    <row r="5" spans="1:42" s="292" customFormat="1">
      <c r="A5" s="156"/>
      <c r="B5" s="202"/>
      <c r="C5" s="611" t="s">
        <v>282</v>
      </c>
      <c r="D5" s="135" t="s">
        <v>5</v>
      </c>
      <c r="E5" s="892"/>
      <c r="F5" s="623"/>
      <c r="G5" s="978">
        <f>+(F5*0.7)*E5</f>
        <v>0</v>
      </c>
      <c r="H5" s="892"/>
      <c r="I5" s="623"/>
      <c r="J5" s="489">
        <f t="shared" ref="J5" si="0">+(I5*0.7)*H5</f>
        <v>0</v>
      </c>
      <c r="K5" s="892"/>
      <c r="L5" s="623"/>
      <c r="M5" s="489">
        <f t="shared" ref="M5" si="1">+(L5*0.7)*K5</f>
        <v>0</v>
      </c>
      <c r="N5" s="892"/>
      <c r="O5" s="623"/>
      <c r="P5" s="619">
        <f t="shared" ref="P5" si="2">+(O5*0.7)*N5</f>
        <v>0</v>
      </c>
      <c r="Q5" s="892"/>
      <c r="R5" s="623"/>
      <c r="S5" s="489">
        <f t="shared" ref="S5" si="3">+(R5*0.7)*Q5</f>
        <v>0</v>
      </c>
      <c r="T5" s="628"/>
      <c r="U5" s="89"/>
      <c r="V5" s="595"/>
      <c r="W5" s="476">
        <f>+(V5*0.7)*U5</f>
        <v>0</v>
      </c>
      <c r="X5" s="89"/>
      <c r="Y5" s="595"/>
      <c r="Z5" s="476">
        <f>+(Y5*0.7)*X5</f>
        <v>0</v>
      </c>
      <c r="AA5" s="89"/>
      <c r="AB5" s="595"/>
      <c r="AC5" s="476">
        <f>+(AB5*0.7)*AA5</f>
        <v>0</v>
      </c>
      <c r="AD5" s="89"/>
      <c r="AE5" s="595"/>
      <c r="AF5" s="476">
        <f>+(AE5*0.7)*AD5</f>
        <v>0</v>
      </c>
      <c r="AG5" s="89"/>
      <c r="AH5" s="595"/>
      <c r="AI5" s="476">
        <f>+(AH5*0.7)*AG5</f>
        <v>0</v>
      </c>
      <c r="AJ5" s="149"/>
      <c r="AK5" s="149"/>
      <c r="AL5" s="573"/>
      <c r="AN5" s="490"/>
      <c r="AO5" s="490"/>
      <c r="AP5" s="490"/>
    </row>
    <row r="6" spans="1:42" s="499" customFormat="1">
      <c r="A6" s="491"/>
      <c r="B6" s="615"/>
      <c r="C6" s="452" t="s">
        <v>283</v>
      </c>
      <c r="D6" s="612" t="s">
        <v>102</v>
      </c>
      <c r="E6" s="610">
        <f>SUM(E7:E8)</f>
        <v>0</v>
      </c>
      <c r="F6" s="624"/>
      <c r="G6" s="457">
        <f>+SUM(G7:G8)</f>
        <v>0</v>
      </c>
      <c r="H6" s="519">
        <f>SUM(H7:H8)</f>
        <v>0</v>
      </c>
      <c r="I6" s="506"/>
      <c r="J6" s="457">
        <f>+SUM(J7:J8)</f>
        <v>0</v>
      </c>
      <c r="K6" s="519">
        <f>SUM(K7:K8)</f>
        <v>0</v>
      </c>
      <c r="L6" s="506"/>
      <c r="M6" s="457">
        <f>+SUM(M7:M8)</f>
        <v>0</v>
      </c>
      <c r="N6" s="519">
        <f>SUM(N7:N8)</f>
        <v>0</v>
      </c>
      <c r="O6" s="506"/>
      <c r="P6" s="457">
        <f>+SUM(P7:P8)</f>
        <v>0</v>
      </c>
      <c r="Q6" s="519">
        <f>SUM(Q7:Q8)</f>
        <v>0</v>
      </c>
      <c r="R6" s="506"/>
      <c r="S6" s="457">
        <f>+SUM(S7:S8)</f>
        <v>0</v>
      </c>
      <c r="T6" s="628"/>
      <c r="U6" s="514">
        <f>SUM(U7:U8)</f>
        <v>0</v>
      </c>
      <c r="V6" s="588"/>
      <c r="W6" s="589">
        <f>SUM(W7:W8)</f>
        <v>0</v>
      </c>
      <c r="X6" s="514">
        <f>SUM(X7:X8)</f>
        <v>0</v>
      </c>
      <c r="Y6" s="588"/>
      <c r="Z6" s="589">
        <f>SUM(Z7:Z8)</f>
        <v>0</v>
      </c>
      <c r="AA6" s="514">
        <f>SUM(AA7:AA8)</f>
        <v>0</v>
      </c>
      <c r="AB6" s="588"/>
      <c r="AC6" s="589">
        <f>SUM(AC7:AC8)</f>
        <v>0</v>
      </c>
      <c r="AD6" s="514">
        <f>SUM(AD7:AD8)</f>
        <v>0</v>
      </c>
      <c r="AE6" s="588"/>
      <c r="AF6" s="589">
        <f>SUM(AF7:AF8)</f>
        <v>0</v>
      </c>
      <c r="AG6" s="514">
        <f>SUM(AG7:AG8)</f>
        <v>0</v>
      </c>
      <c r="AH6" s="588"/>
      <c r="AI6" s="589">
        <f>SUM(AI7:AI8)</f>
        <v>0</v>
      </c>
      <c r="AJ6" s="496"/>
      <c r="AK6" s="496"/>
      <c r="AL6" s="574"/>
      <c r="AM6" s="497"/>
      <c r="AN6" s="498"/>
      <c r="AO6" s="498"/>
      <c r="AP6" s="498"/>
    </row>
    <row r="7" spans="1:42" s="482" customFormat="1" ht="12.75" customHeight="1">
      <c r="A7" s="479"/>
      <c r="B7" s="616"/>
      <c r="C7" s="415" t="s">
        <v>284</v>
      </c>
      <c r="D7" s="618" t="s">
        <v>4</v>
      </c>
      <c r="E7" s="892"/>
      <c r="F7" s="623"/>
      <c r="G7" s="443">
        <f t="shared" ref="G7" si="4">+(F7*0.7)*E7</f>
        <v>0</v>
      </c>
      <c r="H7" s="892"/>
      <c r="I7" s="623"/>
      <c r="J7" s="443">
        <f t="shared" ref="J7:J8" si="5">+(I7*0.7)*H7</f>
        <v>0</v>
      </c>
      <c r="K7" s="892"/>
      <c r="L7" s="623"/>
      <c r="M7" s="443">
        <f t="shared" ref="M7:M8" si="6">+(L7*0.7)*K7</f>
        <v>0</v>
      </c>
      <c r="N7" s="892"/>
      <c r="O7" s="623"/>
      <c r="P7" s="443">
        <f t="shared" ref="P7:P8" si="7">+(O7*0.7)*N7</f>
        <v>0</v>
      </c>
      <c r="Q7" s="892"/>
      <c r="R7" s="623"/>
      <c r="S7" s="443">
        <f t="shared" ref="S7:S8" si="8">+(R7*0.7)*Q7</f>
        <v>0</v>
      </c>
      <c r="T7" s="629"/>
      <c r="U7" s="89"/>
      <c r="V7" s="595"/>
      <c r="W7" s="893">
        <f>+(V7*0.7)*U7</f>
        <v>0</v>
      </c>
      <c r="X7" s="89"/>
      <c r="Y7" s="595"/>
      <c r="Z7" s="893">
        <f>+(Y7*0.7)*X7</f>
        <v>0</v>
      </c>
      <c r="AA7" s="89"/>
      <c r="AB7" s="595"/>
      <c r="AC7" s="893">
        <f>+(AB7*0.7)*AA7</f>
        <v>0</v>
      </c>
      <c r="AD7" s="89"/>
      <c r="AE7" s="595"/>
      <c r="AF7" s="893">
        <f>+(AE7*0.7)*AD7</f>
        <v>0</v>
      </c>
      <c r="AG7" s="89"/>
      <c r="AH7" s="595"/>
      <c r="AI7" s="893">
        <f>+(AH7*0.7)*AG7</f>
        <v>0</v>
      </c>
      <c r="AJ7" s="481"/>
      <c r="AK7" s="481"/>
      <c r="AL7" s="631"/>
      <c r="AM7" s="468"/>
      <c r="AN7" s="469"/>
      <c r="AO7" s="469"/>
      <c r="AP7" s="469"/>
    </row>
    <row r="8" spans="1:42" s="482" customFormat="1">
      <c r="A8" s="479"/>
      <c r="B8" s="616"/>
      <c r="C8" s="415" t="s">
        <v>285</v>
      </c>
      <c r="D8" s="618" t="s">
        <v>144</v>
      </c>
      <c r="E8" s="892"/>
      <c r="F8" s="623"/>
      <c r="G8" s="443">
        <f t="shared" ref="G8:G19" si="9">+(F8*0.7)*E8</f>
        <v>0</v>
      </c>
      <c r="H8" s="892"/>
      <c r="I8" s="623"/>
      <c r="J8" s="443">
        <f t="shared" si="5"/>
        <v>0</v>
      </c>
      <c r="K8" s="892"/>
      <c r="L8" s="623"/>
      <c r="M8" s="443">
        <f t="shared" si="6"/>
        <v>0</v>
      </c>
      <c r="N8" s="892"/>
      <c r="O8" s="623"/>
      <c r="P8" s="443">
        <f t="shared" si="7"/>
        <v>0</v>
      </c>
      <c r="Q8" s="892"/>
      <c r="R8" s="623"/>
      <c r="S8" s="443">
        <f t="shared" si="8"/>
        <v>0</v>
      </c>
      <c r="T8" s="629"/>
      <c r="U8" s="89"/>
      <c r="V8" s="595"/>
      <c r="W8" s="893">
        <f>+(V8*0.7)*U8</f>
        <v>0</v>
      </c>
      <c r="X8" s="89"/>
      <c r="Y8" s="595"/>
      <c r="Z8" s="893">
        <f>+(Y8*0.7)*X8</f>
        <v>0</v>
      </c>
      <c r="AA8" s="89"/>
      <c r="AB8" s="595"/>
      <c r="AC8" s="893">
        <f>+(AB8*0.7)*AA8</f>
        <v>0</v>
      </c>
      <c r="AD8" s="89"/>
      <c r="AE8" s="595"/>
      <c r="AF8" s="893">
        <f>+(AE8*0.7)*AD8</f>
        <v>0</v>
      </c>
      <c r="AG8" s="89"/>
      <c r="AH8" s="595"/>
      <c r="AI8" s="893">
        <f>+(AH8*0.7)*AG8</f>
        <v>0</v>
      </c>
      <c r="AJ8" s="481"/>
      <c r="AK8" s="481"/>
      <c r="AL8" s="631"/>
      <c r="AM8" s="468"/>
      <c r="AN8" s="469"/>
      <c r="AO8" s="469"/>
      <c r="AP8" s="469"/>
    </row>
    <row r="9" spans="1:42" s="499" customFormat="1">
      <c r="A9" s="491"/>
      <c r="B9" s="615"/>
      <c r="C9" s="452" t="s">
        <v>286</v>
      </c>
      <c r="D9" s="251" t="s">
        <v>108</v>
      </c>
      <c r="E9" s="609">
        <f>SUM(E10:E19)</f>
        <v>0</v>
      </c>
      <c r="F9" s="635"/>
      <c r="G9" s="457">
        <f>SUM(G10:G19)</f>
        <v>0</v>
      </c>
      <c r="H9" s="637">
        <f>SUM(H10:H19)</f>
        <v>0</v>
      </c>
      <c r="I9" s="636"/>
      <c r="J9" s="457">
        <f>SUM(J10:J19)</f>
        <v>0</v>
      </c>
      <c r="K9" s="637">
        <f>SUM(K10:K19)</f>
        <v>0</v>
      </c>
      <c r="L9" s="636"/>
      <c r="M9" s="457">
        <f>SUM(M10:M19)</f>
        <v>0</v>
      </c>
      <c r="N9" s="637">
        <f>SUM(N10:N19)</f>
        <v>0</v>
      </c>
      <c r="O9" s="636"/>
      <c r="P9" s="457">
        <f>SUM(P10:P19)</f>
        <v>0</v>
      </c>
      <c r="Q9" s="637">
        <f>SUM(Q10:Q19)</f>
        <v>0</v>
      </c>
      <c r="R9" s="636"/>
      <c r="S9" s="457">
        <f>SUM(S10:S19)</f>
        <v>0</v>
      </c>
      <c r="T9" s="628"/>
      <c r="U9" s="514">
        <f>SUM(U10:U19)</f>
        <v>0</v>
      </c>
      <c r="V9" s="588"/>
      <c r="W9" s="589">
        <f>SUM(W10:W19)</f>
        <v>0</v>
      </c>
      <c r="X9" s="514">
        <f>SUM(X10:X19)</f>
        <v>0</v>
      </c>
      <c r="Y9" s="588"/>
      <c r="Z9" s="589">
        <f>SUM(Z10:Z19)</f>
        <v>0</v>
      </c>
      <c r="AA9" s="514">
        <f>SUM(AA10:AA19)</f>
        <v>0</v>
      </c>
      <c r="AB9" s="588"/>
      <c r="AC9" s="589">
        <f>SUM(AC10:AC19)</f>
        <v>0</v>
      </c>
      <c r="AD9" s="514">
        <f>SUM(AD10:AD19)</f>
        <v>0</v>
      </c>
      <c r="AE9" s="588"/>
      <c r="AF9" s="589">
        <f>SUM(AF10:AF19)</f>
        <v>0</v>
      </c>
      <c r="AG9" s="514">
        <f>SUM(AG10:AG19)</f>
        <v>0</v>
      </c>
      <c r="AH9" s="588"/>
      <c r="AI9" s="589">
        <f>SUM(AI10:AI19)</f>
        <v>0</v>
      </c>
      <c r="AJ9" s="496"/>
      <c r="AK9" s="496"/>
      <c r="AL9" s="631"/>
      <c r="AM9" s="497"/>
      <c r="AN9" s="498"/>
      <c r="AO9" s="500"/>
      <c r="AP9" s="498"/>
    </row>
    <row r="10" spans="1:42" s="499" customFormat="1">
      <c r="A10" s="491"/>
      <c r="B10" s="616"/>
      <c r="C10" s="614" t="s">
        <v>287</v>
      </c>
      <c r="D10" s="632" t="s">
        <v>109</v>
      </c>
      <c r="E10" s="892"/>
      <c r="F10" s="623"/>
      <c r="G10" s="987">
        <f t="shared" si="9"/>
        <v>0</v>
      </c>
      <c r="H10" s="892"/>
      <c r="I10" s="623"/>
      <c r="J10" s="987">
        <f t="shared" ref="J10:J19" si="10">+(I10*0.7)*H10</f>
        <v>0</v>
      </c>
      <c r="K10" s="988"/>
      <c r="L10" s="989"/>
      <c r="M10" s="987">
        <f t="shared" ref="M10:M19" si="11">+(L10*0.7)*K10</f>
        <v>0</v>
      </c>
      <c r="N10" s="988"/>
      <c r="O10" s="989"/>
      <c r="P10" s="987">
        <f t="shared" ref="P10:P19" si="12">+(O10*0.7)*N10</f>
        <v>0</v>
      </c>
      <c r="Q10" s="892"/>
      <c r="R10" s="623"/>
      <c r="S10" s="987">
        <f t="shared" ref="S10:S19" si="13">+(R10*0.7)*Q10</f>
        <v>0</v>
      </c>
      <c r="T10" s="628"/>
      <c r="U10" s="89"/>
      <c r="V10" s="595"/>
      <c r="W10" s="626">
        <f t="shared" ref="W10:W19" si="14">+(V10*0.7)*U10</f>
        <v>0</v>
      </c>
      <c r="X10" s="89"/>
      <c r="Y10" s="595"/>
      <c r="Z10" s="626">
        <f t="shared" ref="Z10:Z19" si="15">+(Y10*0.7)*X10</f>
        <v>0</v>
      </c>
      <c r="AA10" s="465"/>
      <c r="AB10" s="595"/>
      <c r="AC10" s="626">
        <f t="shared" ref="AC10:AC19" si="16">+(AB10*0.7)*AA10</f>
        <v>0</v>
      </c>
      <c r="AD10" s="465"/>
      <c r="AE10" s="595"/>
      <c r="AF10" s="626">
        <f t="shared" ref="AF10:AF19" si="17">+(AE10*0.7)*AD10</f>
        <v>0</v>
      </c>
      <c r="AG10" s="89"/>
      <c r="AH10" s="595"/>
      <c r="AI10" s="626">
        <f t="shared" ref="AI10:AI19" si="18">+(AH10*0.7)*AG10</f>
        <v>0</v>
      </c>
      <c r="AJ10" s="496"/>
      <c r="AK10" s="496"/>
      <c r="AL10" s="574"/>
      <c r="AM10" s="497"/>
      <c r="AN10" s="498"/>
      <c r="AO10" s="498"/>
      <c r="AP10" s="498"/>
    </row>
    <row r="11" spans="1:42" s="497" customFormat="1">
      <c r="A11" s="501"/>
      <c r="B11" s="617"/>
      <c r="C11" s="614" t="s">
        <v>288</v>
      </c>
      <c r="D11" s="632" t="s">
        <v>109</v>
      </c>
      <c r="E11" s="892"/>
      <c r="F11" s="623"/>
      <c r="G11" s="987">
        <f t="shared" si="9"/>
        <v>0</v>
      </c>
      <c r="H11" s="892"/>
      <c r="I11" s="623"/>
      <c r="J11" s="987">
        <f t="shared" si="10"/>
        <v>0</v>
      </c>
      <c r="K11" s="988"/>
      <c r="L11" s="989"/>
      <c r="M11" s="987">
        <f t="shared" si="11"/>
        <v>0</v>
      </c>
      <c r="N11" s="988"/>
      <c r="O11" s="989"/>
      <c r="P11" s="987">
        <f t="shared" si="12"/>
        <v>0</v>
      </c>
      <c r="Q11" s="892"/>
      <c r="R11" s="623"/>
      <c r="S11" s="987">
        <f t="shared" si="13"/>
        <v>0</v>
      </c>
      <c r="T11" s="628"/>
      <c r="U11" s="89"/>
      <c r="V11" s="595"/>
      <c r="W11" s="626">
        <f t="shared" si="14"/>
        <v>0</v>
      </c>
      <c r="X11" s="89"/>
      <c r="Y11" s="595"/>
      <c r="Z11" s="626">
        <f t="shared" si="15"/>
        <v>0</v>
      </c>
      <c r="AA11" s="465"/>
      <c r="AB11" s="595"/>
      <c r="AC11" s="626">
        <f t="shared" si="16"/>
        <v>0</v>
      </c>
      <c r="AD11" s="465"/>
      <c r="AE11" s="595"/>
      <c r="AF11" s="626">
        <f t="shared" si="17"/>
        <v>0</v>
      </c>
      <c r="AG11" s="89"/>
      <c r="AH11" s="595"/>
      <c r="AI11" s="626">
        <f t="shared" si="18"/>
        <v>0</v>
      </c>
      <c r="AJ11" s="494"/>
      <c r="AK11" s="494"/>
      <c r="AL11" s="575"/>
      <c r="AN11" s="498"/>
      <c r="AO11" s="498"/>
      <c r="AP11" s="498"/>
    </row>
    <row r="12" spans="1:42" s="497" customFormat="1">
      <c r="A12" s="501"/>
      <c r="B12" s="617"/>
      <c r="C12" s="614" t="s">
        <v>289</v>
      </c>
      <c r="D12" s="632" t="s">
        <v>109</v>
      </c>
      <c r="E12" s="990"/>
      <c r="F12" s="989"/>
      <c r="G12" s="987">
        <f t="shared" si="9"/>
        <v>0</v>
      </c>
      <c r="H12" s="988"/>
      <c r="I12" s="989"/>
      <c r="J12" s="987">
        <f t="shared" si="10"/>
        <v>0</v>
      </c>
      <c r="K12" s="988"/>
      <c r="L12" s="989"/>
      <c r="M12" s="987">
        <f t="shared" si="11"/>
        <v>0</v>
      </c>
      <c r="N12" s="988"/>
      <c r="O12" s="989"/>
      <c r="P12" s="987">
        <f t="shared" si="12"/>
        <v>0</v>
      </c>
      <c r="Q12" s="988"/>
      <c r="R12" s="989"/>
      <c r="S12" s="987">
        <f t="shared" si="13"/>
        <v>0</v>
      </c>
      <c r="T12" s="628"/>
      <c r="U12" s="465"/>
      <c r="V12" s="595"/>
      <c r="W12" s="626">
        <f t="shared" si="14"/>
        <v>0</v>
      </c>
      <c r="X12" s="465"/>
      <c r="Y12" s="595"/>
      <c r="Z12" s="626">
        <f t="shared" si="15"/>
        <v>0</v>
      </c>
      <c r="AA12" s="465"/>
      <c r="AB12" s="595"/>
      <c r="AC12" s="626">
        <f t="shared" si="16"/>
        <v>0</v>
      </c>
      <c r="AD12" s="465"/>
      <c r="AE12" s="595"/>
      <c r="AF12" s="626">
        <f t="shared" si="17"/>
        <v>0</v>
      </c>
      <c r="AG12" s="465"/>
      <c r="AH12" s="595"/>
      <c r="AI12" s="626">
        <f t="shared" si="18"/>
        <v>0</v>
      </c>
      <c r="AJ12" s="494"/>
      <c r="AK12" s="494"/>
      <c r="AL12" s="575"/>
      <c r="AN12" s="498"/>
      <c r="AO12" s="498"/>
      <c r="AP12" s="498"/>
    </row>
    <row r="13" spans="1:42" s="497" customFormat="1">
      <c r="A13" s="501"/>
      <c r="B13" s="617"/>
      <c r="C13" s="614" t="s">
        <v>290</v>
      </c>
      <c r="D13" s="632" t="s">
        <v>109</v>
      </c>
      <c r="E13" s="990"/>
      <c r="F13" s="989"/>
      <c r="G13" s="987">
        <f t="shared" si="9"/>
        <v>0</v>
      </c>
      <c r="H13" s="988"/>
      <c r="I13" s="989"/>
      <c r="J13" s="987">
        <f t="shared" si="10"/>
        <v>0</v>
      </c>
      <c r="K13" s="988"/>
      <c r="L13" s="989"/>
      <c r="M13" s="987">
        <f t="shared" si="11"/>
        <v>0</v>
      </c>
      <c r="N13" s="988"/>
      <c r="O13" s="989"/>
      <c r="P13" s="987">
        <f t="shared" si="12"/>
        <v>0</v>
      </c>
      <c r="Q13" s="988"/>
      <c r="R13" s="989"/>
      <c r="S13" s="987">
        <f t="shared" si="13"/>
        <v>0</v>
      </c>
      <c r="T13" s="628"/>
      <c r="U13" s="465"/>
      <c r="V13" s="595"/>
      <c r="W13" s="626">
        <f t="shared" si="14"/>
        <v>0</v>
      </c>
      <c r="X13" s="465"/>
      <c r="Y13" s="595"/>
      <c r="Z13" s="626">
        <f t="shared" si="15"/>
        <v>0</v>
      </c>
      <c r="AA13" s="465"/>
      <c r="AB13" s="595"/>
      <c r="AC13" s="626">
        <f t="shared" si="16"/>
        <v>0</v>
      </c>
      <c r="AD13" s="465"/>
      <c r="AE13" s="595"/>
      <c r="AF13" s="626">
        <f t="shared" si="17"/>
        <v>0</v>
      </c>
      <c r="AG13" s="465"/>
      <c r="AH13" s="595"/>
      <c r="AI13" s="626">
        <f t="shared" si="18"/>
        <v>0</v>
      </c>
      <c r="AJ13" s="494"/>
      <c r="AK13" s="494"/>
      <c r="AL13" s="575"/>
      <c r="AN13" s="498"/>
      <c r="AO13" s="498"/>
      <c r="AP13" s="498"/>
    </row>
    <row r="14" spans="1:42" s="497" customFormat="1">
      <c r="A14" s="501"/>
      <c r="B14" s="617"/>
      <c r="C14" s="614" t="s">
        <v>291</v>
      </c>
      <c r="D14" s="632" t="s">
        <v>109</v>
      </c>
      <c r="E14" s="990"/>
      <c r="F14" s="989"/>
      <c r="G14" s="987">
        <f t="shared" ref="G14:G17" si="19">+(F14*0.7)*E14</f>
        <v>0</v>
      </c>
      <c r="H14" s="988"/>
      <c r="I14" s="989"/>
      <c r="J14" s="987">
        <f t="shared" si="10"/>
        <v>0</v>
      </c>
      <c r="K14" s="988"/>
      <c r="L14" s="989"/>
      <c r="M14" s="987">
        <f t="shared" si="11"/>
        <v>0</v>
      </c>
      <c r="N14" s="988"/>
      <c r="O14" s="989"/>
      <c r="P14" s="987">
        <f t="shared" si="12"/>
        <v>0</v>
      </c>
      <c r="Q14" s="988"/>
      <c r="R14" s="989"/>
      <c r="S14" s="987">
        <f t="shared" si="13"/>
        <v>0</v>
      </c>
      <c r="T14" s="628"/>
      <c r="U14" s="465"/>
      <c r="V14" s="595"/>
      <c r="W14" s="626">
        <f t="shared" si="14"/>
        <v>0</v>
      </c>
      <c r="X14" s="465"/>
      <c r="Y14" s="595"/>
      <c r="Z14" s="626">
        <f t="shared" si="15"/>
        <v>0</v>
      </c>
      <c r="AA14" s="465"/>
      <c r="AB14" s="595"/>
      <c r="AC14" s="626">
        <f t="shared" si="16"/>
        <v>0</v>
      </c>
      <c r="AD14" s="465"/>
      <c r="AE14" s="595"/>
      <c r="AF14" s="626">
        <f t="shared" si="17"/>
        <v>0</v>
      </c>
      <c r="AG14" s="465"/>
      <c r="AH14" s="595"/>
      <c r="AI14" s="626">
        <f t="shared" si="18"/>
        <v>0</v>
      </c>
      <c r="AJ14" s="494"/>
      <c r="AK14" s="494"/>
      <c r="AL14" s="575"/>
      <c r="AN14" s="498"/>
      <c r="AO14" s="498"/>
      <c r="AP14" s="498"/>
    </row>
    <row r="15" spans="1:42" s="497" customFormat="1">
      <c r="A15" s="501"/>
      <c r="B15" s="617"/>
      <c r="C15" s="614" t="s">
        <v>292</v>
      </c>
      <c r="D15" s="632" t="s">
        <v>109</v>
      </c>
      <c r="E15" s="990"/>
      <c r="F15" s="989"/>
      <c r="G15" s="987">
        <f t="shared" si="19"/>
        <v>0</v>
      </c>
      <c r="H15" s="988"/>
      <c r="I15" s="989"/>
      <c r="J15" s="987">
        <f t="shared" si="10"/>
        <v>0</v>
      </c>
      <c r="K15" s="988"/>
      <c r="L15" s="989"/>
      <c r="M15" s="987">
        <f t="shared" si="11"/>
        <v>0</v>
      </c>
      <c r="N15" s="988"/>
      <c r="O15" s="989"/>
      <c r="P15" s="987">
        <f t="shared" si="12"/>
        <v>0</v>
      </c>
      <c r="Q15" s="988"/>
      <c r="R15" s="989"/>
      <c r="S15" s="987">
        <f t="shared" si="13"/>
        <v>0</v>
      </c>
      <c r="T15" s="628"/>
      <c r="U15" s="465"/>
      <c r="V15" s="595"/>
      <c r="W15" s="626">
        <f t="shared" si="14"/>
        <v>0</v>
      </c>
      <c r="X15" s="465"/>
      <c r="Y15" s="595"/>
      <c r="Z15" s="626">
        <f t="shared" si="15"/>
        <v>0</v>
      </c>
      <c r="AA15" s="465"/>
      <c r="AB15" s="595"/>
      <c r="AC15" s="626">
        <f t="shared" si="16"/>
        <v>0</v>
      </c>
      <c r="AD15" s="465"/>
      <c r="AE15" s="595"/>
      <c r="AF15" s="626">
        <f t="shared" si="17"/>
        <v>0</v>
      </c>
      <c r="AG15" s="465"/>
      <c r="AH15" s="595"/>
      <c r="AI15" s="626">
        <f t="shared" si="18"/>
        <v>0</v>
      </c>
      <c r="AJ15" s="494"/>
      <c r="AK15" s="494"/>
      <c r="AL15" s="575"/>
      <c r="AN15" s="498"/>
      <c r="AO15" s="498"/>
      <c r="AP15" s="498"/>
    </row>
    <row r="16" spans="1:42" s="497" customFormat="1">
      <c r="A16" s="501"/>
      <c r="B16" s="617"/>
      <c r="C16" s="614" t="s">
        <v>293</v>
      </c>
      <c r="D16" s="632" t="s">
        <v>109</v>
      </c>
      <c r="E16" s="990"/>
      <c r="F16" s="989"/>
      <c r="G16" s="987">
        <f t="shared" si="19"/>
        <v>0</v>
      </c>
      <c r="H16" s="988"/>
      <c r="I16" s="989"/>
      <c r="J16" s="987">
        <f t="shared" si="10"/>
        <v>0</v>
      </c>
      <c r="K16" s="988"/>
      <c r="L16" s="989"/>
      <c r="M16" s="987">
        <f t="shared" si="11"/>
        <v>0</v>
      </c>
      <c r="N16" s="988"/>
      <c r="O16" s="989"/>
      <c r="P16" s="987">
        <f t="shared" si="12"/>
        <v>0</v>
      </c>
      <c r="Q16" s="988"/>
      <c r="R16" s="989"/>
      <c r="S16" s="987">
        <f t="shared" si="13"/>
        <v>0</v>
      </c>
      <c r="T16" s="628"/>
      <c r="U16" s="465"/>
      <c r="V16" s="595"/>
      <c r="W16" s="626">
        <f t="shared" si="14"/>
        <v>0</v>
      </c>
      <c r="X16" s="465"/>
      <c r="Y16" s="595"/>
      <c r="Z16" s="626">
        <f t="shared" si="15"/>
        <v>0</v>
      </c>
      <c r="AA16" s="465"/>
      <c r="AB16" s="595"/>
      <c r="AC16" s="626">
        <f t="shared" si="16"/>
        <v>0</v>
      </c>
      <c r="AD16" s="465"/>
      <c r="AE16" s="595"/>
      <c r="AF16" s="626">
        <f t="shared" si="17"/>
        <v>0</v>
      </c>
      <c r="AG16" s="465"/>
      <c r="AH16" s="595"/>
      <c r="AI16" s="626">
        <f t="shared" si="18"/>
        <v>0</v>
      </c>
      <c r="AJ16" s="494"/>
      <c r="AK16" s="494"/>
      <c r="AL16" s="575"/>
      <c r="AN16" s="498"/>
      <c r="AO16" s="498"/>
      <c r="AP16" s="498"/>
    </row>
    <row r="17" spans="1:42" s="497" customFormat="1">
      <c r="A17" s="501"/>
      <c r="B17" s="617"/>
      <c r="C17" s="614" t="s">
        <v>294</v>
      </c>
      <c r="D17" s="632" t="s">
        <v>109</v>
      </c>
      <c r="E17" s="990"/>
      <c r="F17" s="989"/>
      <c r="G17" s="987">
        <f t="shared" si="19"/>
        <v>0</v>
      </c>
      <c r="H17" s="988"/>
      <c r="I17" s="989"/>
      <c r="J17" s="987">
        <f t="shared" si="10"/>
        <v>0</v>
      </c>
      <c r="K17" s="988"/>
      <c r="L17" s="989"/>
      <c r="M17" s="987">
        <f t="shared" si="11"/>
        <v>0</v>
      </c>
      <c r="N17" s="988"/>
      <c r="O17" s="989"/>
      <c r="P17" s="987">
        <f t="shared" si="12"/>
        <v>0</v>
      </c>
      <c r="Q17" s="988"/>
      <c r="R17" s="989"/>
      <c r="S17" s="987">
        <f t="shared" si="13"/>
        <v>0</v>
      </c>
      <c r="T17" s="628"/>
      <c r="U17" s="465"/>
      <c r="V17" s="595"/>
      <c r="W17" s="626">
        <f t="shared" si="14"/>
        <v>0</v>
      </c>
      <c r="X17" s="465"/>
      <c r="Y17" s="595"/>
      <c r="Z17" s="626">
        <f t="shared" si="15"/>
        <v>0</v>
      </c>
      <c r="AA17" s="465"/>
      <c r="AB17" s="595"/>
      <c r="AC17" s="626">
        <f t="shared" si="16"/>
        <v>0</v>
      </c>
      <c r="AD17" s="465"/>
      <c r="AE17" s="595"/>
      <c r="AF17" s="626">
        <f t="shared" si="17"/>
        <v>0</v>
      </c>
      <c r="AG17" s="465"/>
      <c r="AH17" s="595"/>
      <c r="AI17" s="626">
        <f t="shared" si="18"/>
        <v>0</v>
      </c>
      <c r="AJ17" s="494"/>
      <c r="AK17" s="494"/>
      <c r="AL17" s="575"/>
      <c r="AN17" s="498"/>
      <c r="AO17" s="498"/>
      <c r="AP17" s="498"/>
    </row>
    <row r="18" spans="1:42" s="497" customFormat="1">
      <c r="A18" s="501"/>
      <c r="B18" s="617"/>
      <c r="C18" s="614" t="s">
        <v>295</v>
      </c>
      <c r="D18" s="632" t="s">
        <v>109</v>
      </c>
      <c r="E18" s="990"/>
      <c r="F18" s="989"/>
      <c r="G18" s="987">
        <f t="shared" si="9"/>
        <v>0</v>
      </c>
      <c r="H18" s="988"/>
      <c r="I18" s="989"/>
      <c r="J18" s="987">
        <f t="shared" si="10"/>
        <v>0</v>
      </c>
      <c r="K18" s="988"/>
      <c r="L18" s="989"/>
      <c r="M18" s="987">
        <f t="shared" si="11"/>
        <v>0</v>
      </c>
      <c r="N18" s="988"/>
      <c r="O18" s="989"/>
      <c r="P18" s="987">
        <f t="shared" si="12"/>
        <v>0</v>
      </c>
      <c r="Q18" s="988"/>
      <c r="R18" s="989"/>
      <c r="S18" s="987">
        <f t="shared" si="13"/>
        <v>0</v>
      </c>
      <c r="T18" s="630"/>
      <c r="U18" s="465"/>
      <c r="V18" s="595"/>
      <c r="W18" s="626">
        <f t="shared" si="14"/>
        <v>0</v>
      </c>
      <c r="X18" s="465"/>
      <c r="Y18" s="595"/>
      <c r="Z18" s="626">
        <f t="shared" si="15"/>
        <v>0</v>
      </c>
      <c r="AA18" s="465"/>
      <c r="AB18" s="595"/>
      <c r="AC18" s="626">
        <f t="shared" si="16"/>
        <v>0</v>
      </c>
      <c r="AD18" s="465"/>
      <c r="AE18" s="595"/>
      <c r="AF18" s="626">
        <f t="shared" si="17"/>
        <v>0</v>
      </c>
      <c r="AG18" s="465"/>
      <c r="AH18" s="595"/>
      <c r="AI18" s="626">
        <f t="shared" si="18"/>
        <v>0</v>
      </c>
      <c r="AJ18" s="494"/>
      <c r="AK18" s="494"/>
      <c r="AL18" s="575"/>
      <c r="AN18" s="498"/>
      <c r="AO18" s="498"/>
      <c r="AP18" s="498"/>
    </row>
    <row r="19" spans="1:42" s="497" customFormat="1">
      <c r="A19" s="501"/>
      <c r="B19" s="617"/>
      <c r="C19" s="614" t="s">
        <v>296</v>
      </c>
      <c r="D19" s="632" t="s">
        <v>109</v>
      </c>
      <c r="E19" s="990"/>
      <c r="F19" s="989"/>
      <c r="G19" s="987">
        <f t="shared" si="9"/>
        <v>0</v>
      </c>
      <c r="H19" s="988"/>
      <c r="I19" s="989"/>
      <c r="J19" s="987">
        <f t="shared" si="10"/>
        <v>0</v>
      </c>
      <c r="K19" s="988"/>
      <c r="L19" s="989"/>
      <c r="M19" s="987">
        <f t="shared" si="11"/>
        <v>0</v>
      </c>
      <c r="N19" s="988"/>
      <c r="O19" s="989"/>
      <c r="P19" s="987">
        <f t="shared" si="12"/>
        <v>0</v>
      </c>
      <c r="Q19" s="988"/>
      <c r="R19" s="989"/>
      <c r="S19" s="987">
        <f t="shared" si="13"/>
        <v>0</v>
      </c>
      <c r="T19" s="630"/>
      <c r="U19" s="465"/>
      <c r="V19" s="595"/>
      <c r="W19" s="626">
        <f t="shared" si="14"/>
        <v>0</v>
      </c>
      <c r="X19" s="465"/>
      <c r="Y19" s="595"/>
      <c r="Z19" s="626">
        <f t="shared" si="15"/>
        <v>0</v>
      </c>
      <c r="AA19" s="465"/>
      <c r="AB19" s="595"/>
      <c r="AC19" s="626">
        <f t="shared" si="16"/>
        <v>0</v>
      </c>
      <c r="AD19" s="465"/>
      <c r="AE19" s="595"/>
      <c r="AF19" s="626">
        <f t="shared" si="17"/>
        <v>0</v>
      </c>
      <c r="AG19" s="465"/>
      <c r="AH19" s="595"/>
      <c r="AI19" s="626">
        <f t="shared" si="18"/>
        <v>0</v>
      </c>
      <c r="AJ19" s="494"/>
      <c r="AK19" s="494"/>
      <c r="AL19" s="575"/>
      <c r="AN19" s="498"/>
      <c r="AO19" s="498"/>
      <c r="AP19" s="498"/>
    </row>
    <row r="20" spans="1:42" s="497" customFormat="1">
      <c r="A20" s="501"/>
      <c r="B20" s="565"/>
      <c r="C20" s="452"/>
      <c r="D20" s="613"/>
      <c r="E20" s="608"/>
      <c r="F20" s="624"/>
      <c r="G20" s="443"/>
      <c r="H20" s="493"/>
      <c r="I20" s="507"/>
      <c r="J20" s="489"/>
      <c r="K20" s="493"/>
      <c r="L20" s="492"/>
      <c r="M20" s="489"/>
      <c r="N20" s="493"/>
      <c r="O20" s="492"/>
      <c r="P20" s="489"/>
      <c r="Q20" s="493"/>
      <c r="R20" s="492"/>
      <c r="S20" s="489"/>
      <c r="T20" s="630"/>
      <c r="U20" s="502"/>
      <c r="V20" s="587"/>
      <c r="W20" s="495"/>
      <c r="X20" s="502"/>
      <c r="Y20" s="587"/>
      <c r="Z20" s="495"/>
      <c r="AA20" s="502"/>
      <c r="AB20" s="587"/>
      <c r="AC20" s="495"/>
      <c r="AD20" s="502"/>
      <c r="AE20" s="587"/>
      <c r="AF20" s="495"/>
      <c r="AG20" s="502"/>
      <c r="AH20" s="588"/>
      <c r="AI20" s="495"/>
      <c r="AJ20" s="494"/>
      <c r="AK20" s="494"/>
      <c r="AL20" s="575"/>
      <c r="AN20" s="498"/>
      <c r="AO20" s="498"/>
      <c r="AP20" s="498"/>
    </row>
    <row r="21" spans="1:42" s="497" customFormat="1">
      <c r="A21" s="501"/>
      <c r="B21" s="977"/>
      <c r="C21" s="452" t="s">
        <v>297</v>
      </c>
      <c r="D21" s="979" t="s">
        <v>23</v>
      </c>
      <c r="E21" s="446"/>
      <c r="F21" s="624"/>
      <c r="G21" s="983">
        <f>SUM(G5,G6,G9)/0.7*0.3</f>
        <v>0</v>
      </c>
      <c r="H21" s="503"/>
      <c r="I21" s="508"/>
      <c r="J21" s="983">
        <f>SUM(J5,J6,J9)/0.7*0.3</f>
        <v>0</v>
      </c>
      <c r="K21" s="985"/>
      <c r="L21" s="986"/>
      <c r="M21" s="983">
        <f>SUM(M5,M6,M9)/0.7*0.3</f>
        <v>0</v>
      </c>
      <c r="N21" s="985"/>
      <c r="O21" s="986"/>
      <c r="P21" s="983">
        <f>SUM(P5,P6,P9)/0.7*0.3</f>
        <v>0</v>
      </c>
      <c r="Q21" s="985"/>
      <c r="R21" s="986"/>
      <c r="S21" s="983">
        <f>SUM(S5,S6,S9)/0.7*0.3</f>
        <v>0</v>
      </c>
      <c r="T21" s="630"/>
      <c r="U21" s="502"/>
      <c r="V21" s="587"/>
      <c r="W21" s="589">
        <f>SUM(W5,W6,W9)/0.7*0.3</f>
        <v>0</v>
      </c>
      <c r="X21" s="502"/>
      <c r="Y21" s="587"/>
      <c r="Z21" s="589">
        <f>SUM(Z5,Z6,Z9)/0.7*0.3</f>
        <v>0</v>
      </c>
      <c r="AA21" s="502"/>
      <c r="AB21" s="587"/>
      <c r="AC21" s="589">
        <f>SUM(AC5,AC6,AC9)/0.7*0.3</f>
        <v>0</v>
      </c>
      <c r="AD21" s="502"/>
      <c r="AE21" s="587"/>
      <c r="AF21" s="589">
        <f>SUM(AF5,AF6,AF9)/0.7*0.3</f>
        <v>0</v>
      </c>
      <c r="AG21" s="502"/>
      <c r="AH21" s="587"/>
      <c r="AI21" s="589">
        <f>SUM(AI5,AI6,AI9)/0.7*0.3</f>
        <v>0</v>
      </c>
      <c r="AJ21" s="494"/>
      <c r="AK21" s="494"/>
      <c r="AL21" s="575"/>
      <c r="AN21" s="498"/>
      <c r="AO21" s="498"/>
      <c r="AP21" s="498"/>
    </row>
    <row r="22" spans="1:42" s="497" customFormat="1">
      <c r="A22" s="501"/>
      <c r="B22" s="980" t="s">
        <v>0</v>
      </c>
      <c r="C22" s="981" t="s">
        <v>429</v>
      </c>
      <c r="D22" s="976"/>
      <c r="E22" s="976"/>
      <c r="F22" s="976"/>
      <c r="G22" s="984">
        <f>SUMIF($B$5:$B$19,$B22,G$5:G$19)/0.7*0.3</f>
        <v>0</v>
      </c>
      <c r="H22" s="976"/>
      <c r="I22" s="976"/>
      <c r="J22" s="984">
        <f>SUMIF($B$5:$B$19,$B22,J$5:J$19)/0.7*0.3</f>
        <v>0</v>
      </c>
      <c r="K22" s="976"/>
      <c r="L22" s="976"/>
      <c r="M22" s="984">
        <f>SUMIF($B$5:$B$19,$B22,M$5:M$19)/0.7*0.3</f>
        <v>0</v>
      </c>
      <c r="N22" s="976"/>
      <c r="O22" s="976"/>
      <c r="P22" s="984">
        <f>SUMIF($B$5:$B$19,$B22,P$5:P$19)/0.7*0.3</f>
        <v>0</v>
      </c>
      <c r="Q22" s="976"/>
      <c r="R22" s="976"/>
      <c r="S22" s="984">
        <f>SUMIF($B$5:$B$19,$B22,S$5:S$19)/0.7*0.3</f>
        <v>0</v>
      </c>
      <c r="T22" s="630"/>
      <c r="U22" s="991"/>
      <c r="V22" s="992"/>
      <c r="W22" s="984">
        <f>SUMIF($B$5:$B$19,$B22,W$5:W$19)/0.7*0.3</f>
        <v>0</v>
      </c>
      <c r="X22" s="991"/>
      <c r="Y22" s="992"/>
      <c r="Z22" s="984">
        <f>SUMIF($B$5:$B$19,$B22,Z$5:Z$19)/0.7*0.3</f>
        <v>0</v>
      </c>
      <c r="AA22" s="991"/>
      <c r="AB22" s="992"/>
      <c r="AC22" s="984">
        <f>SUMIF($B$5:$B$19,$B22,AC$5:AC$19)/0.7*0.3</f>
        <v>0</v>
      </c>
      <c r="AD22" s="991"/>
      <c r="AE22" s="992"/>
      <c r="AF22" s="984">
        <f>SUMIF($B$5:$B$19,$B22,AF$5:AF$19)/0.7*0.3</f>
        <v>0</v>
      </c>
      <c r="AG22" s="991"/>
      <c r="AH22" s="992"/>
      <c r="AI22" s="984">
        <f>SUMIF($B$5:$B$19,$B22,AI$5:AI$19)/0.7*0.3</f>
        <v>0</v>
      </c>
      <c r="AJ22" s="494"/>
      <c r="AK22" s="494"/>
      <c r="AL22" s="575"/>
      <c r="AN22" s="498"/>
      <c r="AO22" s="498"/>
      <c r="AP22" s="498"/>
    </row>
    <row r="23" spans="1:42" s="497" customFormat="1">
      <c r="A23" s="501"/>
      <c r="B23" s="980" t="s">
        <v>21</v>
      </c>
      <c r="C23" s="981" t="s">
        <v>430</v>
      </c>
      <c r="D23" s="976"/>
      <c r="E23" s="976"/>
      <c r="F23" s="976"/>
      <c r="G23" s="984">
        <f>SUMIF($B$5:$B$19,$B23,G$5:G$19)/0.7*0.3</f>
        <v>0</v>
      </c>
      <c r="H23" s="976"/>
      <c r="I23" s="976"/>
      <c r="J23" s="984">
        <f>SUMIF($B$5:$B$19,$B23,J$5:J$19)/0.7*0.3</f>
        <v>0</v>
      </c>
      <c r="K23" s="976"/>
      <c r="L23" s="976"/>
      <c r="M23" s="984">
        <f>SUMIF($B$5:$B$19,$B23,M$5:M$19)/0.7*0.3</f>
        <v>0</v>
      </c>
      <c r="N23" s="976"/>
      <c r="O23" s="976"/>
      <c r="P23" s="984">
        <f>SUMIF($B$5:$B$19,$B23,P$5:P$19)/0.7*0.3</f>
        <v>0</v>
      </c>
      <c r="Q23" s="976"/>
      <c r="R23" s="976"/>
      <c r="S23" s="984">
        <f>SUMIF($B$5:$B$19,$B23,S$5:S$19)/0.7*0.3</f>
        <v>0</v>
      </c>
      <c r="T23" s="630"/>
      <c r="U23" s="991"/>
      <c r="V23" s="992"/>
      <c r="W23" s="984">
        <f>SUMIF($B$5:$B$19,$B23,W$5:W$19)/0.7*0.3</f>
        <v>0</v>
      </c>
      <c r="X23" s="991"/>
      <c r="Y23" s="992"/>
      <c r="Z23" s="984">
        <f>SUMIF($B$5:$B$19,$B23,Z$5:Z$19)/0.7*0.3</f>
        <v>0</v>
      </c>
      <c r="AA23" s="991"/>
      <c r="AB23" s="992"/>
      <c r="AC23" s="984">
        <f>SUMIF($B$5:$B$19,$B23,AC$5:AC$19)/0.7*0.3</f>
        <v>0</v>
      </c>
      <c r="AD23" s="991"/>
      <c r="AE23" s="992"/>
      <c r="AF23" s="984">
        <f>SUMIF($B$5:$B$19,$B23,AF$5:AF$19)/0.7*0.3</f>
        <v>0</v>
      </c>
      <c r="AG23" s="991"/>
      <c r="AH23" s="992"/>
      <c r="AI23" s="984">
        <f>SUMIF($B$5:$B$19,$B23,AI$5:AI$19)/0.7*0.3</f>
        <v>0</v>
      </c>
      <c r="AJ23" s="494"/>
      <c r="AK23" s="494"/>
      <c r="AL23" s="575"/>
      <c r="AN23" s="498"/>
      <c r="AO23" s="498"/>
      <c r="AP23" s="498"/>
    </row>
    <row r="24" spans="1:42" s="497" customFormat="1">
      <c r="A24" s="501"/>
      <c r="B24" s="980" t="s">
        <v>3</v>
      </c>
      <c r="C24" s="981" t="s">
        <v>431</v>
      </c>
      <c r="D24" s="976"/>
      <c r="E24" s="976"/>
      <c r="F24" s="976"/>
      <c r="G24" s="984">
        <f>SUMIF($B$5:$B$19,$B24,G$5:G$19)/0.7*0.3</f>
        <v>0</v>
      </c>
      <c r="H24" s="976"/>
      <c r="I24" s="976"/>
      <c r="J24" s="984">
        <f>SUMIF($B$5:$B$19,$B24,J$5:J$19)/0.7*0.3</f>
        <v>0</v>
      </c>
      <c r="K24" s="976"/>
      <c r="L24" s="976"/>
      <c r="M24" s="984">
        <f>SUMIF($B$5:$B$19,$B24,M$5:M$19)/0.7*0.3</f>
        <v>0</v>
      </c>
      <c r="N24" s="976"/>
      <c r="O24" s="976"/>
      <c r="P24" s="984">
        <f>SUMIF($B$5:$B$19,$B24,P$5:P$19)/0.7*0.3</f>
        <v>0</v>
      </c>
      <c r="Q24" s="976"/>
      <c r="R24" s="976"/>
      <c r="S24" s="984">
        <f>SUMIF($B$5:$B$19,$B24,S$5:S$19)/0.7*0.3</f>
        <v>0</v>
      </c>
      <c r="T24" s="630"/>
      <c r="U24" s="991"/>
      <c r="V24" s="992"/>
      <c r="W24" s="984">
        <f>SUMIF($B$5:$B$19,$B24,W$5:W$19)/0.7*0.3</f>
        <v>0</v>
      </c>
      <c r="X24" s="991"/>
      <c r="Y24" s="992"/>
      <c r="Z24" s="984">
        <f>SUMIF($B$5:$B$19,$B24,Z$5:Z$19)/0.7*0.3</f>
        <v>0</v>
      </c>
      <c r="AA24" s="991"/>
      <c r="AB24" s="992"/>
      <c r="AC24" s="984">
        <f>SUMIF($B$5:$B$19,$B24,AC$5:AC$19)/0.7*0.3</f>
        <v>0</v>
      </c>
      <c r="AD24" s="991"/>
      <c r="AE24" s="992"/>
      <c r="AF24" s="984">
        <f>SUMIF($B$5:$B$19,$B24,AF$5:AF$19)/0.7*0.3</f>
        <v>0</v>
      </c>
      <c r="AG24" s="991"/>
      <c r="AH24" s="992"/>
      <c r="AI24" s="984">
        <f>SUMIF($B$5:$B$19,$B24,AI$5:AI$19)/0.7*0.3</f>
        <v>0</v>
      </c>
      <c r="AJ24" s="494"/>
      <c r="AK24" s="494"/>
      <c r="AL24" s="575"/>
      <c r="AN24" s="498"/>
      <c r="AO24" s="498"/>
      <c r="AP24" s="498"/>
    </row>
    <row r="25" spans="1:42">
      <c r="A25" s="162"/>
      <c r="B25" s="566"/>
      <c r="C25" s="163"/>
      <c r="D25" s="164"/>
      <c r="E25" s="101"/>
      <c r="F25" s="625"/>
      <c r="G25" s="103"/>
      <c r="H25" s="488"/>
      <c r="I25" s="509"/>
      <c r="J25" s="103"/>
      <c r="K25" s="488"/>
      <c r="L25" s="103"/>
      <c r="M25" s="103"/>
      <c r="N25" s="488"/>
      <c r="O25" s="103"/>
      <c r="P25" s="103"/>
      <c r="Q25" s="488"/>
      <c r="R25" s="103"/>
      <c r="S25" s="103"/>
      <c r="T25" s="104"/>
      <c r="U25" s="105"/>
      <c r="V25" s="166"/>
      <c r="W25" s="165"/>
      <c r="X25" s="105"/>
      <c r="Y25" s="166"/>
      <c r="Z25" s="165"/>
      <c r="AA25" s="105"/>
      <c r="AB25" s="166"/>
      <c r="AC25" s="165"/>
      <c r="AD25" s="105"/>
      <c r="AE25" s="166"/>
      <c r="AF25" s="165"/>
      <c r="AG25" s="105"/>
      <c r="AH25" s="166"/>
      <c r="AI25" s="165"/>
      <c r="AJ25" s="149"/>
      <c r="AK25" s="149"/>
      <c r="AL25" s="564"/>
      <c r="AN25" s="438"/>
      <c r="AO25" s="438"/>
      <c r="AP25" s="438"/>
    </row>
    <row r="26" spans="1:42">
      <c r="A26" s="156"/>
      <c r="B26" s="356"/>
      <c r="C26" s="149"/>
      <c r="D26" s="167" t="s">
        <v>103</v>
      </c>
      <c r="E26" s="111">
        <f>SUM(E5,E6,E9)</f>
        <v>0</v>
      </c>
      <c r="F26" s="112"/>
      <c r="G26" s="113">
        <f>SUM(G5,G6,G9,G21)</f>
        <v>0</v>
      </c>
      <c r="H26" s="111">
        <f>SUM(H5,H6,H9)</f>
        <v>0</v>
      </c>
      <c r="I26" s="112"/>
      <c r="J26" s="113">
        <f>SUM(J5,J6,J9,J21)</f>
        <v>0</v>
      </c>
      <c r="K26" s="111">
        <f>SUM(K5,K6,K9)</f>
        <v>0</v>
      </c>
      <c r="L26" s="112"/>
      <c r="M26" s="113">
        <f>SUM(M5,M6,M9,M21)</f>
        <v>0</v>
      </c>
      <c r="N26" s="111">
        <f>SUM(N5,N6,N9)</f>
        <v>0</v>
      </c>
      <c r="O26" s="112"/>
      <c r="P26" s="113">
        <f>SUM(P5,P6,P9,P21)</f>
        <v>0</v>
      </c>
      <c r="Q26" s="111">
        <f>SUM(Q5,Q6,Q9)</f>
        <v>0</v>
      </c>
      <c r="R26" s="112"/>
      <c r="S26" s="113">
        <f>SUM(S5,S6,S9,S21)</f>
        <v>0</v>
      </c>
      <c r="T26" s="114"/>
      <c r="U26" s="115">
        <f>SUM(U5,U6,U9)</f>
        <v>0</v>
      </c>
      <c r="V26" s="587"/>
      <c r="W26" s="168">
        <f>SUM(W5,W6,W9,W21)</f>
        <v>0</v>
      </c>
      <c r="X26" s="115">
        <f>SUM(X5,X6,X9)</f>
        <v>0</v>
      </c>
      <c r="Y26" s="587"/>
      <c r="Z26" s="168">
        <f>SUM(Z5,Z6,Z9,Z21)</f>
        <v>0</v>
      </c>
      <c r="AA26" s="115">
        <f>SUM(AA5,AA6,AA9)</f>
        <v>0</v>
      </c>
      <c r="AB26" s="587"/>
      <c r="AC26" s="168">
        <f>SUM(AC5,AC6,AC9,AC21)</f>
        <v>0</v>
      </c>
      <c r="AD26" s="115">
        <f>SUM(AD5,AD6,AD9)</f>
        <v>0</v>
      </c>
      <c r="AE26" s="587"/>
      <c r="AF26" s="168">
        <f>SUM(AF5,AF6,AF9,AF21)</f>
        <v>0</v>
      </c>
      <c r="AG26" s="115">
        <f>SUM(AG5,AG6,AG9)</f>
        <v>0</v>
      </c>
      <c r="AH26" s="587"/>
      <c r="AI26" s="168">
        <f>SUM(AI5,AI6,AI9,AI21)</f>
        <v>0</v>
      </c>
      <c r="AJ26" s="149"/>
      <c r="AK26" s="149"/>
      <c r="AL26" s="573"/>
      <c r="AN26" s="439"/>
      <c r="AO26" s="439"/>
      <c r="AP26" s="439"/>
    </row>
    <row r="27" spans="1:42">
      <c r="A27" s="162"/>
      <c r="B27" s="411"/>
      <c r="C27" s="163"/>
      <c r="D27" s="118" t="s">
        <v>6</v>
      </c>
      <c r="E27" s="1205">
        <f>E26+G26</f>
        <v>0</v>
      </c>
      <c r="F27" s="1206"/>
      <c r="G27" s="1207"/>
      <c r="H27" s="1205">
        <f>H26+J26</f>
        <v>0</v>
      </c>
      <c r="I27" s="1206"/>
      <c r="J27" s="1207"/>
      <c r="K27" s="1205">
        <f>K26+M26</f>
        <v>0</v>
      </c>
      <c r="L27" s="1206"/>
      <c r="M27" s="1207"/>
      <c r="N27" s="1205">
        <f>N26+P26</f>
        <v>0</v>
      </c>
      <c r="O27" s="1206"/>
      <c r="P27" s="1207"/>
      <c r="Q27" s="1205">
        <f>Q26+S26</f>
        <v>0</v>
      </c>
      <c r="R27" s="1206"/>
      <c r="S27" s="1207"/>
      <c r="T27" s="169"/>
      <c r="U27" s="119"/>
      <c r="V27" s="166"/>
      <c r="W27" s="165"/>
      <c r="X27" s="119"/>
      <c r="Y27" s="166"/>
      <c r="Z27" s="165"/>
      <c r="AA27" s="119"/>
      <c r="AB27" s="166"/>
      <c r="AC27" s="165"/>
      <c r="AD27" s="119"/>
      <c r="AE27" s="166"/>
      <c r="AF27" s="165"/>
      <c r="AG27" s="119"/>
      <c r="AH27" s="166"/>
      <c r="AI27" s="165"/>
      <c r="AJ27" s="163"/>
      <c r="AK27" s="163"/>
      <c r="AL27" s="576"/>
      <c r="AN27" s="438"/>
    </row>
    <row r="28" spans="1:42" ht="18.75">
      <c r="A28" s="515"/>
      <c r="B28" s="356"/>
      <c r="C28" s="149"/>
      <c r="D28" s="516"/>
      <c r="E28" s="1211">
        <f>+SUM(E27,H27,K27,N27,Q27)</f>
        <v>0</v>
      </c>
      <c r="F28" s="1212"/>
      <c r="G28" s="1212"/>
      <c r="H28" s="1212"/>
      <c r="I28" s="1212"/>
      <c r="J28" s="1212"/>
      <c r="K28" s="1212"/>
      <c r="L28" s="1212"/>
      <c r="M28" s="1212"/>
      <c r="N28" s="1212"/>
      <c r="O28" s="1212"/>
      <c r="P28" s="1212"/>
      <c r="Q28" s="1212"/>
      <c r="R28" s="1212"/>
      <c r="S28" s="1213"/>
      <c r="T28" s="517"/>
      <c r="U28" s="1217">
        <f>SUM(U26,,W26)</f>
        <v>0</v>
      </c>
      <c r="V28" s="1218"/>
      <c r="W28" s="1219"/>
      <c r="X28" s="1217">
        <f>SUM(X26,,Z26)</f>
        <v>0</v>
      </c>
      <c r="Y28" s="1218"/>
      <c r="Z28" s="1219"/>
      <c r="AA28" s="1217">
        <f>SUM(AA26,,AC26)</f>
        <v>0</v>
      </c>
      <c r="AB28" s="1218"/>
      <c r="AC28" s="1219"/>
      <c r="AD28" s="1217">
        <f>SUM(AD26,,AF26)</f>
        <v>0</v>
      </c>
      <c r="AE28" s="1218"/>
      <c r="AF28" s="1219"/>
      <c r="AG28" s="1217">
        <f>SUM(AG26,,AI26)</f>
        <v>0</v>
      </c>
      <c r="AH28" s="1218"/>
      <c r="AI28" s="1219"/>
      <c r="AJ28" s="149"/>
      <c r="AK28" s="149"/>
      <c r="AL28" s="518"/>
      <c r="AN28" s="438"/>
    </row>
    <row r="29" spans="1:42" ht="18.75">
      <c r="A29" s="515"/>
      <c r="B29" s="356"/>
      <c r="C29" s="149"/>
      <c r="D29" s="516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517"/>
      <c r="U29" s="1214">
        <f>SUM(U26,,W26,X26,,Z26,,AA26,,AC26,,AD26,,AF26,,AG26,,AI26)</f>
        <v>0</v>
      </c>
      <c r="V29" s="1215"/>
      <c r="W29" s="1215"/>
      <c r="X29" s="1215"/>
      <c r="Y29" s="1215"/>
      <c r="Z29" s="1215"/>
      <c r="AA29" s="1215"/>
      <c r="AB29" s="1215"/>
      <c r="AC29" s="1215"/>
      <c r="AD29" s="1215"/>
      <c r="AE29" s="1215"/>
      <c r="AF29" s="1215"/>
      <c r="AG29" s="1215"/>
      <c r="AH29" s="1215"/>
      <c r="AI29" s="1216"/>
      <c r="AJ29" s="149"/>
      <c r="AK29" s="149"/>
      <c r="AL29" s="518"/>
      <c r="AN29" s="438"/>
    </row>
    <row r="30" spans="1:42" s="170" customFormat="1" ht="15">
      <c r="B30" s="375"/>
      <c r="C30" s="170" t="s">
        <v>81</v>
      </c>
      <c r="D30" s="170" t="s">
        <v>104</v>
      </c>
      <c r="F30" s="172"/>
      <c r="G30" s="173"/>
      <c r="H30" s="173"/>
      <c r="I30" s="510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4"/>
      <c r="V30" s="172"/>
      <c r="AL30" s="175"/>
      <c r="AN30" s="438"/>
    </row>
    <row r="31" spans="1:42">
      <c r="D31" s="170" t="s">
        <v>105</v>
      </c>
    </row>
    <row r="32" spans="1:42">
      <c r="D32" s="170" t="s">
        <v>106</v>
      </c>
      <c r="AN32" s="438"/>
    </row>
    <row r="34" spans="2:34">
      <c r="B34" s="121" t="s">
        <v>0</v>
      </c>
      <c r="C34" s="45" t="s">
        <v>83</v>
      </c>
      <c r="D34" s="570"/>
      <c r="E34" s="46">
        <f>SUMIF($B5:$B21,$B34,E5:E21)+SUMIF($B5:$B21,$B34,G5:G21)+G22</f>
        <v>0</v>
      </c>
      <c r="F34" s="176" t="e">
        <f>+E34/E27</f>
        <v>#DIV/0!</v>
      </c>
      <c r="H34" s="46">
        <f>SUMIF($B5:$B21,$B34,H5:H21)+SUMIF($B5:$B21,$B34,J5:J21)+J22</f>
        <v>0</v>
      </c>
      <c r="I34" s="176" t="e">
        <f>+H34/H27</f>
        <v>#DIV/0!</v>
      </c>
      <c r="K34" s="46">
        <f>SUMIF($B5:$B21,$B34,K5:K21)+SUMIF($B5:$B21,$B34,M5:M21)+M22</f>
        <v>0</v>
      </c>
      <c r="L34" s="176" t="e">
        <f>+K34/K$27</f>
        <v>#DIV/0!</v>
      </c>
      <c r="N34" s="46">
        <f>SUMIF($B5:$B21,$B34,N5:N21)+SUMIF($B5:$B21,$B34,P5:P21)+P22</f>
        <v>0</v>
      </c>
      <c r="O34" s="176" t="e">
        <f>+N34/N$27</f>
        <v>#DIV/0!</v>
      </c>
      <c r="Q34" s="46">
        <f>SUMIF($B5:$B21,$B34,Q5:Q21)+SUMIF($B5:$B21,$B34,S5:S21)+S22</f>
        <v>0</v>
      </c>
      <c r="R34" s="176" t="e">
        <f>+Q34/Q$27</f>
        <v>#DIV/0!</v>
      </c>
      <c r="U34" s="46">
        <f>SUMIF($B5:$B21,$B34,U5:U21)+SUMIF($B5:$B21,$B34,W5:W21)+W22</f>
        <v>0</v>
      </c>
      <c r="V34" s="584" t="e">
        <f>+U34/U$28</f>
        <v>#DIV/0!</v>
      </c>
      <c r="X34" s="46">
        <f>SUMIF($B5:$B21,$B34,X5:X21)+SUMIF($B5:$B21,$B34,Z5:Z21)+Z22</f>
        <v>0</v>
      </c>
      <c r="Y34" s="584" t="e">
        <f>+X34/X$28</f>
        <v>#DIV/0!</v>
      </c>
      <c r="AA34" s="46">
        <f>SUMIF($B5:$B21,$B34,AA5:AA21)+SUMIF($B5:$B21,$B34,AC5:AC21)+AC22</f>
        <v>0</v>
      </c>
      <c r="AB34" s="584" t="e">
        <f>+AA34/AA$28</f>
        <v>#DIV/0!</v>
      </c>
      <c r="AD34" s="46">
        <f>SUMIF($B5:$B21,$B34,AD5:AD21)+SUMIF($B5:$B21,$B34,AF5:AF21)+AF22</f>
        <v>0</v>
      </c>
      <c r="AE34" s="584" t="e">
        <f>+AD34/AD$28</f>
        <v>#DIV/0!</v>
      </c>
      <c r="AG34" s="46">
        <f>SUMIF($B5:$B21,$B34,AG5:AG21)+SUMIF($B5:$B21,$B34,AI5:AI21)+AI22</f>
        <v>0</v>
      </c>
      <c r="AH34" s="584" t="e">
        <f>+AG34/AG$28</f>
        <v>#DIV/0!</v>
      </c>
    </row>
    <row r="35" spans="2:34">
      <c r="B35" s="125" t="s">
        <v>21</v>
      </c>
      <c r="C35" s="48" t="s">
        <v>84</v>
      </c>
      <c r="D35" s="571"/>
      <c r="E35" s="49">
        <f>SUMIF($B5:$B21,$B35,E5:E21)+SUMIF($B5:$B21,$B35,G5:G21)+G23</f>
        <v>0</v>
      </c>
      <c r="F35" s="177" t="e">
        <f>+E35/E27</f>
        <v>#DIV/0!</v>
      </c>
      <c r="H35" s="49">
        <f>SUMIF($B5:$B21,$B35,H5:H21)+SUMIF($B5:$B21,$B35,J5:J21)+J23</f>
        <v>0</v>
      </c>
      <c r="I35" s="177" t="e">
        <f>+H35/H27</f>
        <v>#DIV/0!</v>
      </c>
      <c r="K35" s="49">
        <f>SUMIF($B5:$B21,$B35,K5:K21)+SUMIF($B5:$B21,$B35,M5:M21)+M23</f>
        <v>0</v>
      </c>
      <c r="L35" s="177" t="e">
        <f t="shared" ref="L35:L36" si="20">+K35/K$27</f>
        <v>#DIV/0!</v>
      </c>
      <c r="N35" s="49">
        <f>SUMIF($B5:$B21,$B35,N5:N21)+SUMIF($B5:$B21,$B35,P5:P21)+P23</f>
        <v>0</v>
      </c>
      <c r="O35" s="177" t="e">
        <f t="shared" ref="O35:O36" si="21">+N35/N$27</f>
        <v>#DIV/0!</v>
      </c>
      <c r="Q35" s="49">
        <f>SUMIF($B5:$B21,$B35,Q5:Q21)+SUMIF($B5:$B21,$B35,S5:S21)+S23</f>
        <v>0</v>
      </c>
      <c r="R35" s="177" t="e">
        <f t="shared" ref="R35:R36" si="22">+Q35/Q$27</f>
        <v>#DIV/0!</v>
      </c>
      <c r="U35" s="49">
        <f>SUMIF($B5:$B21,$B35,U5:U21)+SUMIF($B5:$B21,$B35,W5:W21)+W23</f>
        <v>0</v>
      </c>
      <c r="V35" s="585" t="e">
        <f>+U35/U$28</f>
        <v>#DIV/0!</v>
      </c>
      <c r="X35" s="49">
        <f>SUMIF($B5:$B21,$B35,X5:X21)+SUMIF($B5:$B21,$B35,Z5:Z21)+Z23</f>
        <v>0</v>
      </c>
      <c r="Y35" s="585" t="e">
        <f>+X35/X$28</f>
        <v>#DIV/0!</v>
      </c>
      <c r="AA35" s="49">
        <f>SUMIF($B5:$B21,$B35,AA5:AA21)+SUMIF($B5:$B21,$B35,AC5:AC21)+AC23</f>
        <v>0</v>
      </c>
      <c r="AB35" s="585" t="e">
        <f>+AA35/AA$28</f>
        <v>#DIV/0!</v>
      </c>
      <c r="AD35" s="49">
        <f>SUMIF($B5:$B21,$B35,AD5:AD21)+SUMIF($B5:$B21,$B35,AF5:AF21)+AF23</f>
        <v>0</v>
      </c>
      <c r="AE35" s="585" t="e">
        <f>+AD35/AD$28</f>
        <v>#DIV/0!</v>
      </c>
      <c r="AG35" s="49">
        <f>SUMIF($B5:$B21,$B35,AG5:AG21)+SUMIF($B5:$B21,$B35,AI5:AI21)+AI23</f>
        <v>0</v>
      </c>
      <c r="AH35" s="585" t="e">
        <f>+AG35/AG$28</f>
        <v>#DIV/0!</v>
      </c>
    </row>
    <row r="36" spans="2:34">
      <c r="B36" s="126" t="s">
        <v>3</v>
      </c>
      <c r="C36" s="51" t="s">
        <v>85</v>
      </c>
      <c r="D36" s="572"/>
      <c r="E36" s="52">
        <f>SUMIF($B5:$B21,$B36,E5:E21)+SUMIF($B5:$B21,$B36,G5:G21)+G24</f>
        <v>0</v>
      </c>
      <c r="F36" s="178" t="e">
        <f>+E36/E27</f>
        <v>#DIV/0!</v>
      </c>
      <c r="H36" s="52">
        <f>SUMIF($B5:$B21,$B36,H5:H21)+SUMIF($B5:$B21,$B36,J5:J21)+J24</f>
        <v>0</v>
      </c>
      <c r="I36" s="178" t="e">
        <f>+H36/H27</f>
        <v>#DIV/0!</v>
      </c>
      <c r="K36" s="52">
        <f>SUMIF($B5:$B21,$B36,K5:K21)+SUMIF($B5:$B21,$B36,M5:M21)+M24</f>
        <v>0</v>
      </c>
      <c r="L36" s="178" t="e">
        <f t="shared" si="20"/>
        <v>#DIV/0!</v>
      </c>
      <c r="N36" s="52">
        <f>SUMIF($B5:$B21,$B36,N5:N21)+SUMIF($B5:$B21,$B36,P5:P21)+P24</f>
        <v>0</v>
      </c>
      <c r="O36" s="178" t="e">
        <f t="shared" si="21"/>
        <v>#DIV/0!</v>
      </c>
      <c r="Q36" s="52">
        <f>SUMIF($B5:$B21,$B36,Q5:Q21)+SUMIF($B5:$B21,$B36,S5:S21)+S24</f>
        <v>0</v>
      </c>
      <c r="R36" s="178" t="e">
        <f t="shared" si="22"/>
        <v>#DIV/0!</v>
      </c>
      <c r="U36" s="52">
        <f>SUMIF($B5:$B21,$B36,U5:U21)+SUMIF($B5:$B21,$B36,W5:W21)+W24</f>
        <v>0</v>
      </c>
      <c r="V36" s="586" t="e">
        <f>+U36/U$28</f>
        <v>#DIV/0!</v>
      </c>
      <c r="X36" s="52">
        <f>SUMIF($B5:$B21,$B36,X5:X21)+SUMIF($B5:$B21,$B36,Z5:Z21)+Z24</f>
        <v>0</v>
      </c>
      <c r="Y36" s="586" t="e">
        <f>+X36/X$28</f>
        <v>#DIV/0!</v>
      </c>
      <c r="AA36" s="52">
        <f>SUMIF($B5:$B21,$B36,AA5:AA21)+SUMIF($B5:$B21,$B36,AC5:AC21)+AC24</f>
        <v>0</v>
      </c>
      <c r="AB36" s="586" t="e">
        <f>+AA36/AA$28</f>
        <v>#DIV/0!</v>
      </c>
      <c r="AD36" s="52">
        <f>SUMIF($B5:$B21,$B36,AD5:AD21)+SUMIF($B5:$B21,$B36,AF5:AF21)+AF24</f>
        <v>0</v>
      </c>
      <c r="AE36" s="586" t="e">
        <f>+AD36/AD$28</f>
        <v>#DIV/0!</v>
      </c>
      <c r="AG36" s="52">
        <f>SUMIF($B5:$B21,$B36,AG5:AG21)+SUMIF($B5:$B21,$B36,AI5:AI21)+AI24</f>
        <v>0</v>
      </c>
      <c r="AH36" s="586" t="e">
        <f>+AG36/AG$28</f>
        <v>#DIV/0!</v>
      </c>
    </row>
    <row r="37" spans="2:34">
      <c r="U37" s="58"/>
    </row>
    <row r="38" spans="2:34">
      <c r="B38" s="44"/>
    </row>
    <row r="39" spans="2:34">
      <c r="B39" s="44"/>
    </row>
    <row r="40" spans="2:34">
      <c r="B40" s="44"/>
    </row>
    <row r="41" spans="2:34">
      <c r="B41" s="44"/>
    </row>
  </sheetData>
  <sheetProtection algorithmName="SHA-512" hashValue="ofMJTV1mrRcaqf6Efpd5MLvfwGNbqVdUwpMu8ltyGS4mmMP4Gp5M954H96JvKQR1NSMMjbE2xx628lQrQEYvaA==" saltValue="NK1X2Us6KPQR7QL41l2iBA==" spinCount="100000" sheet="1" objects="1" scenarios="1"/>
  <mergeCells count="27">
    <mergeCell ref="N27:P27"/>
    <mergeCell ref="AB1:AC1"/>
    <mergeCell ref="AE1:AF1"/>
    <mergeCell ref="U29:AI29"/>
    <mergeCell ref="AH1:AI1"/>
    <mergeCell ref="U28:W28"/>
    <mergeCell ref="X28:Z28"/>
    <mergeCell ref="AA28:AC28"/>
    <mergeCell ref="AD28:AF28"/>
    <mergeCell ref="AG28:AI28"/>
    <mergeCell ref="V1:W1"/>
    <mergeCell ref="E28:S28"/>
    <mergeCell ref="Q27:S27"/>
    <mergeCell ref="Y1:Z1"/>
    <mergeCell ref="E1:G1"/>
    <mergeCell ref="F2:G2"/>
    <mergeCell ref="E27:G27"/>
    <mergeCell ref="H1:J1"/>
    <mergeCell ref="I2:J2"/>
    <mergeCell ref="K1:M1"/>
    <mergeCell ref="L2:M2"/>
    <mergeCell ref="N1:P1"/>
    <mergeCell ref="O2:P2"/>
    <mergeCell ref="Q1:S1"/>
    <mergeCell ref="R2:S2"/>
    <mergeCell ref="H27:J27"/>
    <mergeCell ref="K27:M27"/>
  </mergeCells>
  <phoneticPr fontId="10" type="noConversion"/>
  <pageMargins left="0.7" right="0.7" top="0.75" bottom="0.75" header="0.3" footer="0.3"/>
  <pageSetup paperSize="9" scale="5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4ACB9-B207-D441-B7BE-A43F8C50E609}">
  <sheetPr>
    <tabColor theme="0"/>
    <outlinePr summaryBelow="0"/>
    <pageSetUpPr fitToPage="1"/>
  </sheetPr>
  <dimension ref="A1:AM42"/>
  <sheetViews>
    <sheetView zoomScale="80" zoomScaleNormal="80" workbookViewId="0">
      <pane xSplit="4" ySplit="3" topLeftCell="E4" activePane="bottomRight" state="frozen"/>
      <selection activeCell="B3" sqref="B3"/>
      <selection pane="topRight" activeCell="B3" sqref="B3"/>
      <selection pane="bottomLeft" activeCell="B3" sqref="B3"/>
      <selection pane="bottomRight" activeCell="C4" sqref="C4"/>
    </sheetView>
  </sheetViews>
  <sheetFormatPr defaultColWidth="9.125" defaultRowHeight="15.75" outlineLevelCol="1"/>
  <cols>
    <col min="1" max="1" width="3.625" style="44" customWidth="1"/>
    <col min="2" max="2" width="6.625" style="142" customWidth="1"/>
    <col min="3" max="3" width="11.625" style="44" customWidth="1"/>
    <col min="4" max="4" width="46.625" style="44" customWidth="1"/>
    <col min="5" max="5" width="15.625" style="4" customWidth="1"/>
    <col min="6" max="6" width="9" style="219" customWidth="1"/>
    <col min="7" max="7" width="15.625" style="285" customWidth="1"/>
    <col min="8" max="8" width="15.625" style="4" customWidth="1"/>
    <col min="9" max="9" width="9" style="219" customWidth="1"/>
    <col min="10" max="10" width="15.625" style="285" customWidth="1"/>
    <col min="11" max="11" width="15.625" style="4" customWidth="1"/>
    <col min="12" max="12" width="9.125" style="219" customWidth="1"/>
    <col min="13" max="13" width="15.625" style="285" customWidth="1"/>
    <col min="14" max="14" width="15.625" style="4" customWidth="1"/>
    <col min="15" max="15" width="9" style="219" customWidth="1"/>
    <col min="16" max="16" width="15.625" style="285" customWidth="1"/>
    <col min="17" max="17" width="15.625" style="4" customWidth="1"/>
    <col min="18" max="18" width="9" style="219" customWidth="1"/>
    <col min="19" max="19" width="15.625" style="285" customWidth="1"/>
    <col min="20" max="20" width="45.625" style="123" customWidth="1"/>
    <col min="21" max="21" width="15.625" style="44" hidden="1" customWidth="1" outlineLevel="1"/>
    <col min="22" max="22" width="6.625" style="122" hidden="1" customWidth="1" outlineLevel="1"/>
    <col min="23" max="24" width="15.625" style="44" hidden="1" customWidth="1" outlineLevel="1"/>
    <col min="25" max="25" width="6.625" style="122" hidden="1" customWidth="1" outlineLevel="1"/>
    <col min="26" max="27" width="15.625" style="44" hidden="1" customWidth="1" outlineLevel="1"/>
    <col min="28" max="28" width="6.625" style="122" hidden="1" customWidth="1" outlineLevel="1"/>
    <col min="29" max="30" width="15.625" style="44" hidden="1" customWidth="1" outlineLevel="1"/>
    <col min="31" max="31" width="6.625" style="122" hidden="1" customWidth="1" outlineLevel="1"/>
    <col min="32" max="33" width="15.625" style="44" hidden="1" customWidth="1" outlineLevel="1"/>
    <col min="34" max="34" width="6.625" style="122" hidden="1" customWidth="1" outlineLevel="1"/>
    <col min="35" max="35" width="15.625" style="44" hidden="1" customWidth="1" outlineLevel="1"/>
    <col min="36" max="36" width="9.625" style="44" hidden="1" customWidth="1" outlineLevel="1"/>
    <col min="37" max="37" width="15.625" style="44" hidden="1" customWidth="1" outlineLevel="1"/>
    <col min="38" max="38" width="52.625" style="124" hidden="1" customWidth="1" outlineLevel="1"/>
    <col min="39" max="39" width="9.125" style="44" collapsed="1"/>
    <col min="40" max="16384" width="9.125" style="44"/>
  </cols>
  <sheetData>
    <row r="1" spans="1:38" ht="36" customHeight="1">
      <c r="A1" s="127" t="s">
        <v>7</v>
      </c>
      <c r="B1" s="128"/>
      <c r="C1" s="129"/>
      <c r="D1" s="604">
        <f ca="1">+'1.1_Previous expenses'!D1</f>
        <v>46072.505177314815</v>
      </c>
      <c r="E1" s="1187" t="s">
        <v>180</v>
      </c>
      <c r="F1" s="1200"/>
      <c r="G1" s="1188"/>
      <c r="H1" s="1187" t="s">
        <v>181</v>
      </c>
      <c r="I1" s="1200"/>
      <c r="J1" s="1188"/>
      <c r="K1" s="1187" t="s">
        <v>182</v>
      </c>
      <c r="L1" s="1200"/>
      <c r="M1" s="1188"/>
      <c r="N1" s="1187" t="s">
        <v>183</v>
      </c>
      <c r="O1" s="1200"/>
      <c r="P1" s="1188"/>
      <c r="Q1" s="1187" t="s">
        <v>184</v>
      </c>
      <c r="R1" s="1200"/>
      <c r="S1" s="1188"/>
      <c r="T1" s="3"/>
      <c r="U1" s="888" t="s">
        <v>185</v>
      </c>
      <c r="V1" s="1202" t="s">
        <v>10</v>
      </c>
      <c r="W1" s="1201"/>
      <c r="X1" s="888" t="s">
        <v>186</v>
      </c>
      <c r="Y1" s="1202" t="s">
        <v>10</v>
      </c>
      <c r="Z1" s="1201"/>
      <c r="AA1" s="888" t="s">
        <v>187</v>
      </c>
      <c r="AB1" s="1202" t="s">
        <v>10</v>
      </c>
      <c r="AC1" s="1201"/>
      <c r="AD1" s="888" t="s">
        <v>188</v>
      </c>
      <c r="AE1" s="1202" t="s">
        <v>10</v>
      </c>
      <c r="AF1" s="1201"/>
      <c r="AG1" s="888" t="s">
        <v>189</v>
      </c>
      <c r="AH1" s="1202" t="s">
        <v>10</v>
      </c>
      <c r="AI1" s="1201"/>
      <c r="AJ1" s="56" t="s">
        <v>87</v>
      </c>
      <c r="AK1" s="56" t="s">
        <v>88</v>
      </c>
      <c r="AL1" s="57" t="s">
        <v>89</v>
      </c>
    </row>
    <row r="2" spans="1:38">
      <c r="A2" s="130"/>
      <c r="B2" s="131"/>
      <c r="C2" s="132"/>
      <c r="D2" s="60"/>
      <c r="E2" s="8" t="s">
        <v>11</v>
      </c>
      <c r="F2" s="1220" t="s">
        <v>10</v>
      </c>
      <c r="G2" s="1183"/>
      <c r="H2" s="9" t="s">
        <v>11</v>
      </c>
      <c r="I2" s="1220" t="s">
        <v>10</v>
      </c>
      <c r="J2" s="1183"/>
      <c r="K2" s="8" t="s">
        <v>11</v>
      </c>
      <c r="L2" s="1220" t="s">
        <v>10</v>
      </c>
      <c r="M2" s="1183"/>
      <c r="N2" s="8" t="s">
        <v>11</v>
      </c>
      <c r="O2" s="1182" t="s">
        <v>10</v>
      </c>
      <c r="P2" s="1183"/>
      <c r="Q2" s="8" t="s">
        <v>11</v>
      </c>
      <c r="R2" s="1182" t="s">
        <v>10</v>
      </c>
      <c r="S2" s="1183"/>
      <c r="T2" s="62"/>
      <c r="U2" s="131" t="s">
        <v>12</v>
      </c>
      <c r="V2" s="580" t="s">
        <v>14</v>
      </c>
      <c r="W2" s="231" t="s">
        <v>12</v>
      </c>
      <c r="X2" s="131" t="s">
        <v>12</v>
      </c>
      <c r="Y2" s="580" t="s">
        <v>14</v>
      </c>
      <c r="Z2" s="231" t="s">
        <v>12</v>
      </c>
      <c r="AA2" s="131" t="s">
        <v>12</v>
      </c>
      <c r="AB2" s="580" t="s">
        <v>14</v>
      </c>
      <c r="AC2" s="231" t="s">
        <v>12</v>
      </c>
      <c r="AD2" s="131" t="s">
        <v>12</v>
      </c>
      <c r="AE2" s="580" t="s">
        <v>14</v>
      </c>
      <c r="AF2" s="231" t="s">
        <v>12</v>
      </c>
      <c r="AG2" s="131" t="s">
        <v>12</v>
      </c>
      <c r="AH2" s="580" t="s">
        <v>14</v>
      </c>
      <c r="AI2" s="231" t="s">
        <v>12</v>
      </c>
      <c r="AJ2" s="66"/>
      <c r="AK2" s="66"/>
      <c r="AL2" s="67"/>
    </row>
    <row r="3" spans="1:38">
      <c r="A3" s="232"/>
      <c r="B3" s="11" t="s">
        <v>15</v>
      </c>
      <c r="C3" s="233"/>
      <c r="D3" s="234"/>
      <c r="E3" s="235" t="s">
        <v>16</v>
      </c>
      <c r="F3" s="1012" t="s">
        <v>90</v>
      </c>
      <c r="G3" s="1065" t="s">
        <v>17</v>
      </c>
      <c r="H3" s="235" t="s">
        <v>16</v>
      </c>
      <c r="I3" s="1012" t="s">
        <v>90</v>
      </c>
      <c r="J3" s="1065" t="s">
        <v>17</v>
      </c>
      <c r="K3" s="12" t="s">
        <v>16</v>
      </c>
      <c r="L3" s="1012" t="s">
        <v>90</v>
      </c>
      <c r="M3" s="1065" t="s">
        <v>17</v>
      </c>
      <c r="N3" s="12" t="s">
        <v>16</v>
      </c>
      <c r="O3" s="1012" t="s">
        <v>90</v>
      </c>
      <c r="P3" s="1065" t="s">
        <v>17</v>
      </c>
      <c r="Q3" s="12" t="s">
        <v>16</v>
      </c>
      <c r="R3" s="1012" t="s">
        <v>90</v>
      </c>
      <c r="S3" s="1065" t="s">
        <v>17</v>
      </c>
      <c r="T3" s="75" t="s">
        <v>91</v>
      </c>
      <c r="U3" s="236"/>
      <c r="V3" s="581"/>
      <c r="W3" s="245"/>
      <c r="X3" s="236"/>
      <c r="Y3" s="581"/>
      <c r="Z3" s="245"/>
      <c r="AA3" s="236"/>
      <c r="AB3" s="581"/>
      <c r="AC3" s="245"/>
      <c r="AD3" s="236"/>
      <c r="AE3" s="581"/>
      <c r="AF3" s="245"/>
      <c r="AG3" s="236"/>
      <c r="AH3" s="581"/>
      <c r="AI3" s="245"/>
      <c r="AJ3" s="238"/>
      <c r="AK3" s="238"/>
      <c r="AL3" s="239"/>
    </row>
    <row r="4" spans="1:38">
      <c r="A4" s="633" t="s">
        <v>2</v>
      </c>
      <c r="B4" s="240"/>
      <c r="C4" s="241" t="s">
        <v>35</v>
      </c>
      <c r="D4" s="242"/>
      <c r="E4" s="1066"/>
      <c r="F4" s="1071"/>
      <c r="G4" s="243"/>
      <c r="H4" s="1066"/>
      <c r="I4" s="1071"/>
      <c r="J4" s="243"/>
      <c r="K4" s="1066"/>
      <c r="L4" s="1071"/>
      <c r="M4" s="243"/>
      <c r="N4" s="1066"/>
      <c r="O4" s="1071"/>
      <c r="P4" s="243"/>
      <c r="Q4" s="1066"/>
      <c r="R4" s="1071"/>
      <c r="S4" s="243"/>
      <c r="T4" s="639"/>
      <c r="U4" s="236"/>
      <c r="V4" s="582"/>
      <c r="W4" s="245"/>
      <c r="X4" s="236"/>
      <c r="Y4" s="582"/>
      <c r="Z4" s="245"/>
      <c r="AA4" s="236"/>
      <c r="AB4" s="582"/>
      <c r="AC4" s="245"/>
      <c r="AD4" s="236"/>
      <c r="AE4" s="582"/>
      <c r="AF4" s="245"/>
      <c r="AG4" s="236"/>
      <c r="AH4" s="582"/>
      <c r="AI4" s="245"/>
      <c r="AJ4" s="238"/>
      <c r="AK4" s="238"/>
      <c r="AL4" s="159"/>
    </row>
    <row r="5" spans="1:38" ht="31.5">
      <c r="A5" s="246"/>
      <c r="B5" s="451"/>
      <c r="C5" s="247" t="s">
        <v>220</v>
      </c>
      <c r="D5" s="135" t="s">
        <v>422</v>
      </c>
      <c r="E5" s="1067"/>
      <c r="F5" s="1072"/>
      <c r="G5" s="227">
        <f>+(F5*0.7)*E5</f>
        <v>0</v>
      </c>
      <c r="H5" s="1067"/>
      <c r="I5" s="1072"/>
      <c r="J5" s="227">
        <f>+(I5*0.7)*H5</f>
        <v>0</v>
      </c>
      <c r="K5" s="1067"/>
      <c r="L5" s="1072"/>
      <c r="M5" s="227">
        <f>+(L5*0.7)*K5</f>
        <v>0</v>
      </c>
      <c r="N5" s="1067"/>
      <c r="O5" s="1072"/>
      <c r="P5" s="227">
        <f>+(O5*0.7)*N5</f>
        <v>0</v>
      </c>
      <c r="Q5" s="1067"/>
      <c r="R5" s="1072"/>
      <c r="S5" s="227">
        <f>+(R5*0.7)*Q5</f>
        <v>0</v>
      </c>
      <c r="T5" s="640"/>
      <c r="U5" s="92"/>
      <c r="V5" s="891"/>
      <c r="W5" s="890">
        <f>+(V5*0.7)*U5</f>
        <v>0</v>
      </c>
      <c r="X5" s="92"/>
      <c r="Y5" s="891"/>
      <c r="Z5" s="890">
        <f>+(Y5*0.7)*X5</f>
        <v>0</v>
      </c>
      <c r="AA5" s="92"/>
      <c r="AB5" s="891"/>
      <c r="AC5" s="890">
        <f>+(AB5*0.7)*AA5</f>
        <v>0</v>
      </c>
      <c r="AD5" s="92"/>
      <c r="AE5" s="891"/>
      <c r="AF5" s="890">
        <f>+(AE5*0.7)*AD5</f>
        <v>0</v>
      </c>
      <c r="AG5" s="92"/>
      <c r="AH5" s="891"/>
      <c r="AI5" s="890">
        <f>+(AH5*0.7)*AG5</f>
        <v>0</v>
      </c>
      <c r="AJ5" s="149"/>
      <c r="AK5" s="149"/>
      <c r="AL5" s="151"/>
    </row>
    <row r="6" spans="1:38">
      <c r="A6" s="248"/>
      <c r="B6" s="451"/>
      <c r="C6" s="247" t="s">
        <v>221</v>
      </c>
      <c r="D6" s="249" t="s">
        <v>36</v>
      </c>
      <c r="E6" s="1067"/>
      <c r="F6" s="1072"/>
      <c r="G6" s="227">
        <f>+(F6*0.7)*E6</f>
        <v>0</v>
      </c>
      <c r="H6" s="1067"/>
      <c r="I6" s="1072"/>
      <c r="J6" s="227">
        <f>+(I6*0.7)*H6</f>
        <v>0</v>
      </c>
      <c r="K6" s="1067"/>
      <c r="L6" s="1072"/>
      <c r="M6" s="227">
        <f>+(L6*0.7)*K6</f>
        <v>0</v>
      </c>
      <c r="N6" s="1067"/>
      <c r="O6" s="1072"/>
      <c r="P6" s="227">
        <f>+(O6*0.7)*N6</f>
        <v>0</v>
      </c>
      <c r="Q6" s="1067"/>
      <c r="R6" s="1072"/>
      <c r="S6" s="227">
        <f>+(R6*0.7)*Q6</f>
        <v>0</v>
      </c>
      <c r="T6" s="640"/>
      <c r="U6" s="76"/>
      <c r="V6" s="396"/>
      <c r="W6" s="150">
        <f>+(V6*0.7)*U6</f>
        <v>0</v>
      </c>
      <c r="X6" s="76"/>
      <c r="Y6" s="396"/>
      <c r="Z6" s="150">
        <f>+(Y6*0.7)*X6</f>
        <v>0</v>
      </c>
      <c r="AA6" s="76"/>
      <c r="AB6" s="396"/>
      <c r="AC6" s="150">
        <f>+(AB6*0.7)*AA6</f>
        <v>0</v>
      </c>
      <c r="AD6" s="76"/>
      <c r="AE6" s="396"/>
      <c r="AF6" s="150">
        <f>+(AE6*0.7)*AD6</f>
        <v>0</v>
      </c>
      <c r="AG6" s="76"/>
      <c r="AH6" s="396"/>
      <c r="AI6" s="150">
        <f>+(AH6*0.7)*AG6</f>
        <v>0</v>
      </c>
      <c r="AJ6" s="238"/>
      <c r="AK6" s="238"/>
      <c r="AL6" s="159"/>
    </row>
    <row r="7" spans="1:38">
      <c r="A7" s="248"/>
      <c r="B7" s="451"/>
      <c r="C7" s="247" t="s">
        <v>222</v>
      </c>
      <c r="D7" s="250" t="s">
        <v>37</v>
      </c>
      <c r="E7" s="1067"/>
      <c r="F7" s="1072"/>
      <c r="G7" s="227">
        <f>+(F7*0.7)*E7</f>
        <v>0</v>
      </c>
      <c r="H7" s="1067"/>
      <c r="I7" s="1072"/>
      <c r="J7" s="227">
        <f>+(I7*0.7)*H7</f>
        <v>0</v>
      </c>
      <c r="K7" s="1067"/>
      <c r="L7" s="1072"/>
      <c r="M7" s="227">
        <f>+(L7*0.7)*K7</f>
        <v>0</v>
      </c>
      <c r="N7" s="1067"/>
      <c r="O7" s="1072"/>
      <c r="P7" s="227">
        <f>+(O7*0.7)*N7</f>
        <v>0</v>
      </c>
      <c r="Q7" s="1067"/>
      <c r="R7" s="1072"/>
      <c r="S7" s="227">
        <f>+(R7*0.7)*Q7</f>
        <v>0</v>
      </c>
      <c r="T7" s="640"/>
      <c r="U7" s="76"/>
      <c r="V7" s="396"/>
      <c r="W7" s="150">
        <f>+(V7*0.7)*U7</f>
        <v>0</v>
      </c>
      <c r="X7" s="76"/>
      <c r="Y7" s="396"/>
      <c r="Z7" s="150">
        <f>+(Y7*0.7)*X7</f>
        <v>0</v>
      </c>
      <c r="AA7" s="76"/>
      <c r="AB7" s="396"/>
      <c r="AC7" s="150">
        <f>+(AB7*0.7)*AA7</f>
        <v>0</v>
      </c>
      <c r="AD7" s="76"/>
      <c r="AE7" s="396"/>
      <c r="AF7" s="150">
        <f>+(AE7*0.7)*AD7</f>
        <v>0</v>
      </c>
      <c r="AG7" s="76"/>
      <c r="AH7" s="396"/>
      <c r="AI7" s="150">
        <f>+(AH7*0.7)*AG7</f>
        <v>0</v>
      </c>
      <c r="AJ7" s="238"/>
      <c r="AK7" s="238"/>
      <c r="AL7" s="160"/>
    </row>
    <row r="8" spans="1:38">
      <c r="A8" s="248"/>
      <c r="B8" s="638"/>
      <c r="C8" s="247" t="s">
        <v>223</v>
      </c>
      <c r="D8" s="251" t="s">
        <v>108</v>
      </c>
      <c r="E8" s="1064">
        <f>SUM(E9:E18)</f>
        <v>0</v>
      </c>
      <c r="F8" s="1026"/>
      <c r="G8" s="252">
        <f>SUM(G9:G18)</f>
        <v>0</v>
      </c>
      <c r="H8" s="1064">
        <f>SUM(H9:H18)</f>
        <v>0</v>
      </c>
      <c r="I8" s="1026"/>
      <c r="J8" s="252">
        <f>SUM(J9:J18)</f>
        <v>0</v>
      </c>
      <c r="K8" s="1064">
        <f>SUM(K9:K18)</f>
        <v>0</v>
      </c>
      <c r="L8" s="1026"/>
      <c r="M8" s="252">
        <f>SUM(M9:M18)</f>
        <v>0</v>
      </c>
      <c r="N8" s="1064">
        <f>SUM(N9:N18)</f>
        <v>0</v>
      </c>
      <c r="O8" s="1026"/>
      <c r="P8" s="252">
        <f>SUM(P9:P18)</f>
        <v>0</v>
      </c>
      <c r="Q8" s="1064">
        <f>SUM(Q9:Q18)</f>
        <v>0</v>
      </c>
      <c r="R8" s="1026"/>
      <c r="S8" s="252">
        <f>SUM(S9:S18)</f>
        <v>0</v>
      </c>
      <c r="T8" s="640"/>
      <c r="U8" s="253">
        <f>SUM(U9:U18)</f>
        <v>0</v>
      </c>
      <c r="V8" s="396"/>
      <c r="W8" s="254">
        <f>SUM(W9:W18)</f>
        <v>0</v>
      </c>
      <c r="X8" s="253">
        <f>SUM(X9:X18)</f>
        <v>0</v>
      </c>
      <c r="Y8" s="582"/>
      <c r="Z8" s="254">
        <f>SUM(Z9:Z18)</f>
        <v>0</v>
      </c>
      <c r="AA8" s="253">
        <f>SUM(AA9:AA18)</f>
        <v>0</v>
      </c>
      <c r="AB8" s="582"/>
      <c r="AC8" s="254">
        <f>SUM(AC9:AC18)</f>
        <v>0</v>
      </c>
      <c r="AD8" s="253">
        <f>SUM(AD9:AD18)</f>
        <v>0</v>
      </c>
      <c r="AE8" s="582"/>
      <c r="AF8" s="254">
        <f>SUM(AF9:AF18)</f>
        <v>0</v>
      </c>
      <c r="AG8" s="253">
        <f>SUM(AG9:AG18)</f>
        <v>0</v>
      </c>
      <c r="AH8" s="582"/>
      <c r="AI8" s="254">
        <f>SUM(AI9:AI18)</f>
        <v>0</v>
      </c>
      <c r="AJ8" s="238"/>
      <c r="AK8" s="238"/>
      <c r="AL8" s="255"/>
    </row>
    <row r="9" spans="1:38" s="468" customFormat="1">
      <c r="A9" s="520"/>
      <c r="B9" s="454"/>
      <c r="C9" s="256" t="s">
        <v>298</v>
      </c>
      <c r="D9" s="634" t="s">
        <v>109</v>
      </c>
      <c r="E9" s="1067"/>
      <c r="F9" s="1073"/>
      <c r="G9" s="359">
        <f>+(F9*0.7)*E9</f>
        <v>0</v>
      </c>
      <c r="H9" s="1017"/>
      <c r="I9" s="1076"/>
      <c r="J9" s="359">
        <f>+(I9*0.7)*H9</f>
        <v>0</v>
      </c>
      <c r="K9" s="1017"/>
      <c r="L9" s="1076"/>
      <c r="M9" s="359">
        <f>+(L9*0.7)*K9</f>
        <v>0</v>
      </c>
      <c r="N9" s="1017"/>
      <c r="O9" s="1076"/>
      <c r="P9" s="359">
        <f>+(O9*0.7)*N9</f>
        <v>0</v>
      </c>
      <c r="Q9" s="1017"/>
      <c r="R9" s="1076"/>
      <c r="S9" s="359">
        <f>+(R9*0.7)*Q9</f>
        <v>0</v>
      </c>
      <c r="T9" s="640"/>
      <c r="U9" s="76"/>
      <c r="V9" s="396"/>
      <c r="W9" s="476">
        <f>+(V9*0.7)*U9</f>
        <v>0</v>
      </c>
      <c r="X9" s="459"/>
      <c r="Y9" s="538"/>
      <c r="Z9" s="476">
        <f>+(Y9*0.7)*X9</f>
        <v>0</v>
      </c>
      <c r="AA9" s="459"/>
      <c r="AB9" s="538"/>
      <c r="AC9" s="476">
        <f>+(AB9*0.7)*AA9</f>
        <v>0</v>
      </c>
      <c r="AD9" s="459"/>
      <c r="AE9" s="538"/>
      <c r="AF9" s="476">
        <f>+(AE9*0.7)*AD9</f>
        <v>0</v>
      </c>
      <c r="AG9" s="459"/>
      <c r="AH9" s="538"/>
      <c r="AI9" s="476">
        <f>+(AH9*0.7)*AG9</f>
        <v>0</v>
      </c>
      <c r="AJ9" s="477"/>
      <c r="AK9" s="477"/>
      <c r="AL9" s="478"/>
    </row>
    <row r="10" spans="1:38" s="468" customFormat="1" ht="12.75">
      <c r="A10" s="520"/>
      <c r="B10" s="454"/>
      <c r="C10" s="256" t="s">
        <v>299</v>
      </c>
      <c r="D10" s="634" t="s">
        <v>109</v>
      </c>
      <c r="E10" s="1068"/>
      <c r="F10" s="1073"/>
      <c r="G10" s="359">
        <f>+(F10*0.7)*E10</f>
        <v>0</v>
      </c>
      <c r="H10" s="1068"/>
      <c r="I10" s="1076"/>
      <c r="J10" s="359">
        <f>+(I10*0.7)*H10</f>
        <v>0</v>
      </c>
      <c r="K10" s="1068"/>
      <c r="L10" s="1076"/>
      <c r="M10" s="359">
        <f>+(L10*0.7)*K10</f>
        <v>0</v>
      </c>
      <c r="N10" s="1068"/>
      <c r="O10" s="1076"/>
      <c r="P10" s="359">
        <f>+(O10*0.7)*N10</f>
        <v>0</v>
      </c>
      <c r="Q10" s="1068"/>
      <c r="R10" s="1076"/>
      <c r="S10" s="359">
        <f>+(R10*0.7)*Q10</f>
        <v>0</v>
      </c>
      <c r="T10" s="640"/>
      <c r="U10" s="459"/>
      <c r="V10" s="538"/>
      <c r="W10" s="476">
        <f>+(V10*0.7)*U10</f>
        <v>0</v>
      </c>
      <c r="X10" s="459"/>
      <c r="Y10" s="538"/>
      <c r="Z10" s="476">
        <f>+(Y10*0.7)*X10</f>
        <v>0</v>
      </c>
      <c r="AA10" s="459"/>
      <c r="AB10" s="538"/>
      <c r="AC10" s="476">
        <f>+(AB10*0.7)*AA10</f>
        <v>0</v>
      </c>
      <c r="AD10" s="459"/>
      <c r="AE10" s="538"/>
      <c r="AF10" s="476">
        <f>+(AE10*0.7)*AD10</f>
        <v>0</v>
      </c>
      <c r="AG10" s="459"/>
      <c r="AH10" s="538"/>
      <c r="AI10" s="476">
        <f>+(AH10*0.7)*AG10</f>
        <v>0</v>
      </c>
      <c r="AJ10" s="477"/>
      <c r="AK10" s="477"/>
      <c r="AL10" s="478"/>
    </row>
    <row r="11" spans="1:38" s="468" customFormat="1" ht="12.75">
      <c r="A11" s="520"/>
      <c r="B11" s="454"/>
      <c r="C11" s="256" t="s">
        <v>300</v>
      </c>
      <c r="D11" s="634" t="s">
        <v>109</v>
      </c>
      <c r="E11" s="1068"/>
      <c r="F11" s="1073"/>
      <c r="G11" s="359">
        <f>+(F11*0.7)*E11</f>
        <v>0</v>
      </c>
      <c r="H11" s="1068"/>
      <c r="I11" s="1076"/>
      <c r="J11" s="359">
        <f>+(I11*0.7)*H11</f>
        <v>0</v>
      </c>
      <c r="K11" s="1068"/>
      <c r="L11" s="1076"/>
      <c r="M11" s="359">
        <f>+(L11*0.7)*K11</f>
        <v>0</v>
      </c>
      <c r="N11" s="1068"/>
      <c r="O11" s="1076"/>
      <c r="P11" s="359">
        <f>+(O11*0.7)*N11</f>
        <v>0</v>
      </c>
      <c r="Q11" s="1068"/>
      <c r="R11" s="1076"/>
      <c r="S11" s="359">
        <f>+(R11*0.7)*Q11</f>
        <v>0</v>
      </c>
      <c r="T11" s="640"/>
      <c r="U11" s="459"/>
      <c r="V11" s="538"/>
      <c r="W11" s="476">
        <f>+(V11*0.7)*U11</f>
        <v>0</v>
      </c>
      <c r="X11" s="459"/>
      <c r="Y11" s="538"/>
      <c r="Z11" s="476">
        <f>+(Y11*0.7)*X11</f>
        <v>0</v>
      </c>
      <c r="AA11" s="459"/>
      <c r="AB11" s="538"/>
      <c r="AC11" s="476">
        <f>+(AB11*0.7)*AA11</f>
        <v>0</v>
      </c>
      <c r="AD11" s="459"/>
      <c r="AE11" s="538"/>
      <c r="AF11" s="476">
        <f>+(AE11*0.7)*AD11</f>
        <v>0</v>
      </c>
      <c r="AG11" s="459"/>
      <c r="AH11" s="538"/>
      <c r="AI11" s="476">
        <f>+(AH11*0.7)*AG11</f>
        <v>0</v>
      </c>
      <c r="AJ11" s="477"/>
      <c r="AK11" s="477"/>
      <c r="AL11" s="521"/>
    </row>
    <row r="12" spans="1:38" s="468" customFormat="1" ht="12.75">
      <c r="A12" s="520"/>
      <c r="B12" s="454"/>
      <c r="C12" s="256" t="s">
        <v>301</v>
      </c>
      <c r="D12" s="634" t="s">
        <v>109</v>
      </c>
      <c r="E12" s="1068"/>
      <c r="F12" s="1073"/>
      <c r="G12" s="359">
        <f t="shared" ref="G12:G18" si="0">+(F12*0.7)*E12</f>
        <v>0</v>
      </c>
      <c r="H12" s="1068"/>
      <c r="I12" s="1076"/>
      <c r="J12" s="359">
        <f t="shared" ref="J12:J18" si="1">+(I12*0.7)*H12</f>
        <v>0</v>
      </c>
      <c r="K12" s="1068"/>
      <c r="L12" s="1076"/>
      <c r="M12" s="359">
        <f t="shared" ref="M12:M18" si="2">+(L12*0.7)*K12</f>
        <v>0</v>
      </c>
      <c r="N12" s="1068"/>
      <c r="O12" s="1076"/>
      <c r="P12" s="359">
        <f t="shared" ref="P12:P18" si="3">+(O12*0.7)*N12</f>
        <v>0</v>
      </c>
      <c r="Q12" s="1068"/>
      <c r="R12" s="1076"/>
      <c r="S12" s="359">
        <f t="shared" ref="S12:S18" si="4">+(R12*0.7)*Q12</f>
        <v>0</v>
      </c>
      <c r="T12" s="640"/>
      <c r="U12" s="459"/>
      <c r="V12" s="538"/>
      <c r="W12" s="476"/>
      <c r="X12" s="459"/>
      <c r="Y12" s="538"/>
      <c r="Z12" s="476"/>
      <c r="AA12" s="459"/>
      <c r="AB12" s="538"/>
      <c r="AC12" s="476"/>
      <c r="AD12" s="459"/>
      <c r="AE12" s="538"/>
      <c r="AF12" s="476"/>
      <c r="AG12" s="459"/>
      <c r="AH12" s="538"/>
      <c r="AI12" s="476"/>
      <c r="AJ12" s="477"/>
      <c r="AK12" s="477"/>
      <c r="AL12" s="521"/>
    </row>
    <row r="13" spans="1:38" s="468" customFormat="1" ht="12.75">
      <c r="A13" s="520"/>
      <c r="B13" s="454"/>
      <c r="C13" s="256" t="s">
        <v>302</v>
      </c>
      <c r="D13" s="634" t="s">
        <v>109</v>
      </c>
      <c r="E13" s="1068"/>
      <c r="F13" s="1073"/>
      <c r="G13" s="359">
        <f t="shared" si="0"/>
        <v>0</v>
      </c>
      <c r="H13" s="1068"/>
      <c r="I13" s="1076"/>
      <c r="J13" s="359">
        <f t="shared" si="1"/>
        <v>0</v>
      </c>
      <c r="K13" s="1068"/>
      <c r="L13" s="1076"/>
      <c r="M13" s="359">
        <f t="shared" si="2"/>
        <v>0</v>
      </c>
      <c r="N13" s="1068"/>
      <c r="O13" s="1076"/>
      <c r="P13" s="359">
        <f t="shared" si="3"/>
        <v>0</v>
      </c>
      <c r="Q13" s="1068"/>
      <c r="R13" s="1076"/>
      <c r="S13" s="359">
        <f t="shared" si="4"/>
        <v>0</v>
      </c>
      <c r="T13" s="640"/>
      <c r="U13" s="459"/>
      <c r="V13" s="538"/>
      <c r="W13" s="476"/>
      <c r="X13" s="459"/>
      <c r="Y13" s="538"/>
      <c r="Z13" s="476"/>
      <c r="AA13" s="459"/>
      <c r="AB13" s="538"/>
      <c r="AC13" s="476"/>
      <c r="AD13" s="459"/>
      <c r="AE13" s="538"/>
      <c r="AF13" s="476"/>
      <c r="AG13" s="459"/>
      <c r="AH13" s="538"/>
      <c r="AI13" s="476"/>
      <c r="AJ13" s="477"/>
      <c r="AK13" s="477"/>
      <c r="AL13" s="521"/>
    </row>
    <row r="14" spans="1:38" s="468" customFormat="1" ht="12.75">
      <c r="A14" s="520"/>
      <c r="B14" s="454"/>
      <c r="C14" s="256" t="s">
        <v>303</v>
      </c>
      <c r="D14" s="634" t="s">
        <v>109</v>
      </c>
      <c r="E14" s="1068"/>
      <c r="F14" s="1073"/>
      <c r="G14" s="359">
        <f t="shared" si="0"/>
        <v>0</v>
      </c>
      <c r="H14" s="1068"/>
      <c r="I14" s="1076"/>
      <c r="J14" s="359">
        <f t="shared" si="1"/>
        <v>0</v>
      </c>
      <c r="K14" s="1068"/>
      <c r="L14" s="1076"/>
      <c r="M14" s="359">
        <f t="shared" si="2"/>
        <v>0</v>
      </c>
      <c r="N14" s="1068"/>
      <c r="O14" s="1076"/>
      <c r="P14" s="359">
        <f t="shared" si="3"/>
        <v>0</v>
      </c>
      <c r="Q14" s="1068"/>
      <c r="R14" s="1076"/>
      <c r="S14" s="359">
        <f t="shared" si="4"/>
        <v>0</v>
      </c>
      <c r="T14" s="640"/>
      <c r="U14" s="459"/>
      <c r="V14" s="538"/>
      <c r="W14" s="476"/>
      <c r="X14" s="459"/>
      <c r="Y14" s="538"/>
      <c r="Z14" s="476"/>
      <c r="AA14" s="459"/>
      <c r="AB14" s="538"/>
      <c r="AC14" s="476"/>
      <c r="AD14" s="459"/>
      <c r="AE14" s="538"/>
      <c r="AF14" s="476"/>
      <c r="AG14" s="459"/>
      <c r="AH14" s="538"/>
      <c r="AI14" s="476"/>
      <c r="AJ14" s="477"/>
      <c r="AK14" s="477"/>
      <c r="AL14" s="521"/>
    </row>
    <row r="15" spans="1:38" s="468" customFormat="1" ht="12.75">
      <c r="A15" s="520"/>
      <c r="B15" s="454"/>
      <c r="C15" s="256" t="s">
        <v>304</v>
      </c>
      <c r="D15" s="634" t="s">
        <v>109</v>
      </c>
      <c r="E15" s="1068"/>
      <c r="F15" s="1073"/>
      <c r="G15" s="359">
        <f t="shared" si="0"/>
        <v>0</v>
      </c>
      <c r="H15" s="1068"/>
      <c r="I15" s="1076"/>
      <c r="J15" s="359">
        <f t="shared" si="1"/>
        <v>0</v>
      </c>
      <c r="K15" s="1068"/>
      <c r="L15" s="1076"/>
      <c r="M15" s="359">
        <f t="shared" si="2"/>
        <v>0</v>
      </c>
      <c r="N15" s="1068"/>
      <c r="O15" s="1076"/>
      <c r="P15" s="359">
        <f t="shared" si="3"/>
        <v>0</v>
      </c>
      <c r="Q15" s="1068"/>
      <c r="R15" s="1076"/>
      <c r="S15" s="359">
        <f t="shared" si="4"/>
        <v>0</v>
      </c>
      <c r="T15" s="640"/>
      <c r="U15" s="459"/>
      <c r="V15" s="538"/>
      <c r="W15" s="476"/>
      <c r="X15" s="459"/>
      <c r="Y15" s="538"/>
      <c r="Z15" s="476"/>
      <c r="AA15" s="459"/>
      <c r="AB15" s="538"/>
      <c r="AC15" s="476"/>
      <c r="AD15" s="459"/>
      <c r="AE15" s="538"/>
      <c r="AF15" s="476"/>
      <c r="AG15" s="459"/>
      <c r="AH15" s="538"/>
      <c r="AI15" s="476"/>
      <c r="AJ15" s="477"/>
      <c r="AK15" s="477"/>
      <c r="AL15" s="521"/>
    </row>
    <row r="16" spans="1:38" s="468" customFormat="1" ht="12.75">
      <c r="A16" s="520"/>
      <c r="B16" s="454"/>
      <c r="C16" s="256" t="s">
        <v>305</v>
      </c>
      <c r="D16" s="634" t="s">
        <v>109</v>
      </c>
      <c r="E16" s="1068"/>
      <c r="F16" s="1073"/>
      <c r="G16" s="359">
        <f t="shared" si="0"/>
        <v>0</v>
      </c>
      <c r="H16" s="1068"/>
      <c r="I16" s="1076"/>
      <c r="J16" s="359">
        <f t="shared" si="1"/>
        <v>0</v>
      </c>
      <c r="K16" s="1068"/>
      <c r="L16" s="1076"/>
      <c r="M16" s="359">
        <f t="shared" si="2"/>
        <v>0</v>
      </c>
      <c r="N16" s="1068"/>
      <c r="O16" s="1076"/>
      <c r="P16" s="359">
        <f t="shared" si="3"/>
        <v>0</v>
      </c>
      <c r="Q16" s="1068"/>
      <c r="R16" s="1076"/>
      <c r="S16" s="359">
        <f t="shared" si="4"/>
        <v>0</v>
      </c>
      <c r="T16" s="640"/>
      <c r="U16" s="459"/>
      <c r="V16" s="538"/>
      <c r="W16" s="476"/>
      <c r="X16" s="459"/>
      <c r="Y16" s="538"/>
      <c r="Z16" s="476"/>
      <c r="AA16" s="459"/>
      <c r="AB16" s="538"/>
      <c r="AC16" s="476"/>
      <c r="AD16" s="459"/>
      <c r="AE16" s="538"/>
      <c r="AF16" s="476"/>
      <c r="AG16" s="459"/>
      <c r="AH16" s="538"/>
      <c r="AI16" s="476"/>
      <c r="AJ16" s="477"/>
      <c r="AK16" s="477"/>
      <c r="AL16" s="521"/>
    </row>
    <row r="17" spans="1:38" s="468" customFormat="1" ht="12.75">
      <c r="A17" s="520"/>
      <c r="B17" s="454"/>
      <c r="C17" s="256" t="s">
        <v>306</v>
      </c>
      <c r="D17" s="634" t="s">
        <v>109</v>
      </c>
      <c r="E17" s="1068"/>
      <c r="F17" s="1073"/>
      <c r="G17" s="359">
        <f t="shared" si="0"/>
        <v>0</v>
      </c>
      <c r="H17" s="1068"/>
      <c r="I17" s="1076"/>
      <c r="J17" s="359">
        <f t="shared" si="1"/>
        <v>0</v>
      </c>
      <c r="K17" s="1068"/>
      <c r="L17" s="1076"/>
      <c r="M17" s="359">
        <f t="shared" si="2"/>
        <v>0</v>
      </c>
      <c r="N17" s="1068"/>
      <c r="O17" s="1076"/>
      <c r="P17" s="359">
        <f t="shared" si="3"/>
        <v>0</v>
      </c>
      <c r="Q17" s="1068"/>
      <c r="R17" s="1076"/>
      <c r="S17" s="359">
        <f t="shared" si="4"/>
        <v>0</v>
      </c>
      <c r="T17" s="641"/>
      <c r="U17" s="459"/>
      <c r="V17" s="538"/>
      <c r="W17" s="476">
        <f>+(V17*0.7)*U17</f>
        <v>0</v>
      </c>
      <c r="X17" s="459"/>
      <c r="Y17" s="538"/>
      <c r="Z17" s="476">
        <f>+(Y17*0.7)*X17</f>
        <v>0</v>
      </c>
      <c r="AA17" s="459"/>
      <c r="AB17" s="538"/>
      <c r="AC17" s="476">
        <f>+(AB17*0.7)*AA17</f>
        <v>0</v>
      </c>
      <c r="AD17" s="459"/>
      <c r="AE17" s="538"/>
      <c r="AF17" s="476">
        <f>+(AE17*0.7)*AD17</f>
        <v>0</v>
      </c>
      <c r="AG17" s="459"/>
      <c r="AH17" s="538"/>
      <c r="AI17" s="476">
        <f>+(AH17*0.7)*AG17</f>
        <v>0</v>
      </c>
      <c r="AJ17" s="477"/>
      <c r="AK17" s="477"/>
      <c r="AL17" s="478"/>
    </row>
    <row r="18" spans="1:38" s="468" customFormat="1" ht="12.75">
      <c r="A18" s="520"/>
      <c r="B18" s="454"/>
      <c r="C18" s="256" t="s">
        <v>307</v>
      </c>
      <c r="D18" s="634" t="s">
        <v>109</v>
      </c>
      <c r="E18" s="1068"/>
      <c r="F18" s="1073"/>
      <c r="G18" s="359">
        <f t="shared" si="0"/>
        <v>0</v>
      </c>
      <c r="H18" s="1068"/>
      <c r="I18" s="1076"/>
      <c r="J18" s="359">
        <f t="shared" si="1"/>
        <v>0</v>
      </c>
      <c r="K18" s="1068"/>
      <c r="L18" s="1076"/>
      <c r="M18" s="359">
        <f t="shared" si="2"/>
        <v>0</v>
      </c>
      <c r="N18" s="1068"/>
      <c r="O18" s="1076"/>
      <c r="P18" s="359">
        <f t="shared" si="3"/>
        <v>0</v>
      </c>
      <c r="Q18" s="1068"/>
      <c r="R18" s="1076"/>
      <c r="S18" s="359">
        <f t="shared" si="4"/>
        <v>0</v>
      </c>
      <c r="T18" s="641"/>
      <c r="U18" s="459"/>
      <c r="V18" s="538"/>
      <c r="W18" s="476">
        <f>+(V18*0.7)*U18</f>
        <v>0</v>
      </c>
      <c r="X18" s="459"/>
      <c r="Y18" s="538"/>
      <c r="Z18" s="476">
        <f>+(Y18*0.7)*X18</f>
        <v>0</v>
      </c>
      <c r="AA18" s="459"/>
      <c r="AB18" s="538"/>
      <c r="AC18" s="476">
        <f>+(AB18*0.7)*AA18</f>
        <v>0</v>
      </c>
      <c r="AD18" s="459"/>
      <c r="AE18" s="538"/>
      <c r="AF18" s="476">
        <f>+(AE18*0.7)*AD18</f>
        <v>0</v>
      </c>
      <c r="AG18" s="459"/>
      <c r="AH18" s="538"/>
      <c r="AI18" s="476">
        <f>+(AH18*0.7)*AG18</f>
        <v>0</v>
      </c>
      <c r="AJ18" s="477"/>
      <c r="AK18" s="477"/>
      <c r="AL18" s="478"/>
    </row>
    <row r="19" spans="1:38">
      <c r="A19" s="248"/>
      <c r="B19" s="451"/>
      <c r="C19" s="256"/>
      <c r="D19" s="259"/>
      <c r="E19" s="1019"/>
      <c r="F19" s="1026"/>
      <c r="G19" s="227"/>
      <c r="H19" s="1019"/>
      <c r="I19" s="1026"/>
      <c r="J19" s="227"/>
      <c r="K19" s="1019"/>
      <c r="L19" s="1026"/>
      <c r="M19" s="227"/>
      <c r="N19" s="1019"/>
      <c r="O19" s="1026"/>
      <c r="P19" s="227"/>
      <c r="Q19" s="1019"/>
      <c r="R19" s="1026"/>
      <c r="S19" s="227"/>
      <c r="T19" s="639"/>
      <c r="U19" s="200"/>
      <c r="V19" s="582"/>
      <c r="W19" s="150"/>
      <c r="X19" s="200"/>
      <c r="Y19" s="582"/>
      <c r="Z19" s="150"/>
      <c r="AA19" s="200"/>
      <c r="AB19" s="582"/>
      <c r="AC19" s="150"/>
      <c r="AD19" s="200"/>
      <c r="AE19" s="582"/>
      <c r="AF19" s="150"/>
      <c r="AG19" s="200"/>
      <c r="AH19" s="582"/>
      <c r="AI19" s="150"/>
      <c r="AJ19" s="238"/>
      <c r="AK19" s="238"/>
      <c r="AL19" s="159"/>
    </row>
    <row r="20" spans="1:38">
      <c r="A20" s="248"/>
      <c r="B20" s="638"/>
      <c r="C20" s="247" t="s">
        <v>224</v>
      </c>
      <c r="D20" s="204" t="s">
        <v>110</v>
      </c>
      <c r="E20" s="1069"/>
      <c r="F20" s="1074"/>
      <c r="G20" s="995">
        <f>SUM(G5:G8)/0.7*0.3</f>
        <v>0</v>
      </c>
      <c r="H20" s="1035"/>
      <c r="I20" s="1036"/>
      <c r="J20" s="995">
        <f>SUM(J5:J8)/0.7*0.3</f>
        <v>0</v>
      </c>
      <c r="K20" s="1035"/>
      <c r="L20" s="1036"/>
      <c r="M20" s="995">
        <f>SUM(M5:M8)/0.7*0.3</f>
        <v>0</v>
      </c>
      <c r="N20" s="1035"/>
      <c r="O20" s="1036"/>
      <c r="P20" s="995">
        <f>SUM(P5:P8)/0.7*0.3</f>
        <v>0</v>
      </c>
      <c r="Q20" s="1035"/>
      <c r="R20" s="1036"/>
      <c r="S20" s="995">
        <f>SUM(S5:S8)/0.7*0.3</f>
        <v>0</v>
      </c>
      <c r="T20" s="996"/>
      <c r="U20" s="253"/>
      <c r="V20" s="997"/>
      <c r="W20" s="254">
        <f>SUM(W5:W8)/0.7*0.3</f>
        <v>0</v>
      </c>
      <c r="X20" s="253"/>
      <c r="Y20" s="997"/>
      <c r="Z20" s="254">
        <f>SUM(Z5:Z8)/0.7*0.3</f>
        <v>0</v>
      </c>
      <c r="AA20" s="253"/>
      <c r="AB20" s="997"/>
      <c r="AC20" s="254">
        <f>SUM(AC5:AC8)/0.7*0.3</f>
        <v>0</v>
      </c>
      <c r="AD20" s="253"/>
      <c r="AE20" s="997"/>
      <c r="AF20" s="254">
        <f>SUM(AF5:AF8)/0.7*0.3</f>
        <v>0</v>
      </c>
      <c r="AG20" s="253"/>
      <c r="AH20" s="997"/>
      <c r="AI20" s="254">
        <f>SUM(AI5:AI8)/0.7*0.3</f>
        <v>0</v>
      </c>
      <c r="AJ20" s="238"/>
      <c r="AK20" s="238"/>
      <c r="AL20" s="159"/>
    </row>
    <row r="21" spans="1:38" ht="15">
      <c r="A21" s="248"/>
      <c r="B21" s="980" t="s">
        <v>0</v>
      </c>
      <c r="C21" s="981" t="s">
        <v>429</v>
      </c>
      <c r="D21" s="993"/>
      <c r="E21" s="976"/>
      <c r="F21" s="976"/>
      <c r="G21" s="984">
        <f>SUMIF($B$5:$B$19,$B21,G$5:G$19)/0.7*0.3</f>
        <v>0</v>
      </c>
      <c r="H21" s="976"/>
      <c r="I21" s="976"/>
      <c r="J21" s="984">
        <f>SUMIF($B$5:$B$19,$B21,J$5:J$19)/0.7*0.3</f>
        <v>0</v>
      </c>
      <c r="K21" s="976"/>
      <c r="L21" s="976"/>
      <c r="M21" s="984">
        <f>SUMIF($B$5:$B$19,$B21,M$5:M$19)/0.7*0.3</f>
        <v>0</v>
      </c>
      <c r="N21" s="976"/>
      <c r="O21" s="976"/>
      <c r="P21" s="984">
        <f>SUMIF($B$5:$B$19,$B21,P$5:P$19)/0.7*0.3</f>
        <v>0</v>
      </c>
      <c r="Q21" s="976"/>
      <c r="R21" s="976"/>
      <c r="S21" s="984">
        <f>SUMIF($B$5:$B$19,$B21,S$5:S$19)/0.7*0.3</f>
        <v>0</v>
      </c>
      <c r="T21" s="639"/>
      <c r="U21" s="994"/>
      <c r="V21" s="982"/>
      <c r="W21" s="984">
        <f>SUMIF($B$5:$B$19,$B21,W$5:W$19)/0.7*0.3</f>
        <v>0</v>
      </c>
      <c r="X21" s="994"/>
      <c r="Y21" s="982"/>
      <c r="Z21" s="984">
        <f>SUMIF($B$5:$B$19,$B21,Z$5:Z$19)/0.7*0.3</f>
        <v>0</v>
      </c>
      <c r="AA21" s="994"/>
      <c r="AB21" s="982"/>
      <c r="AC21" s="984">
        <f>SUMIF($B$5:$B$19,$B21,AC$5:AC$19)/0.7*0.3</f>
        <v>0</v>
      </c>
      <c r="AD21" s="994"/>
      <c r="AE21" s="982"/>
      <c r="AF21" s="984">
        <f>SUMIF($B$5:$B$19,$B21,AF$5:AF$19)/0.7*0.3</f>
        <v>0</v>
      </c>
      <c r="AG21" s="994"/>
      <c r="AH21" s="982"/>
      <c r="AI21" s="984">
        <f>SUMIF($B$5:$B$19,$B21,AI$5:AI$19)/0.7*0.3</f>
        <v>0</v>
      </c>
      <c r="AJ21" s="238"/>
      <c r="AK21" s="238"/>
      <c r="AL21" s="159"/>
    </row>
    <row r="22" spans="1:38" ht="15">
      <c r="A22" s="248"/>
      <c r="B22" s="980" t="s">
        <v>21</v>
      </c>
      <c r="C22" s="981" t="s">
        <v>430</v>
      </c>
      <c r="D22" s="976"/>
      <c r="E22" s="976"/>
      <c r="F22" s="976"/>
      <c r="G22" s="984">
        <f>SUMIF($B$5:$B$19,$B22,G$5:G$19)/0.7*0.3</f>
        <v>0</v>
      </c>
      <c r="H22" s="976"/>
      <c r="I22" s="976"/>
      <c r="J22" s="984">
        <f>SUMIF($B$5:$B$19,$B22,J$5:J$19)/0.7*0.3</f>
        <v>0</v>
      </c>
      <c r="K22" s="976"/>
      <c r="L22" s="976"/>
      <c r="M22" s="984">
        <f>SUMIF($B$5:$B$19,$B22,M$5:M$19)/0.7*0.3</f>
        <v>0</v>
      </c>
      <c r="N22" s="976"/>
      <c r="O22" s="976"/>
      <c r="P22" s="984">
        <f>SUMIF($B$5:$B$19,$B22,P$5:P$19)/0.7*0.3</f>
        <v>0</v>
      </c>
      <c r="Q22" s="976"/>
      <c r="R22" s="976"/>
      <c r="S22" s="984">
        <f>SUMIF($B$5:$B$19,$B22,S$5:S$19)/0.7*0.3</f>
        <v>0</v>
      </c>
      <c r="T22" s="639"/>
      <c r="U22" s="994"/>
      <c r="V22" s="982"/>
      <c r="W22" s="984">
        <f>SUMIF($B$5:$B$19,$B22,W$5:W$19)/0.7*0.3</f>
        <v>0</v>
      </c>
      <c r="X22" s="994"/>
      <c r="Y22" s="982"/>
      <c r="Z22" s="984">
        <f>SUMIF($B$5:$B$19,$B22,Z$5:Z$19)/0.7*0.3</f>
        <v>0</v>
      </c>
      <c r="AA22" s="994"/>
      <c r="AB22" s="982"/>
      <c r="AC22" s="984">
        <f>SUMIF($B$5:$B$19,$B22,AC$5:AC$19)/0.7*0.3</f>
        <v>0</v>
      </c>
      <c r="AD22" s="994"/>
      <c r="AE22" s="982"/>
      <c r="AF22" s="984">
        <f>SUMIF($B$5:$B$19,$B22,AF$5:AF$19)/0.7*0.3</f>
        <v>0</v>
      </c>
      <c r="AG22" s="994"/>
      <c r="AH22" s="982"/>
      <c r="AI22" s="984">
        <f>SUMIF($B$5:$B$19,$B22,AI$5:AI$19)/0.7*0.3</f>
        <v>0</v>
      </c>
      <c r="AJ22" s="238"/>
      <c r="AK22" s="238"/>
      <c r="AL22" s="159"/>
    </row>
    <row r="23" spans="1:38" ht="15">
      <c r="A23" s="248"/>
      <c r="B23" s="980" t="s">
        <v>3</v>
      </c>
      <c r="C23" s="981" t="s">
        <v>431</v>
      </c>
      <c r="D23" s="976"/>
      <c r="E23" s="976"/>
      <c r="F23" s="976"/>
      <c r="G23" s="984">
        <f>SUMIF($B$5:$B$19,$B23,G$5:G$19)/0.7*0.3</f>
        <v>0</v>
      </c>
      <c r="H23" s="976"/>
      <c r="I23" s="976"/>
      <c r="J23" s="984">
        <f>SUMIF($B$5:$B$19,$B23,J$5:J$19)/0.7*0.3</f>
        <v>0</v>
      </c>
      <c r="K23" s="976"/>
      <c r="L23" s="976"/>
      <c r="M23" s="984">
        <f>SUMIF($B$5:$B$19,$B23,M$5:M$19)/0.7*0.3</f>
        <v>0</v>
      </c>
      <c r="N23" s="976"/>
      <c r="O23" s="976"/>
      <c r="P23" s="984">
        <f>SUMIF($B$5:$B$19,$B23,P$5:P$19)/0.7*0.3</f>
        <v>0</v>
      </c>
      <c r="Q23" s="976"/>
      <c r="R23" s="976"/>
      <c r="S23" s="984">
        <f>SUMIF($B$5:$B$19,$B23,S$5:S$19)/0.7*0.3</f>
        <v>0</v>
      </c>
      <c r="T23" s="639"/>
      <c r="U23" s="994"/>
      <c r="V23" s="982"/>
      <c r="W23" s="984">
        <f>SUMIF($B$5:$B$19,$B23,W$5:W$19)/0.7*0.3</f>
        <v>0</v>
      </c>
      <c r="X23" s="994"/>
      <c r="Y23" s="982"/>
      <c r="Z23" s="984">
        <f>SUMIF($B$5:$B$19,$B23,Z$5:Z$19)/0.7*0.3</f>
        <v>0</v>
      </c>
      <c r="AA23" s="994"/>
      <c r="AB23" s="982"/>
      <c r="AC23" s="984">
        <f>SUMIF($B$5:$B$19,$B23,AC$5:AC$19)/0.7*0.3</f>
        <v>0</v>
      </c>
      <c r="AD23" s="994"/>
      <c r="AE23" s="982"/>
      <c r="AF23" s="984">
        <f>SUMIF($B$5:$B$19,$B23,AF$5:AF$19)/0.7*0.3</f>
        <v>0</v>
      </c>
      <c r="AG23" s="994"/>
      <c r="AH23" s="982"/>
      <c r="AI23" s="984">
        <f>SUMIF($B$5:$B$19,$B23,AI$5:AI$19)/0.7*0.3</f>
        <v>0</v>
      </c>
      <c r="AJ23" s="238"/>
      <c r="AK23" s="238"/>
      <c r="AL23" s="159"/>
    </row>
    <row r="24" spans="1:38">
      <c r="A24" s="260"/>
      <c r="B24" s="261"/>
      <c r="C24" s="262"/>
      <c r="D24" s="263"/>
      <c r="E24" s="1070"/>
      <c r="F24" s="1075"/>
      <c r="G24" s="264"/>
      <c r="H24" s="1070"/>
      <c r="I24" s="1075"/>
      <c r="J24" s="264"/>
      <c r="K24" s="1070"/>
      <c r="L24" s="1075"/>
      <c r="M24" s="264"/>
      <c r="N24" s="1070"/>
      <c r="O24" s="1075"/>
      <c r="P24" s="264"/>
      <c r="Q24" s="1070"/>
      <c r="R24" s="1075"/>
      <c r="S24" s="264"/>
      <c r="T24" s="244"/>
      <c r="U24" s="200"/>
      <c r="V24" s="265"/>
      <c r="W24" s="263"/>
      <c r="X24" s="200"/>
      <c r="Y24" s="265"/>
      <c r="Z24" s="263"/>
      <c r="AA24" s="200"/>
      <c r="AB24" s="265"/>
      <c r="AC24" s="263"/>
      <c r="AD24" s="200"/>
      <c r="AE24" s="265"/>
      <c r="AF24" s="263"/>
      <c r="AG24" s="200"/>
      <c r="AH24" s="265"/>
      <c r="AI24" s="263"/>
      <c r="AJ24" s="238"/>
      <c r="AK24" s="238"/>
      <c r="AL24" s="159"/>
    </row>
    <row r="25" spans="1:38" s="274" customFormat="1">
      <c r="A25" s="260"/>
      <c r="B25" s="261"/>
      <c r="C25" s="262"/>
      <c r="D25" s="266" t="s">
        <v>111</v>
      </c>
      <c r="E25" s="269">
        <f>SUM(E5:E8)</f>
        <v>0</v>
      </c>
      <c r="F25" s="267"/>
      <c r="G25" s="268">
        <f>SUM(G5:G8,G20)</f>
        <v>0</v>
      </c>
      <c r="H25" s="269">
        <f>SUM(H5:H8)</f>
        <v>0</v>
      </c>
      <c r="I25" s="267"/>
      <c r="J25" s="268">
        <f>SUM(J5:J8,J20)</f>
        <v>0</v>
      </c>
      <c r="K25" s="269">
        <f>SUM(K5:K8)</f>
        <v>0</v>
      </c>
      <c r="L25" s="267"/>
      <c r="M25" s="268">
        <f>SUM(M5:M8,M20)</f>
        <v>0</v>
      </c>
      <c r="N25" s="269">
        <f>SUM(N5:N8)</f>
        <v>0</v>
      </c>
      <c r="O25" s="267"/>
      <c r="P25" s="268">
        <f>SUM(P5:P8,P20)</f>
        <v>0</v>
      </c>
      <c r="Q25" s="269">
        <f>SUM(Q5:Q8)</f>
        <v>0</v>
      </c>
      <c r="R25" s="267"/>
      <c r="S25" s="268">
        <f>SUM(S5:S8,S20)</f>
        <v>0</v>
      </c>
      <c r="T25" s="270"/>
      <c r="U25" s="271">
        <f>SUM(U5:U8)</f>
        <v>0</v>
      </c>
      <c r="V25" s="265"/>
      <c r="W25" s="272">
        <f>SUM(W5:W8,W20)</f>
        <v>0</v>
      </c>
      <c r="X25" s="271">
        <f>SUM(X5:X8)</f>
        <v>0</v>
      </c>
      <c r="Y25" s="265"/>
      <c r="Z25" s="272">
        <f>SUM(Z5:Z8,Z20)</f>
        <v>0</v>
      </c>
      <c r="AA25" s="271">
        <f>SUM(AA5:AA8)</f>
        <v>0</v>
      </c>
      <c r="AB25" s="265"/>
      <c r="AC25" s="272">
        <f>SUM(AC5:AC8,AC20)</f>
        <v>0</v>
      </c>
      <c r="AD25" s="271">
        <f>SUM(AD5:AD8)</f>
        <v>0</v>
      </c>
      <c r="AE25" s="265"/>
      <c r="AF25" s="272">
        <f>SUM(AF5:AF8,AF20)</f>
        <v>0</v>
      </c>
      <c r="AG25" s="271">
        <f>SUM(AG5:AG8)</f>
        <v>0</v>
      </c>
      <c r="AH25" s="265"/>
      <c r="AI25" s="272">
        <f>SUM(AI5:AI8,AI20)</f>
        <v>0</v>
      </c>
      <c r="AJ25" s="262"/>
      <c r="AK25" s="262"/>
      <c r="AL25" s="273"/>
    </row>
    <row r="26" spans="1:38" ht="18.75">
      <c r="E26" s="1221">
        <f>+E25+G25</f>
        <v>0</v>
      </c>
      <c r="F26" s="1222"/>
      <c r="G26" s="1223"/>
      <c r="H26" s="1221">
        <f>+H25+J25</f>
        <v>0</v>
      </c>
      <c r="I26" s="1222"/>
      <c r="J26" s="1223"/>
      <c r="K26" s="1221">
        <f>+K25+M25</f>
        <v>0</v>
      </c>
      <c r="L26" s="1222"/>
      <c r="M26" s="1223"/>
      <c r="N26" s="1221">
        <f>+N25+P25</f>
        <v>0</v>
      </c>
      <c r="O26" s="1222"/>
      <c r="P26" s="1223"/>
      <c r="Q26" s="1221">
        <f>+Q25+S25</f>
        <v>0</v>
      </c>
      <c r="R26" s="1222"/>
      <c r="S26" s="1223"/>
      <c r="T26" s="275"/>
      <c r="U26" s="569"/>
      <c r="V26" s="339"/>
      <c r="W26" s="568"/>
      <c r="X26" s="567"/>
      <c r="Y26" s="339"/>
      <c r="Z26" s="568"/>
      <c r="AA26" s="567"/>
      <c r="AB26" s="339"/>
      <c r="AC26" s="568"/>
      <c r="AD26" s="567"/>
      <c r="AE26" s="339"/>
      <c r="AF26" s="568"/>
      <c r="AG26" s="567"/>
      <c r="AH26" s="339"/>
      <c r="AI26" s="568"/>
      <c r="AJ26" s="238"/>
      <c r="AK26" s="238"/>
      <c r="AL26" s="276"/>
    </row>
    <row r="27" spans="1:38" ht="18.75">
      <c r="E27" s="1211">
        <f>+SUM(E26,H26,K26,N26,Q26)</f>
        <v>0</v>
      </c>
      <c r="F27" s="1212"/>
      <c r="G27" s="1212"/>
      <c r="H27" s="1212"/>
      <c r="I27" s="1212"/>
      <c r="J27" s="1212"/>
      <c r="K27" s="1212"/>
      <c r="L27" s="1212"/>
      <c r="M27" s="1212"/>
      <c r="N27" s="1212"/>
      <c r="O27" s="1212"/>
      <c r="P27" s="1212"/>
      <c r="Q27" s="1212"/>
      <c r="R27" s="1212"/>
      <c r="S27" s="1213"/>
      <c r="T27" s="275"/>
      <c r="U27" s="577">
        <f>SUM(U25,W25)</f>
        <v>0</v>
      </c>
      <c r="V27" s="578"/>
      <c r="W27" s="578"/>
      <c r="X27" s="577">
        <f>SUM(X25,Z25)</f>
        <v>0</v>
      </c>
      <c r="Y27" s="578"/>
      <c r="Z27" s="578"/>
      <c r="AA27" s="577">
        <f>SUM(AA25,AC25)</f>
        <v>0</v>
      </c>
      <c r="AB27" s="578"/>
      <c r="AC27" s="578"/>
      <c r="AD27" s="577">
        <f>SUM(AD25,AF25)</f>
        <v>0</v>
      </c>
      <c r="AE27" s="578"/>
      <c r="AF27" s="578"/>
      <c r="AG27" s="577">
        <f>SUM(AG25,AI25)</f>
        <v>0</v>
      </c>
      <c r="AH27" s="578"/>
      <c r="AI27" s="579"/>
      <c r="AJ27" s="238"/>
      <c r="AK27" s="238"/>
      <c r="AL27" s="276"/>
    </row>
    <row r="28" spans="1:38" s="170" customFormat="1">
      <c r="B28" s="171"/>
      <c r="C28" s="170" t="s">
        <v>81</v>
      </c>
      <c r="D28" s="170" t="s">
        <v>104</v>
      </c>
      <c r="F28" s="172"/>
      <c r="G28" s="173"/>
      <c r="H28" s="174"/>
      <c r="L28" s="172"/>
      <c r="T28" s="275"/>
      <c r="U28" s="1214">
        <f>SUM(U25,,W25,X25,,Z25,,AA25,,AC25,,AD25,,AF25,,AG25,,AI25)</f>
        <v>0</v>
      </c>
      <c r="V28" s="1215"/>
      <c r="W28" s="1215"/>
      <c r="X28" s="1215"/>
      <c r="Y28" s="1215"/>
      <c r="Z28" s="1215"/>
      <c r="AA28" s="1215"/>
      <c r="AB28" s="1215"/>
      <c r="AC28" s="1215"/>
      <c r="AD28" s="1215"/>
      <c r="AE28" s="1215"/>
      <c r="AF28" s="1215"/>
      <c r="AG28" s="1215"/>
      <c r="AH28" s="1215"/>
      <c r="AI28" s="1216"/>
      <c r="AJ28" s="238"/>
      <c r="AK28" s="238"/>
      <c r="AL28" s="276"/>
    </row>
    <row r="29" spans="1:38">
      <c r="D29" s="170" t="s">
        <v>105</v>
      </c>
      <c r="E29" s="44"/>
      <c r="F29" s="122"/>
      <c r="G29" s="58"/>
      <c r="H29" s="123"/>
      <c r="I29" s="44"/>
      <c r="J29" s="44"/>
      <c r="K29" s="44"/>
      <c r="L29" s="122"/>
      <c r="M29" s="44"/>
      <c r="N29" s="44"/>
      <c r="O29" s="44"/>
      <c r="P29" s="44"/>
      <c r="Q29" s="44"/>
      <c r="R29" s="44"/>
      <c r="S29" s="44"/>
      <c r="T29" s="277"/>
      <c r="U29" s="278"/>
      <c r="V29" s="279"/>
      <c r="W29" s="278"/>
      <c r="X29" s="278"/>
      <c r="Y29" s="279"/>
      <c r="Z29" s="278"/>
      <c r="AA29" s="278"/>
      <c r="AB29" s="279"/>
      <c r="AC29" s="278"/>
      <c r="AD29" s="278"/>
      <c r="AE29" s="279"/>
      <c r="AF29" s="278"/>
      <c r="AG29" s="278"/>
      <c r="AH29" s="279"/>
      <c r="AI29" s="278"/>
      <c r="AJ29" s="278"/>
      <c r="AK29" s="278"/>
      <c r="AL29" s="280"/>
    </row>
    <row r="30" spans="1:38">
      <c r="D30" s="170" t="s">
        <v>106</v>
      </c>
      <c r="E30" s="44"/>
      <c r="F30" s="122"/>
      <c r="G30" s="58"/>
      <c r="H30" s="123"/>
      <c r="I30" s="44"/>
      <c r="J30" s="44"/>
      <c r="K30" s="44"/>
      <c r="L30" s="122"/>
      <c r="M30" s="44"/>
      <c r="N30" s="44"/>
      <c r="O30" s="44"/>
      <c r="P30" s="44"/>
      <c r="Q30" s="44"/>
      <c r="R30" s="44"/>
      <c r="S30" s="44"/>
      <c r="T30" s="116"/>
      <c r="U30" s="281"/>
      <c r="V30" s="282"/>
      <c r="W30" s="238"/>
      <c r="X30" s="281"/>
      <c r="Y30" s="282"/>
      <c r="Z30" s="238"/>
      <c r="AA30" s="281"/>
      <c r="AB30" s="282"/>
      <c r="AC30" s="238"/>
      <c r="AD30" s="281"/>
      <c r="AE30" s="282"/>
      <c r="AF30" s="238"/>
      <c r="AG30" s="281"/>
      <c r="AH30" s="282"/>
      <c r="AI30" s="238"/>
      <c r="AJ30" s="238"/>
      <c r="AK30" s="238"/>
      <c r="AL30" s="276"/>
    </row>
    <row r="31" spans="1:38">
      <c r="D31" s="170"/>
      <c r="E31" s="44"/>
      <c r="F31" s="122"/>
      <c r="G31" s="58"/>
      <c r="H31" s="123"/>
      <c r="I31" s="44"/>
      <c r="J31" s="44"/>
      <c r="K31" s="44"/>
      <c r="L31" s="122"/>
      <c r="M31" s="44"/>
      <c r="N31" s="44"/>
      <c r="O31" s="44"/>
      <c r="P31" s="44"/>
      <c r="Q31" s="44"/>
      <c r="R31" s="44"/>
      <c r="S31" s="44"/>
      <c r="T31" s="116"/>
      <c r="U31" s="281"/>
      <c r="V31" s="282"/>
      <c r="W31" s="238"/>
      <c r="X31" s="281"/>
      <c r="Y31" s="282"/>
      <c r="Z31" s="238"/>
      <c r="AA31" s="281"/>
      <c r="AB31" s="282"/>
      <c r="AC31" s="238"/>
      <c r="AD31" s="281"/>
      <c r="AE31" s="282"/>
      <c r="AF31" s="238"/>
      <c r="AG31" s="281"/>
      <c r="AH31" s="282"/>
      <c r="AI31" s="238"/>
      <c r="AJ31" s="238"/>
      <c r="AK31" s="238"/>
      <c r="AL31" s="276"/>
    </row>
    <row r="32" spans="1:38">
      <c r="E32" s="44"/>
      <c r="F32" s="122"/>
      <c r="G32" s="58"/>
      <c r="H32" s="123"/>
      <c r="I32" s="44"/>
      <c r="J32" s="44"/>
      <c r="K32" s="44"/>
      <c r="L32" s="122"/>
      <c r="M32" s="44"/>
      <c r="N32" s="44"/>
      <c r="O32" s="44"/>
      <c r="P32" s="44"/>
      <c r="Q32" s="44"/>
      <c r="R32" s="44"/>
      <c r="S32" s="44"/>
      <c r="T32" s="275"/>
      <c r="U32" s="238"/>
      <c r="V32" s="282"/>
      <c r="W32" s="238"/>
      <c r="X32" s="238"/>
      <c r="Y32" s="282"/>
      <c r="Z32" s="238"/>
      <c r="AA32" s="238"/>
      <c r="AB32" s="282"/>
      <c r="AC32" s="238"/>
      <c r="AD32" s="238"/>
      <c r="AE32" s="282"/>
      <c r="AF32" s="238"/>
      <c r="AG32" s="238"/>
      <c r="AH32" s="282"/>
      <c r="AI32" s="238"/>
      <c r="AJ32" s="238"/>
      <c r="AK32" s="238"/>
      <c r="AL32" s="276"/>
    </row>
    <row r="33" spans="1:38">
      <c r="B33" s="121" t="s">
        <v>0</v>
      </c>
      <c r="C33" s="45" t="s">
        <v>83</v>
      </c>
      <c r="D33" s="570"/>
      <c r="E33" s="46">
        <f>SUMIF($B5:$B20,$B33,G5:G20)+SUMIF($B5:$B20,$B33,E5:E20)+G21</f>
        <v>0</v>
      </c>
      <c r="F33" s="214" t="e">
        <f>+E33/E26</f>
        <v>#DIV/0!</v>
      </c>
      <c r="G33" s="58"/>
      <c r="H33" s="46">
        <f>SUMIF($B5:$B20,$B33,J5:J20)+SUMIF($B5:$B20,$B33,H5:H20)+J21</f>
        <v>0</v>
      </c>
      <c r="I33" s="214" t="e">
        <f>+H33/H$26</f>
        <v>#DIV/0!</v>
      </c>
      <c r="J33" s="44"/>
      <c r="K33" s="46">
        <f>SUMIF($B5:$B20,$B33,M5:M20)+SUMIF($B5:$B20,$B33,K5:K20)+M21</f>
        <v>0</v>
      </c>
      <c r="L33" s="214" t="e">
        <f>+K33/K$26</f>
        <v>#DIV/0!</v>
      </c>
      <c r="M33" s="44"/>
      <c r="N33" s="46">
        <f>SUMIF($B5:$B20,$B33,P5:P20)+SUMIF($B5:$B20,$B33,N5:N20)+P21</f>
        <v>0</v>
      </c>
      <c r="O33" s="214" t="e">
        <f>+N33/N$26</f>
        <v>#DIV/0!</v>
      </c>
      <c r="P33" s="44"/>
      <c r="Q33" s="46">
        <f>SUMIF($B5:$B20,$B33,S5:S20)+SUMIF($B5:$B20,$B33,Q5:Q20)+S21</f>
        <v>0</v>
      </c>
      <c r="R33" s="214" t="e">
        <f>+Q33/Q$26</f>
        <v>#DIV/0!</v>
      </c>
      <c r="S33" s="44"/>
      <c r="U33" s="46">
        <f>SUMIF($B5:$B20,$B33,W5:W20)+SUMIF($B5:$B20,$B33,U5:U20)+W21</f>
        <v>0</v>
      </c>
      <c r="V33" s="176" t="e">
        <f>+U33/SUM(U$25,W$25)</f>
        <v>#DIV/0!</v>
      </c>
      <c r="X33" s="46">
        <f>SUMIF($B5:$B20,$B33,Z5:Z20)+SUMIF($B5:$B20,$B33,X5:X20)+Z21</f>
        <v>0</v>
      </c>
      <c r="Y33" s="176" t="e">
        <f>+X33/SUM(X$25,Z$25)</f>
        <v>#DIV/0!</v>
      </c>
      <c r="AA33" s="46">
        <f>SUMIF($B5:$B20,$B33,AC5:AC20)+SUMIF($B5:$B20,$B33,AA5:AA20)+AC21</f>
        <v>0</v>
      </c>
      <c r="AB33" s="176" t="e">
        <f>+AA33/SUM(AA$25,AC$25)</f>
        <v>#DIV/0!</v>
      </c>
      <c r="AD33" s="46">
        <f>SUMIF($B5:$B20,$B33,AF5:AF20)+SUMIF($B5:$B20,$B33,AD5:AD20)+AF21</f>
        <v>0</v>
      </c>
      <c r="AE33" s="176" t="e">
        <f>+AD33/SUM(AD$25,AF$25)</f>
        <v>#DIV/0!</v>
      </c>
      <c r="AG33" s="46">
        <f>SUMIF($B5:$B20,$B33,AI5:AI20)+SUMIF($B5:$B20,$B33,AG5:AG20)+AI21</f>
        <v>0</v>
      </c>
      <c r="AH33" s="176" t="e">
        <f>+AG33/SUM(AG$25,AI$25)</f>
        <v>#DIV/0!</v>
      </c>
    </row>
    <row r="34" spans="1:38">
      <c r="B34" s="125" t="s">
        <v>21</v>
      </c>
      <c r="C34" s="48" t="s">
        <v>84</v>
      </c>
      <c r="D34" s="571"/>
      <c r="E34" s="49">
        <f>SUMIF($B5:$B20,$B34,G5:G20)+SUMIF($B5:$B20,$B34,E5:E20)+G22</f>
        <v>0</v>
      </c>
      <c r="F34" s="215" t="e">
        <f>+E34/E26</f>
        <v>#DIV/0!</v>
      </c>
      <c r="G34" s="58"/>
      <c r="H34" s="49">
        <f>SUMIF($B5:$B20,$B34,J5:J20)+SUMIF($B5:$B20,$B34,H5:H20)+J22</f>
        <v>0</v>
      </c>
      <c r="I34" s="215" t="e">
        <f>+H34/H$26</f>
        <v>#DIV/0!</v>
      </c>
      <c r="J34" s="44"/>
      <c r="K34" s="49">
        <f>SUMIF($B5:$B20,$B34,M5:M20)+SUMIF($B5:$B20,$B34,K5:K20)+M22</f>
        <v>0</v>
      </c>
      <c r="L34" s="215" t="e">
        <f>+K34/K$26</f>
        <v>#DIV/0!</v>
      </c>
      <c r="M34" s="44"/>
      <c r="N34" s="49">
        <f>SUMIF($B5:$B20,$B34,P5:P20)+SUMIF($B5:$B20,$B34,N5:N20)+P22</f>
        <v>0</v>
      </c>
      <c r="O34" s="215" t="e">
        <f>+N34/N$26</f>
        <v>#DIV/0!</v>
      </c>
      <c r="P34" s="44"/>
      <c r="Q34" s="49">
        <f>SUMIF($B5:$B20,$B34,S5:S20)+SUMIF($B5:$B20,$B34,Q5:Q20)+S22</f>
        <v>0</v>
      </c>
      <c r="R34" s="215" t="e">
        <f>+Q34/Q$26</f>
        <v>#DIV/0!</v>
      </c>
      <c r="S34" s="44"/>
      <c r="U34" s="49">
        <f>SUMIF($B5:$B20,$B34,W5:W20)+SUMIF($B5:$B20,$B34,U5:U20)+W22</f>
        <v>0</v>
      </c>
      <c r="V34" s="177" t="e">
        <f>+U34/SUM(U$25,W$25)</f>
        <v>#DIV/0!</v>
      </c>
      <c r="X34" s="49">
        <f>SUMIF($B5:$B20,$B34,Z5:Z20)+SUMIF($B5:$B20,$B34,X5:X20)+Z22</f>
        <v>0</v>
      </c>
      <c r="Y34" s="177" t="e">
        <f>+X34/SUM(X$25,Z$25)</f>
        <v>#DIV/0!</v>
      </c>
      <c r="AA34" s="49">
        <f>SUMIF($B5:$B20,$B34,AC5:AC20)+SUMIF($B5:$B20,$B34,AA5:AA20)+AC22</f>
        <v>0</v>
      </c>
      <c r="AB34" s="177" t="e">
        <f>+AA34/SUM(AA$25,AC$25)</f>
        <v>#DIV/0!</v>
      </c>
      <c r="AD34" s="49">
        <f>SUMIF($B5:$B20,$B34,AF5:AF20)+SUMIF($B5:$B20,$B34,AD5:AD20)+AF22</f>
        <v>0</v>
      </c>
      <c r="AE34" s="177" t="e">
        <f>+AD34/SUM(AD$25,AF$25)</f>
        <v>#DIV/0!</v>
      </c>
      <c r="AG34" s="49">
        <f>SUMIF($B5:$B20,$B34,AI5:AI20)+SUMIF($B5:$B20,$B34,AG5:AG20)+AI22</f>
        <v>0</v>
      </c>
      <c r="AH34" s="177" t="e">
        <f>+AG34/SUM(AG$25,AI$25)</f>
        <v>#DIV/0!</v>
      </c>
    </row>
    <row r="35" spans="1:38">
      <c r="B35" s="126" t="s">
        <v>3</v>
      </c>
      <c r="C35" s="51" t="s">
        <v>85</v>
      </c>
      <c r="D35" s="572"/>
      <c r="E35" s="52">
        <f>SUMIF($B5:$B20,$B35,G5:G20)+SUMIF($B5:$B20,$B35,E5:E20)+G23</f>
        <v>0</v>
      </c>
      <c r="F35" s="216" t="e">
        <f>+E35/E26</f>
        <v>#DIV/0!</v>
      </c>
      <c r="G35" s="58"/>
      <c r="H35" s="52">
        <f>SUMIF($B5:$B20,$B35,J5:J20)+SUMIF($B5:$B20,$B35,H5:H20)+J23</f>
        <v>0</v>
      </c>
      <c r="I35" s="216" t="e">
        <f>+H35/H$26</f>
        <v>#DIV/0!</v>
      </c>
      <c r="J35" s="44"/>
      <c r="K35" s="52">
        <f>SUMIF($B5:$B20,$B35,M5:M20)+SUMIF($B5:$B20,$B35,K5:K20)+M23</f>
        <v>0</v>
      </c>
      <c r="L35" s="216" t="e">
        <f>+K35/K$26</f>
        <v>#DIV/0!</v>
      </c>
      <c r="M35" s="44"/>
      <c r="N35" s="52">
        <f>SUMIF($B5:$B20,$B35,P5:P20)+SUMIF($B5:$B20,$B35,N5:N20)+P23</f>
        <v>0</v>
      </c>
      <c r="O35" s="216" t="e">
        <f>+N35/N$26</f>
        <v>#DIV/0!</v>
      </c>
      <c r="P35" s="44"/>
      <c r="Q35" s="52">
        <f>SUMIF($B5:$B20,$B35,S5:S20)+SUMIF($B5:$B20,$B35,Q5:Q20)+S23</f>
        <v>0</v>
      </c>
      <c r="R35" s="216" t="e">
        <f>+Q35/Q$26</f>
        <v>#DIV/0!</v>
      </c>
      <c r="S35" s="44"/>
      <c r="U35" s="52">
        <f>SUMIF($B5:$B20,$B35,W5:W20)+SUMIF($B5:$B20,$B35,U5:U20)+W23</f>
        <v>0</v>
      </c>
      <c r="V35" s="178" t="e">
        <f>+U35/SUM(U$25,W$25)</f>
        <v>#DIV/0!</v>
      </c>
      <c r="W35" s="170"/>
      <c r="X35" s="52">
        <f>SUMIF($B5:$B20,$B35,Z5:Z20)+SUMIF($B5:$B20,$B35,X5:X20)+Z23</f>
        <v>0</v>
      </c>
      <c r="Y35" s="178" t="e">
        <f>+X35/SUM(X$25,Z$25)</f>
        <v>#DIV/0!</v>
      </c>
      <c r="Z35" s="170"/>
      <c r="AA35" s="52">
        <f>SUMIF($B5:$B20,$B35,AC5:AC20)+SUMIF($B5:$B20,$B35,AA5:AA20)+AC23</f>
        <v>0</v>
      </c>
      <c r="AB35" s="178" t="e">
        <f>+AA35/SUM(AA$25,AC$25)</f>
        <v>#DIV/0!</v>
      </c>
      <c r="AC35" s="170"/>
      <c r="AD35" s="52">
        <f>SUMIF($B5:$B20,$B35,AF5:AF20)+SUMIF($B5:$B20,$B35,AD5:AD20)+AF23</f>
        <v>0</v>
      </c>
      <c r="AE35" s="178" t="e">
        <f>+AD35/SUM(AD$25,AF$25)</f>
        <v>#DIV/0!</v>
      </c>
      <c r="AF35" s="170"/>
      <c r="AG35" s="52">
        <f>SUMIF($B5:$B20,$B35,AI5:AI20)+SUMIF($B5:$B20,$B35,AG5:AG20)+AI23</f>
        <v>0</v>
      </c>
      <c r="AH35" s="178" t="e">
        <f>+AG35/SUM(AG$25,AI$25)</f>
        <v>#DIV/0!</v>
      </c>
      <c r="AI35" s="170"/>
      <c r="AJ35" s="170"/>
      <c r="AK35" s="170"/>
      <c r="AL35" s="170"/>
    </row>
    <row r="36" spans="1:38" s="4" customFormat="1" ht="15">
      <c r="A36" s="217"/>
      <c r="B36" s="205"/>
      <c r="C36" s="217"/>
      <c r="D36" s="217"/>
      <c r="E36" s="218"/>
      <c r="F36" s="219"/>
      <c r="G36" s="220"/>
      <c r="H36" s="221"/>
      <c r="L36" s="219"/>
      <c r="T36" s="12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</row>
    <row r="37" spans="1:38" ht="15">
      <c r="T37" s="124"/>
      <c r="V37" s="44"/>
      <c r="Y37" s="44"/>
      <c r="AB37" s="44"/>
      <c r="AE37" s="44"/>
      <c r="AH37" s="44"/>
      <c r="AL37" s="44"/>
    </row>
    <row r="38" spans="1:38" ht="15">
      <c r="T38" s="124"/>
      <c r="V38" s="44"/>
      <c r="Y38" s="44"/>
      <c r="AB38" s="44"/>
      <c r="AE38" s="44"/>
      <c r="AH38" s="44"/>
      <c r="AL38" s="44"/>
    </row>
    <row r="39" spans="1:38" ht="15">
      <c r="T39" s="124"/>
      <c r="V39" s="44"/>
      <c r="Y39" s="44"/>
      <c r="AB39" s="44"/>
      <c r="AE39" s="44"/>
      <c r="AH39" s="44"/>
      <c r="AL39" s="44"/>
    </row>
    <row r="40" spans="1:38" ht="15">
      <c r="T40" s="124"/>
      <c r="V40" s="44"/>
      <c r="Y40" s="44"/>
      <c r="AB40" s="44"/>
      <c r="AE40" s="44"/>
      <c r="AH40" s="44"/>
      <c r="AL40" s="44"/>
    </row>
    <row r="41" spans="1:38" ht="15">
      <c r="T41" s="124"/>
      <c r="V41" s="44"/>
      <c r="Y41" s="44"/>
      <c r="AB41" s="44"/>
      <c r="AE41" s="44"/>
      <c r="AH41" s="44"/>
      <c r="AL41" s="44"/>
    </row>
    <row r="42" spans="1:38" ht="15">
      <c r="T42" s="222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</row>
  </sheetData>
  <sheetProtection algorithmName="SHA-512" hashValue="cRVo//gwgvhqKJBo2wFR2W20PlRNNQEehzKr8swIcFSlxkX9XT9jYAsrH/AwS7nvMdlUSaRpDgBji0T1oST43g==" saltValue="mFuKU5Tbq3LVGMrusltkTw==" spinCount="100000" sheet="1" objects="1" scenarios="1"/>
  <mergeCells count="22">
    <mergeCell ref="AH1:AI1"/>
    <mergeCell ref="U28:AI28"/>
    <mergeCell ref="K26:M26"/>
    <mergeCell ref="N26:P26"/>
    <mergeCell ref="Q1:S1"/>
    <mergeCell ref="Q26:S26"/>
    <mergeCell ref="AE1:AF1"/>
    <mergeCell ref="E27:S27"/>
    <mergeCell ref="AB1:AC1"/>
    <mergeCell ref="E1:G1"/>
    <mergeCell ref="H1:J1"/>
    <mergeCell ref="K1:M1"/>
    <mergeCell ref="N1:P1"/>
    <mergeCell ref="Y1:Z1"/>
    <mergeCell ref="E26:G26"/>
    <mergeCell ref="H26:J26"/>
    <mergeCell ref="V1:W1"/>
    <mergeCell ref="F2:G2"/>
    <mergeCell ref="I2:J2"/>
    <mergeCell ref="L2:M2"/>
    <mergeCell ref="O2:P2"/>
    <mergeCell ref="R2:S2"/>
  </mergeCells>
  <phoneticPr fontId="10" type="noConversion"/>
  <pageMargins left="0.7" right="0.7" top="0.75" bottom="0.75" header="0.3" footer="0.3"/>
  <pageSetup paperSize="9" scale="3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78FAB-FDB1-9C4A-BCBD-E460420D6040}">
  <sheetPr>
    <tabColor theme="0"/>
    <outlinePr summaryBelow="0"/>
    <pageSetUpPr fitToPage="1"/>
  </sheetPr>
  <dimension ref="A1:AO40"/>
  <sheetViews>
    <sheetView zoomScale="80" zoomScaleNormal="80" workbookViewId="0">
      <pane xSplit="4" ySplit="3" topLeftCell="E4" activePane="bottomRight" state="frozen"/>
      <selection activeCell="B3" sqref="B3"/>
      <selection pane="topRight" activeCell="B3" sqref="B3"/>
      <selection pane="bottomLeft" activeCell="B3" sqref="B3"/>
      <selection pane="bottomRight" activeCell="C4" sqref="C4"/>
    </sheetView>
  </sheetViews>
  <sheetFormatPr defaultColWidth="9.125" defaultRowHeight="15.75" outlineLevelCol="1"/>
  <cols>
    <col min="1" max="1" width="3.625" style="44" customWidth="1"/>
    <col min="2" max="2" width="6.625" style="142" customWidth="1"/>
    <col min="3" max="3" width="11.625" style="44" customWidth="1"/>
    <col min="4" max="4" width="31.875" style="44" customWidth="1"/>
    <col min="5" max="5" width="15.625" style="44" customWidth="1"/>
    <col min="6" max="6" width="9" style="315" customWidth="1"/>
    <col min="7" max="7" width="15.625" style="58" customWidth="1"/>
    <col min="8" max="8" width="15.625" style="44" customWidth="1"/>
    <col min="9" max="9" width="9.125" style="315" customWidth="1"/>
    <col min="10" max="10" width="15.625" style="58" customWidth="1"/>
    <col min="11" max="11" width="15.625" style="44" customWidth="1"/>
    <col min="12" max="12" width="9" style="315" customWidth="1"/>
    <col min="13" max="13" width="15.625" style="58" customWidth="1"/>
    <col min="14" max="14" width="15.625" style="44" customWidth="1"/>
    <col min="15" max="15" width="9" style="315" customWidth="1"/>
    <col min="16" max="16" width="15.625" style="58" customWidth="1"/>
    <col min="17" max="17" width="15.625" style="44" customWidth="1"/>
    <col min="18" max="18" width="9" style="315" customWidth="1"/>
    <col min="19" max="19" width="15.625" style="58" customWidth="1"/>
    <col min="20" max="20" width="45.625" style="123" customWidth="1"/>
    <col min="21" max="21" width="15.625" style="44" hidden="1" customWidth="1" outlineLevel="1"/>
    <col min="22" max="22" width="6.625" style="122" hidden="1" customWidth="1" outlineLevel="1"/>
    <col min="23" max="24" width="15.625" style="44" hidden="1" customWidth="1" outlineLevel="1"/>
    <col min="25" max="25" width="6.625" style="122" hidden="1" customWidth="1" outlineLevel="1"/>
    <col min="26" max="27" width="15.625" style="44" hidden="1" customWidth="1" outlineLevel="1"/>
    <col min="28" max="28" width="6.625" style="122" hidden="1" customWidth="1" outlineLevel="1"/>
    <col min="29" max="30" width="15.625" style="44" hidden="1" customWidth="1" outlineLevel="1"/>
    <col min="31" max="31" width="6.625" style="122" hidden="1" customWidth="1" outlineLevel="1"/>
    <col min="32" max="33" width="15.625" style="44" hidden="1" customWidth="1" outlineLevel="1"/>
    <col min="34" max="34" width="6.625" style="122" hidden="1" customWidth="1" outlineLevel="1"/>
    <col min="35" max="35" width="15.625" style="44" hidden="1" customWidth="1" outlineLevel="1"/>
    <col min="36" max="36" width="9.625" style="44" hidden="1" customWidth="1" outlineLevel="1"/>
    <col min="37" max="37" width="15.625" style="44" hidden="1" customWidth="1" outlineLevel="1"/>
    <col min="38" max="38" width="52.625" style="124" hidden="1" customWidth="1" outlineLevel="1"/>
    <col min="39" max="39" width="9.125" style="44" collapsed="1"/>
    <col min="40" max="16384" width="9.125" style="44"/>
  </cols>
  <sheetData>
    <row r="1" spans="1:41" ht="34.5" customHeight="1">
      <c r="A1" s="127" t="s">
        <v>7</v>
      </c>
      <c r="B1" s="128"/>
      <c r="C1" s="129"/>
      <c r="D1" s="859">
        <f ca="1">+'1.1_Previous expenses'!D1</f>
        <v>46072.505177314815</v>
      </c>
      <c r="E1" s="1187" t="s">
        <v>180</v>
      </c>
      <c r="F1" s="1200"/>
      <c r="G1" s="1188"/>
      <c r="H1" s="1187" t="s">
        <v>181</v>
      </c>
      <c r="I1" s="1200"/>
      <c r="J1" s="1188"/>
      <c r="K1" s="1187" t="s">
        <v>182</v>
      </c>
      <c r="L1" s="1200"/>
      <c r="M1" s="1188"/>
      <c r="N1" s="1187" t="s">
        <v>183</v>
      </c>
      <c r="O1" s="1200"/>
      <c r="P1" s="1188"/>
      <c r="Q1" s="1187" t="s">
        <v>184</v>
      </c>
      <c r="R1" s="1200"/>
      <c r="S1" s="1188"/>
      <c r="T1" s="3"/>
      <c r="U1" s="888" t="s">
        <v>185</v>
      </c>
      <c r="V1" s="1202" t="s">
        <v>10</v>
      </c>
      <c r="W1" s="1201"/>
      <c r="X1" s="888" t="s">
        <v>186</v>
      </c>
      <c r="Y1" s="1202" t="s">
        <v>10</v>
      </c>
      <c r="Z1" s="1201"/>
      <c r="AA1" s="888" t="s">
        <v>187</v>
      </c>
      <c r="AB1" s="1202" t="s">
        <v>10</v>
      </c>
      <c r="AC1" s="1201"/>
      <c r="AD1" s="888" t="s">
        <v>188</v>
      </c>
      <c r="AE1" s="1202" t="s">
        <v>10</v>
      </c>
      <c r="AF1" s="1201"/>
      <c r="AG1" s="888" t="s">
        <v>189</v>
      </c>
      <c r="AH1" s="1202" t="s">
        <v>10</v>
      </c>
      <c r="AI1" s="1201"/>
      <c r="AJ1" s="56" t="s">
        <v>87</v>
      </c>
      <c r="AK1" s="56" t="s">
        <v>88</v>
      </c>
      <c r="AL1" s="57" t="s">
        <v>89</v>
      </c>
    </row>
    <row r="2" spans="1:41">
      <c r="A2" s="130"/>
      <c r="B2" s="131"/>
      <c r="C2" s="132"/>
      <c r="D2" s="60"/>
      <c r="E2" s="61" t="s">
        <v>11</v>
      </c>
      <c r="F2" s="1203" t="s">
        <v>10</v>
      </c>
      <c r="G2" s="1204"/>
      <c r="H2" s="62" t="s">
        <v>11</v>
      </c>
      <c r="I2" s="1203" t="s">
        <v>10</v>
      </c>
      <c r="J2" s="1204"/>
      <c r="K2" s="61" t="s">
        <v>11</v>
      </c>
      <c r="L2" s="1203" t="s">
        <v>10</v>
      </c>
      <c r="M2" s="1204"/>
      <c r="N2" s="61" t="s">
        <v>11</v>
      </c>
      <c r="O2" s="1203" t="s">
        <v>10</v>
      </c>
      <c r="P2" s="1204"/>
      <c r="Q2" s="61" t="s">
        <v>11</v>
      </c>
      <c r="R2" s="1203" t="s">
        <v>10</v>
      </c>
      <c r="S2" s="1204"/>
      <c r="T2" s="62"/>
      <c r="U2" s="131" t="s">
        <v>12</v>
      </c>
      <c r="V2" s="580" t="s">
        <v>14</v>
      </c>
      <c r="W2" s="231" t="s">
        <v>12</v>
      </c>
      <c r="X2" s="131" t="s">
        <v>12</v>
      </c>
      <c r="Y2" s="580" t="s">
        <v>14</v>
      </c>
      <c r="Z2" s="231" t="s">
        <v>12</v>
      </c>
      <c r="AA2" s="131" t="s">
        <v>12</v>
      </c>
      <c r="AB2" s="580" t="s">
        <v>14</v>
      </c>
      <c r="AC2" s="231" t="s">
        <v>12</v>
      </c>
      <c r="AD2" s="131" t="s">
        <v>12</v>
      </c>
      <c r="AE2" s="580" t="s">
        <v>14</v>
      </c>
      <c r="AF2" s="231" t="s">
        <v>12</v>
      </c>
      <c r="AG2" s="131" t="s">
        <v>12</v>
      </c>
      <c r="AH2" s="580" t="s">
        <v>14</v>
      </c>
      <c r="AI2" s="231" t="s">
        <v>12</v>
      </c>
      <c r="AJ2" s="66"/>
      <c r="AK2" s="66"/>
      <c r="AL2" s="67"/>
    </row>
    <row r="3" spans="1:41">
      <c r="A3" s="232"/>
      <c r="B3" s="11" t="s">
        <v>15</v>
      </c>
      <c r="C3" s="233"/>
      <c r="D3" s="234"/>
      <c r="E3" s="72" t="s">
        <v>16</v>
      </c>
      <c r="F3" s="1042" t="s">
        <v>90</v>
      </c>
      <c r="G3" s="1043" t="s">
        <v>17</v>
      </c>
      <c r="H3" s="286" t="s">
        <v>16</v>
      </c>
      <c r="I3" s="1042" t="s">
        <v>90</v>
      </c>
      <c r="J3" s="1043" t="s">
        <v>17</v>
      </c>
      <c r="K3" s="72" t="s">
        <v>16</v>
      </c>
      <c r="L3" s="1042" t="s">
        <v>90</v>
      </c>
      <c r="M3" s="1043" t="s">
        <v>17</v>
      </c>
      <c r="N3" s="72" t="s">
        <v>16</v>
      </c>
      <c r="O3" s="1042" t="s">
        <v>90</v>
      </c>
      <c r="P3" s="1043" t="s">
        <v>17</v>
      </c>
      <c r="Q3" s="72" t="s">
        <v>16</v>
      </c>
      <c r="R3" s="1042" t="s">
        <v>90</v>
      </c>
      <c r="S3" s="1043" t="s">
        <v>17</v>
      </c>
      <c r="T3" s="75" t="s">
        <v>91</v>
      </c>
      <c r="U3" s="236"/>
      <c r="V3" s="581"/>
      <c r="W3" s="245"/>
      <c r="X3" s="236"/>
      <c r="Y3" s="581"/>
      <c r="Z3" s="245"/>
      <c r="AA3" s="236"/>
      <c r="AB3" s="581"/>
      <c r="AC3" s="245"/>
      <c r="AD3" s="236"/>
      <c r="AE3" s="581"/>
      <c r="AF3" s="245"/>
      <c r="AG3" s="236"/>
      <c r="AH3" s="581"/>
      <c r="AI3" s="245"/>
      <c r="AJ3" s="238"/>
      <c r="AK3" s="238"/>
      <c r="AL3" s="239"/>
    </row>
    <row r="4" spans="1:41">
      <c r="A4" s="287" t="s">
        <v>27</v>
      </c>
      <c r="B4" s="288"/>
      <c r="C4" s="241" t="s">
        <v>39</v>
      </c>
      <c r="D4" s="289"/>
      <c r="E4" s="1044"/>
      <c r="F4" s="1050"/>
      <c r="G4" s="290"/>
      <c r="H4" s="1044"/>
      <c r="I4" s="1050"/>
      <c r="J4" s="290"/>
      <c r="K4" s="1044"/>
      <c r="L4" s="1050"/>
      <c r="M4" s="290"/>
      <c r="N4" s="894"/>
      <c r="O4" s="1050"/>
      <c r="P4" s="85"/>
      <c r="Q4" s="894"/>
      <c r="R4" s="1050"/>
      <c r="S4" s="85"/>
      <c r="T4" s="639"/>
      <c r="U4" s="236"/>
      <c r="V4" s="582"/>
      <c r="W4" s="245"/>
      <c r="X4" s="236"/>
      <c r="Y4" s="582"/>
      <c r="Z4" s="245"/>
      <c r="AA4" s="236"/>
      <c r="AB4" s="582"/>
      <c r="AC4" s="245"/>
      <c r="AD4" s="236"/>
      <c r="AE4" s="582"/>
      <c r="AF4" s="245"/>
      <c r="AG4" s="236"/>
      <c r="AH4" s="582"/>
      <c r="AI4" s="245"/>
      <c r="AJ4" s="238"/>
      <c r="AK4" s="238"/>
      <c r="AL4" s="159"/>
    </row>
    <row r="5" spans="1:41" s="292" customFormat="1">
      <c r="A5" s="291"/>
      <c r="B5" s="642"/>
      <c r="C5" s="324" t="s">
        <v>225</v>
      </c>
      <c r="D5" s="293" t="s">
        <v>174</v>
      </c>
      <c r="E5" s="1045"/>
      <c r="F5" s="1051"/>
      <c r="G5" s="227">
        <f t="shared" ref="G5:G11" si="0">+(F5*0.7)*E5</f>
        <v>0</v>
      </c>
      <c r="H5" s="1045"/>
      <c r="I5" s="1057"/>
      <c r="J5" s="227">
        <f t="shared" ref="J5:J11" si="1">+(I5*0.7)*H5</f>
        <v>0</v>
      </c>
      <c r="K5" s="1045"/>
      <c r="L5" s="1051"/>
      <c r="M5" s="227">
        <f t="shared" ref="M5:M11" si="2">+(L5*0.7)*K5</f>
        <v>0</v>
      </c>
      <c r="N5" s="1045"/>
      <c r="O5" s="1051"/>
      <c r="P5" s="227">
        <f t="shared" ref="P5:P11" si="3">+(O5*0.7)*N5</f>
        <v>0</v>
      </c>
      <c r="Q5" s="1028"/>
      <c r="R5" s="1050"/>
      <c r="S5" s="227">
        <f t="shared" ref="S5:S11" si="4">+(R5*0.7)*Q5</f>
        <v>0</v>
      </c>
      <c r="T5" s="641"/>
      <c r="U5" s="76"/>
      <c r="V5" s="396"/>
      <c r="W5" s="150">
        <f t="shared" ref="W5:W11" si="5">+(V5*0.7)*U5</f>
        <v>0</v>
      </c>
      <c r="X5" s="76"/>
      <c r="Y5" s="396"/>
      <c r="Z5" s="150">
        <f t="shared" ref="Z5:Z11" si="6">+(Y5*0.7)*X5</f>
        <v>0</v>
      </c>
      <c r="AA5" s="76"/>
      <c r="AB5" s="396"/>
      <c r="AC5" s="150">
        <f t="shared" ref="AC5:AC11" si="7">+(AB5*0.7)*AA5</f>
        <v>0</v>
      </c>
      <c r="AD5" s="76"/>
      <c r="AE5" s="396"/>
      <c r="AF5" s="150">
        <f t="shared" ref="AF5:AF11" si="8">+(AE5*0.7)*AD5</f>
        <v>0</v>
      </c>
      <c r="AG5" s="76"/>
      <c r="AH5" s="396"/>
      <c r="AI5" s="150">
        <f t="shared" ref="AI5:AI11" si="9">+(AH5*0.7)*AG5</f>
        <v>0</v>
      </c>
      <c r="AJ5" s="149"/>
      <c r="AK5" s="149"/>
      <c r="AL5" s="151"/>
    </row>
    <row r="6" spans="1:41">
      <c r="A6" s="246"/>
      <c r="B6" s="642"/>
      <c r="C6" s="324" t="s">
        <v>226</v>
      </c>
      <c r="D6" s="293" t="s">
        <v>41</v>
      </c>
      <c r="E6" s="1046"/>
      <c r="F6" s="1052"/>
      <c r="G6" s="227">
        <f t="shared" si="0"/>
        <v>0</v>
      </c>
      <c r="H6" s="1046"/>
      <c r="I6" s="1057"/>
      <c r="J6" s="227">
        <f t="shared" si="1"/>
        <v>0</v>
      </c>
      <c r="K6" s="1046"/>
      <c r="L6" s="1052"/>
      <c r="M6" s="227">
        <f t="shared" si="2"/>
        <v>0</v>
      </c>
      <c r="N6" s="1046"/>
      <c r="O6" s="1052"/>
      <c r="P6" s="227">
        <f t="shared" si="3"/>
        <v>0</v>
      </c>
      <c r="Q6" s="1063"/>
      <c r="R6" s="1053"/>
      <c r="S6" s="227">
        <f t="shared" si="4"/>
        <v>0</v>
      </c>
      <c r="T6" s="641"/>
      <c r="U6" s="200"/>
      <c r="V6" s="582"/>
      <c r="W6" s="150">
        <f t="shared" si="5"/>
        <v>0</v>
      </c>
      <c r="X6" s="200"/>
      <c r="Y6" s="582"/>
      <c r="Z6" s="150">
        <f t="shared" si="6"/>
        <v>0</v>
      </c>
      <c r="AA6" s="200"/>
      <c r="AB6" s="582"/>
      <c r="AC6" s="150">
        <f t="shared" si="7"/>
        <v>0</v>
      </c>
      <c r="AD6" s="200"/>
      <c r="AE6" s="582"/>
      <c r="AF6" s="150">
        <f t="shared" si="8"/>
        <v>0</v>
      </c>
      <c r="AG6" s="200"/>
      <c r="AH6" s="582"/>
      <c r="AI6" s="150">
        <f t="shared" si="9"/>
        <v>0</v>
      </c>
      <c r="AJ6" s="238"/>
      <c r="AK6" s="238"/>
      <c r="AL6" s="159"/>
      <c r="AO6" s="203"/>
    </row>
    <row r="7" spans="1:41">
      <c r="A7" s="246"/>
      <c r="B7" s="642"/>
      <c r="C7" s="324" t="s">
        <v>227</v>
      </c>
      <c r="D7" s="293" t="s">
        <v>112</v>
      </c>
      <c r="E7" s="1046"/>
      <c r="F7" s="1052"/>
      <c r="G7" s="227">
        <f t="shared" si="0"/>
        <v>0</v>
      </c>
      <c r="H7" s="1046"/>
      <c r="I7" s="1057"/>
      <c r="J7" s="227">
        <f t="shared" si="1"/>
        <v>0</v>
      </c>
      <c r="K7" s="1046"/>
      <c r="L7" s="1052"/>
      <c r="M7" s="227">
        <f t="shared" si="2"/>
        <v>0</v>
      </c>
      <c r="N7" s="1046"/>
      <c r="O7" s="1052"/>
      <c r="P7" s="227">
        <f t="shared" si="3"/>
        <v>0</v>
      </c>
      <c r="Q7" s="1028"/>
      <c r="R7" s="1053"/>
      <c r="S7" s="227">
        <f t="shared" si="4"/>
        <v>0</v>
      </c>
      <c r="T7" s="641"/>
      <c r="U7" s="200"/>
      <c r="V7" s="582"/>
      <c r="W7" s="150">
        <f t="shared" si="5"/>
        <v>0</v>
      </c>
      <c r="X7" s="200"/>
      <c r="Y7" s="582"/>
      <c r="Z7" s="150">
        <f t="shared" si="6"/>
        <v>0</v>
      </c>
      <c r="AA7" s="200"/>
      <c r="AB7" s="582"/>
      <c r="AC7" s="150">
        <f t="shared" si="7"/>
        <v>0</v>
      </c>
      <c r="AD7" s="200"/>
      <c r="AE7" s="582"/>
      <c r="AF7" s="150">
        <f t="shared" si="8"/>
        <v>0</v>
      </c>
      <c r="AG7" s="200"/>
      <c r="AH7" s="582"/>
      <c r="AI7" s="150">
        <f t="shared" si="9"/>
        <v>0</v>
      </c>
      <c r="AJ7" s="238"/>
      <c r="AK7" s="238"/>
      <c r="AL7" s="160"/>
      <c r="AO7" s="203"/>
    </row>
    <row r="8" spans="1:41">
      <c r="A8" s="246"/>
      <c r="B8" s="451"/>
      <c r="C8" s="324" t="s">
        <v>228</v>
      </c>
      <c r="D8" s="293" t="s">
        <v>113</v>
      </c>
      <c r="E8" s="1046"/>
      <c r="F8" s="1052"/>
      <c r="G8" s="227">
        <f t="shared" si="0"/>
        <v>0</v>
      </c>
      <c r="H8" s="1046"/>
      <c r="I8" s="1057"/>
      <c r="J8" s="227">
        <f t="shared" si="1"/>
        <v>0</v>
      </c>
      <c r="K8" s="1046"/>
      <c r="L8" s="1052"/>
      <c r="M8" s="227">
        <f t="shared" si="2"/>
        <v>0</v>
      </c>
      <c r="N8" s="1046"/>
      <c r="O8" s="1052"/>
      <c r="P8" s="227">
        <f t="shared" si="3"/>
        <v>0</v>
      </c>
      <c r="Q8" s="1028"/>
      <c r="R8" s="1053"/>
      <c r="S8" s="227">
        <f t="shared" si="4"/>
        <v>0</v>
      </c>
      <c r="T8" s="641"/>
      <c r="U8" s="200"/>
      <c r="V8" s="582"/>
      <c r="W8" s="150">
        <f t="shared" si="5"/>
        <v>0</v>
      </c>
      <c r="X8" s="200"/>
      <c r="Y8" s="582"/>
      <c r="Z8" s="150">
        <f t="shared" si="6"/>
        <v>0</v>
      </c>
      <c r="AA8" s="200"/>
      <c r="AB8" s="582"/>
      <c r="AC8" s="150">
        <f t="shared" si="7"/>
        <v>0</v>
      </c>
      <c r="AD8" s="200"/>
      <c r="AE8" s="582"/>
      <c r="AF8" s="150">
        <f t="shared" si="8"/>
        <v>0</v>
      </c>
      <c r="AG8" s="200"/>
      <c r="AH8" s="582"/>
      <c r="AI8" s="150">
        <f t="shared" si="9"/>
        <v>0</v>
      </c>
      <c r="AJ8" s="238"/>
      <c r="AK8" s="238"/>
      <c r="AL8" s="255"/>
      <c r="AO8" s="203"/>
    </row>
    <row r="9" spans="1:41">
      <c r="A9" s="246"/>
      <c r="B9" s="451"/>
      <c r="C9" s="324" t="s">
        <v>229</v>
      </c>
      <c r="D9" s="293" t="s">
        <v>170</v>
      </c>
      <c r="E9" s="1046"/>
      <c r="F9" s="1052"/>
      <c r="G9" s="227">
        <f t="shared" si="0"/>
        <v>0</v>
      </c>
      <c r="H9" s="1046"/>
      <c r="I9" s="1057"/>
      <c r="J9" s="227">
        <f t="shared" si="1"/>
        <v>0</v>
      </c>
      <c r="K9" s="1046"/>
      <c r="L9" s="1052"/>
      <c r="M9" s="227">
        <f t="shared" si="2"/>
        <v>0</v>
      </c>
      <c r="N9" s="1046"/>
      <c r="O9" s="1052"/>
      <c r="P9" s="227">
        <f t="shared" si="3"/>
        <v>0</v>
      </c>
      <c r="Q9" s="1028"/>
      <c r="R9" s="1053"/>
      <c r="S9" s="227">
        <f t="shared" si="4"/>
        <v>0</v>
      </c>
      <c r="T9" s="641"/>
      <c r="U9" s="200"/>
      <c r="V9" s="582"/>
      <c r="W9" s="150">
        <f t="shared" si="5"/>
        <v>0</v>
      </c>
      <c r="X9" s="200"/>
      <c r="Y9" s="582"/>
      <c r="Z9" s="150">
        <f t="shared" si="6"/>
        <v>0</v>
      </c>
      <c r="AA9" s="200"/>
      <c r="AB9" s="582"/>
      <c r="AC9" s="150">
        <f t="shared" si="7"/>
        <v>0</v>
      </c>
      <c r="AD9" s="200"/>
      <c r="AE9" s="582"/>
      <c r="AF9" s="150">
        <f t="shared" si="8"/>
        <v>0</v>
      </c>
      <c r="AG9" s="200"/>
      <c r="AH9" s="582"/>
      <c r="AI9" s="150">
        <f t="shared" si="9"/>
        <v>0</v>
      </c>
      <c r="AJ9" s="238"/>
      <c r="AK9" s="238"/>
      <c r="AL9" s="159"/>
      <c r="AO9" s="203"/>
    </row>
    <row r="10" spans="1:41">
      <c r="A10" s="246"/>
      <c r="B10" s="451"/>
      <c r="C10" s="324" t="s">
        <v>230</v>
      </c>
      <c r="D10" s="293" t="s">
        <v>114</v>
      </c>
      <c r="E10" s="1046"/>
      <c r="F10" s="1052"/>
      <c r="G10" s="227">
        <f t="shared" si="0"/>
        <v>0</v>
      </c>
      <c r="H10" s="1046"/>
      <c r="I10" s="1057"/>
      <c r="J10" s="227">
        <f>+(I10*0.7)*H10</f>
        <v>0</v>
      </c>
      <c r="K10" s="1046"/>
      <c r="L10" s="1052"/>
      <c r="M10" s="227">
        <f t="shared" si="2"/>
        <v>0</v>
      </c>
      <c r="N10" s="1046"/>
      <c r="O10" s="1052"/>
      <c r="P10" s="227">
        <f t="shared" si="3"/>
        <v>0</v>
      </c>
      <c r="Q10" s="1063"/>
      <c r="R10" s="1053"/>
      <c r="S10" s="227">
        <f t="shared" si="4"/>
        <v>0</v>
      </c>
      <c r="T10" s="641"/>
      <c r="U10" s="200"/>
      <c r="V10" s="582"/>
      <c r="W10" s="150">
        <f t="shared" si="5"/>
        <v>0</v>
      </c>
      <c r="X10" s="200"/>
      <c r="Y10" s="582"/>
      <c r="Z10" s="150">
        <f t="shared" si="6"/>
        <v>0</v>
      </c>
      <c r="AA10" s="200"/>
      <c r="AB10" s="582"/>
      <c r="AC10" s="150">
        <f t="shared" si="7"/>
        <v>0</v>
      </c>
      <c r="AD10" s="200"/>
      <c r="AE10" s="582"/>
      <c r="AF10" s="150">
        <f t="shared" si="8"/>
        <v>0</v>
      </c>
      <c r="AG10" s="200"/>
      <c r="AH10" s="582"/>
      <c r="AI10" s="150">
        <f t="shared" si="9"/>
        <v>0</v>
      </c>
      <c r="AJ10" s="238"/>
      <c r="AK10" s="238"/>
      <c r="AL10" s="159"/>
      <c r="AO10" s="203"/>
    </row>
    <row r="11" spans="1:41">
      <c r="A11" s="246"/>
      <c r="B11" s="451"/>
      <c r="C11" s="324" t="s">
        <v>308</v>
      </c>
      <c r="D11" s="293" t="s">
        <v>42</v>
      </c>
      <c r="E11" s="1046"/>
      <c r="F11" s="1052"/>
      <c r="G11" s="227">
        <f t="shared" si="0"/>
        <v>0</v>
      </c>
      <c r="H11" s="1046"/>
      <c r="I11" s="1057"/>
      <c r="J11" s="227">
        <f t="shared" si="1"/>
        <v>0</v>
      </c>
      <c r="K11" s="1046"/>
      <c r="L11" s="1052"/>
      <c r="M11" s="227">
        <f t="shared" si="2"/>
        <v>0</v>
      </c>
      <c r="N11" s="1046"/>
      <c r="O11" s="1052"/>
      <c r="P11" s="227">
        <f t="shared" si="3"/>
        <v>0</v>
      </c>
      <c r="Q11" s="1028"/>
      <c r="R11" s="1053"/>
      <c r="S11" s="227">
        <f t="shared" si="4"/>
        <v>0</v>
      </c>
      <c r="T11" s="641"/>
      <c r="U11" s="200"/>
      <c r="V11" s="582"/>
      <c r="W11" s="150">
        <f t="shared" si="5"/>
        <v>0</v>
      </c>
      <c r="X11" s="200"/>
      <c r="Y11" s="582"/>
      <c r="Z11" s="150">
        <f t="shared" si="6"/>
        <v>0</v>
      </c>
      <c r="AA11" s="200"/>
      <c r="AB11" s="582"/>
      <c r="AC11" s="150">
        <f t="shared" si="7"/>
        <v>0</v>
      </c>
      <c r="AD11" s="200"/>
      <c r="AE11" s="582"/>
      <c r="AF11" s="150">
        <f t="shared" si="8"/>
        <v>0</v>
      </c>
      <c r="AG11" s="200"/>
      <c r="AH11" s="582"/>
      <c r="AI11" s="150">
        <f t="shared" si="9"/>
        <v>0</v>
      </c>
      <c r="AJ11" s="238"/>
      <c r="AK11" s="238"/>
      <c r="AL11" s="258"/>
    </row>
    <row r="12" spans="1:41" s="4" customFormat="1">
      <c r="A12" s="414"/>
      <c r="B12" s="483"/>
      <c r="C12" s="324" t="s">
        <v>309</v>
      </c>
      <c r="D12" s="251" t="s">
        <v>108</v>
      </c>
      <c r="E12" s="1016">
        <f>SUM(E13:E22)</f>
        <v>0</v>
      </c>
      <c r="F12" s="1053"/>
      <c r="G12" s="113">
        <f>SUM(G13:G22)</f>
        <v>0</v>
      </c>
      <c r="H12" s="1016">
        <f>SUM(H13:H22)</f>
        <v>0</v>
      </c>
      <c r="I12" s="506"/>
      <c r="J12" s="113">
        <f>SUM(J13:J22)</f>
        <v>0</v>
      </c>
      <c r="K12" s="1016">
        <f>SUM(K13:K22)</f>
        <v>0</v>
      </c>
      <c r="L12" s="1053"/>
      <c r="M12" s="113">
        <f>SUM(M13:M22)</f>
        <v>0</v>
      </c>
      <c r="N12" s="1016">
        <f>SUM(N13:N22)</f>
        <v>0</v>
      </c>
      <c r="O12" s="1053"/>
      <c r="P12" s="113">
        <f>SUM(P13:P22)</f>
        <v>0</v>
      </c>
      <c r="Q12" s="1064">
        <f>SUM(Q13:Q22)</f>
        <v>0</v>
      </c>
      <c r="R12" s="1026"/>
      <c r="S12" s="252">
        <f>SUM(S13:S22)</f>
        <v>0</v>
      </c>
      <c r="T12" s="641"/>
      <c r="U12" s="253">
        <f>SUM(U13:U22)</f>
        <v>0</v>
      </c>
      <c r="V12" s="583"/>
      <c r="W12" s="29">
        <f>SUM(W13:W22)</f>
        <v>0</v>
      </c>
      <c r="X12" s="253">
        <f>SUM(X13:X22)</f>
        <v>0</v>
      </c>
      <c r="Y12" s="583"/>
      <c r="Z12" s="29">
        <f>SUM(Z13:Z22)</f>
        <v>0</v>
      </c>
      <c r="AA12" s="253">
        <f>SUM(AA13:AA22)</f>
        <v>0</v>
      </c>
      <c r="AB12" s="583"/>
      <c r="AC12" s="29">
        <f>SUM(AC13:AC22)</f>
        <v>0</v>
      </c>
      <c r="AD12" s="253">
        <f>SUM(AD13:AD22)</f>
        <v>0</v>
      </c>
      <c r="AE12" s="583"/>
      <c r="AF12" s="29">
        <f>SUM(AF13:AF22)</f>
        <v>0</v>
      </c>
      <c r="AG12" s="253">
        <f>SUM(AG13:AG22)</f>
        <v>0</v>
      </c>
      <c r="AH12" s="583"/>
      <c r="AI12" s="29">
        <f>SUM(AI13:AI22)</f>
        <v>0</v>
      </c>
      <c r="AJ12" s="16"/>
      <c r="AK12" s="16"/>
      <c r="AL12" s="198"/>
    </row>
    <row r="13" spans="1:41" s="468" customFormat="1">
      <c r="A13" s="522"/>
      <c r="B13" s="454"/>
      <c r="C13" s="331" t="s">
        <v>310</v>
      </c>
      <c r="D13" s="634" t="s">
        <v>109</v>
      </c>
      <c r="E13" s="1047"/>
      <c r="F13" s="1054"/>
      <c r="G13" s="359">
        <f t="shared" ref="G13:G22" si="10">+(F13*0.7)*E13</f>
        <v>0</v>
      </c>
      <c r="H13" s="1047"/>
      <c r="I13" s="1058"/>
      <c r="J13" s="359">
        <f t="shared" ref="J13:J22" si="11">+(I13*0.7)*H13</f>
        <v>0</v>
      </c>
      <c r="K13" s="1047"/>
      <c r="L13" s="1054"/>
      <c r="M13" s="359">
        <f t="shared" ref="M13:M22" si="12">+(L13*0.7)*K13</f>
        <v>0</v>
      </c>
      <c r="N13" s="1059"/>
      <c r="O13" s="1054"/>
      <c r="P13" s="359">
        <f t="shared" ref="P13:P22" si="13">+(O13*0.7)*N13</f>
        <v>0</v>
      </c>
      <c r="Q13" s="1060"/>
      <c r="R13" s="1054"/>
      <c r="S13" s="359">
        <f t="shared" ref="S13:S22" si="14">+(R13*0.7)*Q13</f>
        <v>0</v>
      </c>
      <c r="T13" s="641"/>
      <c r="U13" s="200"/>
      <c r="V13" s="582"/>
      <c r="W13" s="476">
        <f t="shared" ref="W13:W22" si="15">+(V13*0.7)*U13</f>
        <v>0</v>
      </c>
      <c r="X13" s="459"/>
      <c r="Y13" s="538"/>
      <c r="Z13" s="476">
        <f t="shared" ref="Z13:Z22" si="16">+(Y13*0.7)*X13</f>
        <v>0</v>
      </c>
      <c r="AA13" s="459"/>
      <c r="AB13" s="538"/>
      <c r="AC13" s="476">
        <f t="shared" ref="AC13:AC22" si="17">+(AB13*0.7)*AA13</f>
        <v>0</v>
      </c>
      <c r="AD13" s="459"/>
      <c r="AE13" s="538"/>
      <c r="AF13" s="476">
        <f t="shared" ref="AF13:AF22" si="18">+(AE13*0.7)*AD13</f>
        <v>0</v>
      </c>
      <c r="AG13" s="459"/>
      <c r="AH13" s="538"/>
      <c r="AI13" s="476">
        <f t="shared" ref="AI13:AI22" si="19">+(AH13*0.7)*AG13</f>
        <v>0</v>
      </c>
      <c r="AJ13" s="477"/>
      <c r="AK13" s="477"/>
      <c r="AL13" s="478"/>
    </row>
    <row r="14" spans="1:41" s="468" customFormat="1" ht="12.75">
      <c r="A14" s="522"/>
      <c r="B14" s="454"/>
      <c r="C14" s="331" t="s">
        <v>311</v>
      </c>
      <c r="D14" s="634" t="s">
        <v>109</v>
      </c>
      <c r="E14" s="1047"/>
      <c r="F14" s="1054"/>
      <c r="G14" s="359">
        <f t="shared" si="10"/>
        <v>0</v>
      </c>
      <c r="H14" s="1047"/>
      <c r="I14" s="1058"/>
      <c r="J14" s="359">
        <f t="shared" si="11"/>
        <v>0</v>
      </c>
      <c r="K14" s="1047"/>
      <c r="L14" s="1054"/>
      <c r="M14" s="359">
        <f t="shared" si="12"/>
        <v>0</v>
      </c>
      <c r="N14" s="1059"/>
      <c r="O14" s="1054"/>
      <c r="P14" s="359">
        <f t="shared" si="13"/>
        <v>0</v>
      </c>
      <c r="Q14" s="1060"/>
      <c r="R14" s="1054"/>
      <c r="S14" s="359">
        <f t="shared" si="14"/>
        <v>0</v>
      </c>
      <c r="T14" s="641"/>
      <c r="U14" s="459"/>
      <c r="V14" s="538"/>
      <c r="W14" s="476">
        <f t="shared" si="15"/>
        <v>0</v>
      </c>
      <c r="X14" s="459"/>
      <c r="Y14" s="538"/>
      <c r="Z14" s="476">
        <f t="shared" si="16"/>
        <v>0</v>
      </c>
      <c r="AA14" s="459"/>
      <c r="AB14" s="538"/>
      <c r="AC14" s="476">
        <f t="shared" si="17"/>
        <v>0</v>
      </c>
      <c r="AD14" s="459"/>
      <c r="AE14" s="538"/>
      <c r="AF14" s="476">
        <f t="shared" si="18"/>
        <v>0</v>
      </c>
      <c r="AG14" s="459"/>
      <c r="AH14" s="538"/>
      <c r="AI14" s="476">
        <f t="shared" si="19"/>
        <v>0</v>
      </c>
      <c r="AJ14" s="477"/>
      <c r="AK14" s="477"/>
      <c r="AL14" s="478"/>
    </row>
    <row r="15" spans="1:41" s="468" customFormat="1" ht="12.75">
      <c r="A15" s="522"/>
      <c r="B15" s="454"/>
      <c r="C15" s="331" t="s">
        <v>312</v>
      </c>
      <c r="D15" s="634" t="s">
        <v>109</v>
      </c>
      <c r="E15" s="1048"/>
      <c r="F15" s="1054"/>
      <c r="G15" s="359">
        <f t="shared" si="10"/>
        <v>0</v>
      </c>
      <c r="H15" s="1048"/>
      <c r="I15" s="1058"/>
      <c r="J15" s="359">
        <f t="shared" si="11"/>
        <v>0</v>
      </c>
      <c r="K15" s="1048"/>
      <c r="L15" s="1054"/>
      <c r="M15" s="359">
        <f t="shared" si="12"/>
        <v>0</v>
      </c>
      <c r="N15" s="1060"/>
      <c r="O15" s="1054"/>
      <c r="P15" s="359">
        <f t="shared" si="13"/>
        <v>0</v>
      </c>
      <c r="Q15" s="1060"/>
      <c r="R15" s="1054"/>
      <c r="S15" s="359">
        <f t="shared" si="14"/>
        <v>0</v>
      </c>
      <c r="T15" s="641"/>
      <c r="U15" s="459"/>
      <c r="V15" s="538"/>
      <c r="W15" s="476">
        <f t="shared" si="15"/>
        <v>0</v>
      </c>
      <c r="X15" s="459"/>
      <c r="Y15" s="538"/>
      <c r="Z15" s="476">
        <f t="shared" si="16"/>
        <v>0</v>
      </c>
      <c r="AA15" s="459"/>
      <c r="AB15" s="538"/>
      <c r="AC15" s="476">
        <f t="shared" si="17"/>
        <v>0</v>
      </c>
      <c r="AD15" s="459"/>
      <c r="AE15" s="538"/>
      <c r="AF15" s="476">
        <f t="shared" si="18"/>
        <v>0</v>
      </c>
      <c r="AG15" s="459"/>
      <c r="AH15" s="538"/>
      <c r="AI15" s="476">
        <f t="shared" si="19"/>
        <v>0</v>
      </c>
      <c r="AJ15" s="477"/>
      <c r="AK15" s="477"/>
      <c r="AL15" s="478"/>
    </row>
    <row r="16" spans="1:41" s="468" customFormat="1" ht="12.75">
      <c r="A16" s="522"/>
      <c r="B16" s="454"/>
      <c r="C16" s="331" t="s">
        <v>313</v>
      </c>
      <c r="D16" s="634" t="s">
        <v>109</v>
      </c>
      <c r="E16" s="1048"/>
      <c r="F16" s="1054"/>
      <c r="G16" s="359">
        <f t="shared" si="10"/>
        <v>0</v>
      </c>
      <c r="H16" s="1048"/>
      <c r="I16" s="1058"/>
      <c r="J16" s="359">
        <f t="shared" si="11"/>
        <v>0</v>
      </c>
      <c r="K16" s="1048"/>
      <c r="L16" s="1054"/>
      <c r="M16" s="359">
        <f t="shared" si="12"/>
        <v>0</v>
      </c>
      <c r="N16" s="1060"/>
      <c r="O16" s="1054"/>
      <c r="P16" s="359">
        <f t="shared" si="13"/>
        <v>0</v>
      </c>
      <c r="Q16" s="1060"/>
      <c r="R16" s="1054"/>
      <c r="S16" s="359">
        <f t="shared" si="14"/>
        <v>0</v>
      </c>
      <c r="T16" s="641"/>
      <c r="U16" s="459"/>
      <c r="V16" s="538"/>
      <c r="W16" s="476">
        <f t="shared" si="15"/>
        <v>0</v>
      </c>
      <c r="X16" s="459"/>
      <c r="Y16" s="538"/>
      <c r="Z16" s="476">
        <f t="shared" si="16"/>
        <v>0</v>
      </c>
      <c r="AA16" s="459"/>
      <c r="AB16" s="538"/>
      <c r="AC16" s="476">
        <f t="shared" si="17"/>
        <v>0</v>
      </c>
      <c r="AD16" s="459"/>
      <c r="AE16" s="538"/>
      <c r="AF16" s="476">
        <f t="shared" si="18"/>
        <v>0</v>
      </c>
      <c r="AG16" s="459"/>
      <c r="AH16" s="538"/>
      <c r="AI16" s="476">
        <f t="shared" si="19"/>
        <v>0</v>
      </c>
      <c r="AJ16" s="477"/>
      <c r="AK16" s="477"/>
      <c r="AL16" s="478"/>
    </row>
    <row r="17" spans="1:38" s="468" customFormat="1" ht="12.75">
      <c r="A17" s="522"/>
      <c r="B17" s="454"/>
      <c r="C17" s="331" t="s">
        <v>314</v>
      </c>
      <c r="D17" s="634" t="s">
        <v>109</v>
      </c>
      <c r="E17" s="1048"/>
      <c r="F17" s="1054"/>
      <c r="G17" s="359">
        <f t="shared" si="10"/>
        <v>0</v>
      </c>
      <c r="H17" s="1048"/>
      <c r="I17" s="1058"/>
      <c r="J17" s="359">
        <f t="shared" si="11"/>
        <v>0</v>
      </c>
      <c r="K17" s="1048"/>
      <c r="L17" s="1054"/>
      <c r="M17" s="359">
        <f t="shared" si="12"/>
        <v>0</v>
      </c>
      <c r="N17" s="1060"/>
      <c r="O17" s="1054"/>
      <c r="P17" s="359">
        <f t="shared" si="13"/>
        <v>0</v>
      </c>
      <c r="Q17" s="1060"/>
      <c r="R17" s="1054"/>
      <c r="S17" s="359">
        <f t="shared" si="14"/>
        <v>0</v>
      </c>
      <c r="T17" s="641"/>
      <c r="U17" s="459"/>
      <c r="V17" s="538"/>
      <c r="W17" s="476">
        <f t="shared" si="15"/>
        <v>0</v>
      </c>
      <c r="X17" s="459"/>
      <c r="Y17" s="538"/>
      <c r="Z17" s="476">
        <f t="shared" si="16"/>
        <v>0</v>
      </c>
      <c r="AA17" s="459"/>
      <c r="AB17" s="538"/>
      <c r="AC17" s="476">
        <f t="shared" si="17"/>
        <v>0</v>
      </c>
      <c r="AD17" s="459"/>
      <c r="AE17" s="538"/>
      <c r="AF17" s="476">
        <f t="shared" si="18"/>
        <v>0</v>
      </c>
      <c r="AG17" s="459"/>
      <c r="AH17" s="538"/>
      <c r="AI17" s="476">
        <f t="shared" si="19"/>
        <v>0</v>
      </c>
      <c r="AJ17" s="477"/>
      <c r="AK17" s="477"/>
      <c r="AL17" s="478"/>
    </row>
    <row r="18" spans="1:38" s="468" customFormat="1" ht="12.75">
      <c r="A18" s="522"/>
      <c r="B18" s="454"/>
      <c r="C18" s="331" t="s">
        <v>315</v>
      </c>
      <c r="D18" s="634" t="s">
        <v>109</v>
      </c>
      <c r="E18" s="1048"/>
      <c r="F18" s="1054"/>
      <c r="G18" s="359">
        <f t="shared" si="10"/>
        <v>0</v>
      </c>
      <c r="H18" s="1048"/>
      <c r="I18" s="1058"/>
      <c r="J18" s="359">
        <f t="shared" si="11"/>
        <v>0</v>
      </c>
      <c r="K18" s="1048"/>
      <c r="L18" s="1054"/>
      <c r="M18" s="359">
        <f t="shared" si="12"/>
        <v>0</v>
      </c>
      <c r="N18" s="1060"/>
      <c r="O18" s="1054"/>
      <c r="P18" s="359">
        <f t="shared" si="13"/>
        <v>0</v>
      </c>
      <c r="Q18" s="1060"/>
      <c r="R18" s="1054"/>
      <c r="S18" s="359">
        <f t="shared" si="14"/>
        <v>0</v>
      </c>
      <c r="T18" s="641"/>
      <c r="U18" s="459"/>
      <c r="V18" s="538"/>
      <c r="W18" s="476">
        <f t="shared" si="15"/>
        <v>0</v>
      </c>
      <c r="X18" s="459"/>
      <c r="Y18" s="538"/>
      <c r="Z18" s="476">
        <f t="shared" si="16"/>
        <v>0</v>
      </c>
      <c r="AA18" s="459"/>
      <c r="AB18" s="538"/>
      <c r="AC18" s="476">
        <f t="shared" si="17"/>
        <v>0</v>
      </c>
      <c r="AD18" s="459"/>
      <c r="AE18" s="538"/>
      <c r="AF18" s="476">
        <f t="shared" si="18"/>
        <v>0</v>
      </c>
      <c r="AG18" s="459"/>
      <c r="AH18" s="538"/>
      <c r="AI18" s="476">
        <f t="shared" si="19"/>
        <v>0</v>
      </c>
      <c r="AJ18" s="477"/>
      <c r="AK18" s="477"/>
      <c r="AL18" s="478"/>
    </row>
    <row r="19" spans="1:38" s="468" customFormat="1" ht="12.75">
      <c r="A19" s="522"/>
      <c r="B19" s="454"/>
      <c r="C19" s="331" t="s">
        <v>316</v>
      </c>
      <c r="D19" s="634" t="s">
        <v>109</v>
      </c>
      <c r="E19" s="1048"/>
      <c r="F19" s="1054"/>
      <c r="G19" s="359">
        <f t="shared" si="10"/>
        <v>0</v>
      </c>
      <c r="H19" s="1048"/>
      <c r="I19" s="1058"/>
      <c r="J19" s="359">
        <f t="shared" si="11"/>
        <v>0</v>
      </c>
      <c r="K19" s="1048"/>
      <c r="L19" s="1054"/>
      <c r="M19" s="359">
        <f t="shared" si="12"/>
        <v>0</v>
      </c>
      <c r="N19" s="1060"/>
      <c r="O19" s="1054"/>
      <c r="P19" s="359">
        <f t="shared" si="13"/>
        <v>0</v>
      </c>
      <c r="Q19" s="1060"/>
      <c r="R19" s="1054"/>
      <c r="S19" s="359">
        <f t="shared" si="14"/>
        <v>0</v>
      </c>
      <c r="T19" s="641"/>
      <c r="U19" s="459"/>
      <c r="V19" s="538"/>
      <c r="W19" s="476">
        <f t="shared" si="15"/>
        <v>0</v>
      </c>
      <c r="X19" s="459"/>
      <c r="Y19" s="538"/>
      <c r="Z19" s="476">
        <f t="shared" si="16"/>
        <v>0</v>
      </c>
      <c r="AA19" s="459"/>
      <c r="AB19" s="538"/>
      <c r="AC19" s="476">
        <f t="shared" si="17"/>
        <v>0</v>
      </c>
      <c r="AD19" s="459"/>
      <c r="AE19" s="538"/>
      <c r="AF19" s="476">
        <f t="shared" si="18"/>
        <v>0</v>
      </c>
      <c r="AG19" s="459"/>
      <c r="AH19" s="538"/>
      <c r="AI19" s="476">
        <f t="shared" si="19"/>
        <v>0</v>
      </c>
      <c r="AJ19" s="477"/>
      <c r="AK19" s="477"/>
      <c r="AL19" s="478"/>
    </row>
    <row r="20" spans="1:38" s="468" customFormat="1" ht="12.75">
      <c r="A20" s="522"/>
      <c r="B20" s="454"/>
      <c r="C20" s="331" t="s">
        <v>317</v>
      </c>
      <c r="D20" s="634" t="s">
        <v>109</v>
      </c>
      <c r="E20" s="1048"/>
      <c r="F20" s="1054"/>
      <c r="G20" s="359">
        <f t="shared" si="10"/>
        <v>0</v>
      </c>
      <c r="H20" s="1048"/>
      <c r="I20" s="1058"/>
      <c r="J20" s="359">
        <f t="shared" si="11"/>
        <v>0</v>
      </c>
      <c r="K20" s="1048"/>
      <c r="L20" s="1054"/>
      <c r="M20" s="359">
        <f t="shared" si="12"/>
        <v>0</v>
      </c>
      <c r="N20" s="1060"/>
      <c r="O20" s="1054"/>
      <c r="P20" s="359">
        <f t="shared" si="13"/>
        <v>0</v>
      </c>
      <c r="Q20" s="1060"/>
      <c r="R20" s="1054"/>
      <c r="S20" s="359">
        <f t="shared" si="14"/>
        <v>0</v>
      </c>
      <c r="T20" s="641"/>
      <c r="U20" s="459"/>
      <c r="V20" s="538"/>
      <c r="W20" s="476">
        <f t="shared" si="15"/>
        <v>0</v>
      </c>
      <c r="X20" s="459"/>
      <c r="Y20" s="538"/>
      <c r="Z20" s="476">
        <f t="shared" si="16"/>
        <v>0</v>
      </c>
      <c r="AA20" s="459"/>
      <c r="AB20" s="538"/>
      <c r="AC20" s="476">
        <f t="shared" si="17"/>
        <v>0</v>
      </c>
      <c r="AD20" s="459"/>
      <c r="AE20" s="538"/>
      <c r="AF20" s="476">
        <f t="shared" si="18"/>
        <v>0</v>
      </c>
      <c r="AG20" s="459"/>
      <c r="AH20" s="538"/>
      <c r="AI20" s="476">
        <f t="shared" si="19"/>
        <v>0</v>
      </c>
      <c r="AJ20" s="477"/>
      <c r="AK20" s="477"/>
      <c r="AL20" s="478"/>
    </row>
    <row r="21" spans="1:38" s="468" customFormat="1" ht="12.75">
      <c r="A21" s="522"/>
      <c r="B21" s="454"/>
      <c r="C21" s="331" t="s">
        <v>318</v>
      </c>
      <c r="D21" s="634" t="s">
        <v>109</v>
      </c>
      <c r="E21" s="1048"/>
      <c r="F21" s="1054"/>
      <c r="G21" s="359">
        <f t="shared" si="10"/>
        <v>0</v>
      </c>
      <c r="H21" s="1048"/>
      <c r="I21" s="1058"/>
      <c r="J21" s="359">
        <f t="shared" si="11"/>
        <v>0</v>
      </c>
      <c r="K21" s="1048"/>
      <c r="L21" s="1054"/>
      <c r="M21" s="359">
        <f t="shared" si="12"/>
        <v>0</v>
      </c>
      <c r="N21" s="1060"/>
      <c r="O21" s="1054"/>
      <c r="P21" s="359">
        <f t="shared" si="13"/>
        <v>0</v>
      </c>
      <c r="Q21" s="1060"/>
      <c r="R21" s="1054"/>
      <c r="S21" s="359">
        <f t="shared" si="14"/>
        <v>0</v>
      </c>
      <c r="T21" s="641"/>
      <c r="U21" s="459"/>
      <c r="V21" s="538"/>
      <c r="W21" s="476">
        <f t="shared" si="15"/>
        <v>0</v>
      </c>
      <c r="X21" s="459"/>
      <c r="Y21" s="538"/>
      <c r="Z21" s="476">
        <f t="shared" si="16"/>
        <v>0</v>
      </c>
      <c r="AA21" s="459"/>
      <c r="AB21" s="538"/>
      <c r="AC21" s="476">
        <f t="shared" si="17"/>
        <v>0</v>
      </c>
      <c r="AD21" s="459"/>
      <c r="AE21" s="538"/>
      <c r="AF21" s="476">
        <f t="shared" si="18"/>
        <v>0</v>
      </c>
      <c r="AG21" s="459"/>
      <c r="AH21" s="538"/>
      <c r="AI21" s="476">
        <f t="shared" si="19"/>
        <v>0</v>
      </c>
      <c r="AJ21" s="477"/>
      <c r="AK21" s="477"/>
      <c r="AL21" s="478"/>
    </row>
    <row r="22" spans="1:38" s="468" customFormat="1" ht="12.75">
      <c r="A22" s="522"/>
      <c r="B22" s="454"/>
      <c r="C22" s="331" t="s">
        <v>319</v>
      </c>
      <c r="D22" s="634" t="s">
        <v>109</v>
      </c>
      <c r="E22" s="1048"/>
      <c r="F22" s="1054"/>
      <c r="G22" s="359">
        <f t="shared" si="10"/>
        <v>0</v>
      </c>
      <c r="H22" s="1048"/>
      <c r="I22" s="1058"/>
      <c r="J22" s="359">
        <f t="shared" si="11"/>
        <v>0</v>
      </c>
      <c r="K22" s="1048"/>
      <c r="L22" s="1054"/>
      <c r="M22" s="359">
        <f t="shared" si="12"/>
        <v>0</v>
      </c>
      <c r="N22" s="1060"/>
      <c r="O22" s="1054"/>
      <c r="P22" s="359">
        <f t="shared" si="13"/>
        <v>0</v>
      </c>
      <c r="Q22" s="1060"/>
      <c r="R22" s="1054"/>
      <c r="S22" s="359">
        <f t="shared" si="14"/>
        <v>0</v>
      </c>
      <c r="T22" s="641"/>
      <c r="U22" s="459"/>
      <c r="V22" s="538"/>
      <c r="W22" s="476">
        <f t="shared" si="15"/>
        <v>0</v>
      </c>
      <c r="X22" s="459"/>
      <c r="Y22" s="538"/>
      <c r="Z22" s="476">
        <f t="shared" si="16"/>
        <v>0</v>
      </c>
      <c r="AA22" s="459"/>
      <c r="AB22" s="538"/>
      <c r="AC22" s="476">
        <f t="shared" si="17"/>
        <v>0</v>
      </c>
      <c r="AD22" s="459"/>
      <c r="AE22" s="538"/>
      <c r="AF22" s="476">
        <f t="shared" si="18"/>
        <v>0</v>
      </c>
      <c r="AG22" s="459"/>
      <c r="AH22" s="538"/>
      <c r="AI22" s="476">
        <f t="shared" si="19"/>
        <v>0</v>
      </c>
      <c r="AJ22" s="477"/>
      <c r="AK22" s="477"/>
      <c r="AL22" s="478"/>
    </row>
    <row r="23" spans="1:38">
      <c r="A23" s="246"/>
      <c r="B23" s="451"/>
      <c r="C23" s="158"/>
      <c r="D23" s="257"/>
      <c r="E23" s="1019"/>
      <c r="F23" s="1053"/>
      <c r="G23" s="227"/>
      <c r="H23" s="1019"/>
      <c r="I23" s="1053"/>
      <c r="J23" s="227"/>
      <c r="K23" s="1019"/>
      <c r="L23" s="1053"/>
      <c r="M23" s="227"/>
      <c r="N23" s="1028"/>
      <c r="O23" s="1053"/>
      <c r="P23" s="227"/>
      <c r="Q23" s="1028"/>
      <c r="R23" s="1053"/>
      <c r="S23" s="227"/>
      <c r="T23" s="639"/>
      <c r="U23" s="200"/>
      <c r="V23" s="582"/>
      <c r="W23" s="245"/>
      <c r="X23" s="200"/>
      <c r="Y23" s="582"/>
      <c r="Z23" s="245"/>
      <c r="AA23" s="200"/>
      <c r="AB23" s="582"/>
      <c r="AC23" s="245"/>
      <c r="AD23" s="200"/>
      <c r="AE23" s="582"/>
      <c r="AF23" s="245"/>
      <c r="AG23" s="200"/>
      <c r="AH23" s="582"/>
      <c r="AI23" s="245"/>
      <c r="AJ23" s="238"/>
      <c r="AK23" s="238"/>
      <c r="AL23" s="159"/>
    </row>
    <row r="24" spans="1:38">
      <c r="A24" s="246"/>
      <c r="B24" s="483"/>
      <c r="C24" s="247" t="s">
        <v>320</v>
      </c>
      <c r="D24" s="294" t="s">
        <v>110</v>
      </c>
      <c r="E24" s="1035"/>
      <c r="F24" s="1055"/>
      <c r="G24" s="995">
        <f>SUM(G5:G12)/0.7*0.3</f>
        <v>0</v>
      </c>
      <c r="H24" s="1035"/>
      <c r="I24" s="1055"/>
      <c r="J24" s="995">
        <f>SUM(J5:J12)/0.7*0.3</f>
        <v>0</v>
      </c>
      <c r="K24" s="1035"/>
      <c r="L24" s="1055"/>
      <c r="M24" s="995">
        <f>SUM(M5:M12)/0.7*0.3</f>
        <v>0</v>
      </c>
      <c r="N24" s="1037"/>
      <c r="O24" s="1055"/>
      <c r="P24" s="995">
        <f>SUM(P5:P12)/0.7*0.3</f>
        <v>0</v>
      </c>
      <c r="Q24" s="1037"/>
      <c r="R24" s="1055"/>
      <c r="S24" s="995">
        <f>SUM(S5:S12)/0.7*0.3</f>
        <v>0</v>
      </c>
      <c r="T24" s="996"/>
      <c r="U24" s="253"/>
      <c r="V24" s="997"/>
      <c r="W24" s="254">
        <f>SUM(W5:W12)/0.7*0.3</f>
        <v>0</v>
      </c>
      <c r="X24" s="253"/>
      <c r="Y24" s="997"/>
      <c r="Z24" s="254">
        <f>SUM(Z5:Z12)/0.7*0.3</f>
        <v>0</v>
      </c>
      <c r="AA24" s="253"/>
      <c r="AB24" s="997"/>
      <c r="AC24" s="254">
        <f>SUM(AC5:AC12)/0.7*0.3</f>
        <v>0</v>
      </c>
      <c r="AD24" s="253"/>
      <c r="AE24" s="997"/>
      <c r="AF24" s="254">
        <f>SUM(AF5:AF12)/0.7*0.3</f>
        <v>0</v>
      </c>
      <c r="AG24" s="253"/>
      <c r="AH24" s="997"/>
      <c r="AI24" s="254">
        <f>SUM(AI5:AI12)/0.7*0.3</f>
        <v>0</v>
      </c>
      <c r="AJ24" s="238"/>
      <c r="AK24" s="238"/>
      <c r="AL24" s="159"/>
    </row>
    <row r="25" spans="1:38" ht="15">
      <c r="A25" s="246"/>
      <c r="B25" s="980" t="s">
        <v>0</v>
      </c>
      <c r="C25" s="981" t="s">
        <v>429</v>
      </c>
      <c r="D25" s="976"/>
      <c r="E25" s="976"/>
      <c r="F25" s="976"/>
      <c r="G25" s="984">
        <f>SUMIF($B$5:$B$22,$B25,G$5:G$22)/0.7*0.3</f>
        <v>0</v>
      </c>
      <c r="H25" s="976"/>
      <c r="I25" s="976"/>
      <c r="J25" s="984">
        <f>SUMIF($B$5:$B$22,$B25,J$5:J$22)/0.7*0.3</f>
        <v>0</v>
      </c>
      <c r="K25" s="976"/>
      <c r="L25" s="976"/>
      <c r="M25" s="984">
        <f>SUMIF($B$5:$B$22,$B25,M$5:M$22)/0.7*0.3</f>
        <v>0</v>
      </c>
      <c r="N25" s="976"/>
      <c r="O25" s="976"/>
      <c r="P25" s="984">
        <f>SUMIF($B$5:$B$22,$B25,P$5:P$22)/0.7*0.3</f>
        <v>0</v>
      </c>
      <c r="Q25" s="976"/>
      <c r="R25" s="976"/>
      <c r="S25" s="984">
        <f>SUMIF($B$5:$B$22,$B25,S$5:S$22)/0.7*0.3</f>
        <v>0</v>
      </c>
      <c r="T25" s="639"/>
      <c r="U25" s="994"/>
      <c r="V25" s="982"/>
      <c r="W25" s="984">
        <f>SUMIF($B$5:$B$22,$B25,W$5:W$22)/0.7*0.3</f>
        <v>0</v>
      </c>
      <c r="X25" s="994"/>
      <c r="Y25" s="982"/>
      <c r="Z25" s="984">
        <f>SUMIF($B$5:$B$22,$B25,Z$5:Z$22)/0.7*0.3</f>
        <v>0</v>
      </c>
      <c r="AA25" s="994"/>
      <c r="AB25" s="982"/>
      <c r="AC25" s="984">
        <f>SUMIF($B$5:$B$22,$B25,AC$5:AC$22)/0.7*0.3</f>
        <v>0</v>
      </c>
      <c r="AD25" s="994"/>
      <c r="AE25" s="982"/>
      <c r="AF25" s="984">
        <f>SUMIF($B$5:$B$22,$B25,AF$5:AF$22)/0.7*0.3</f>
        <v>0</v>
      </c>
      <c r="AG25" s="994"/>
      <c r="AH25" s="982"/>
      <c r="AI25" s="984">
        <f>SUMIF($B$5:$B$22,$B25,AI$5:AI$22)/0.7*0.3</f>
        <v>0</v>
      </c>
      <c r="AJ25" s="238"/>
      <c r="AK25" s="238"/>
      <c r="AL25" s="159"/>
    </row>
    <row r="26" spans="1:38" ht="15">
      <c r="A26" s="246"/>
      <c r="B26" s="980" t="s">
        <v>21</v>
      </c>
      <c r="C26" s="981" t="s">
        <v>430</v>
      </c>
      <c r="D26" s="976"/>
      <c r="E26" s="976"/>
      <c r="F26" s="976"/>
      <c r="G26" s="984">
        <f t="shared" ref="G26:G27" si="20">SUMIF($B$5:$B$22,$B26,G$5:G$22)/0.7*0.3</f>
        <v>0</v>
      </c>
      <c r="H26" s="976"/>
      <c r="I26" s="976"/>
      <c r="J26" s="984">
        <f t="shared" ref="J26:J27" si="21">SUMIF($B$5:$B$22,$B26,J$5:J$22)/0.7*0.3</f>
        <v>0</v>
      </c>
      <c r="K26" s="976"/>
      <c r="L26" s="976"/>
      <c r="M26" s="984">
        <f t="shared" ref="M26:M27" si="22">SUMIF($B$5:$B$22,$B26,M$5:M$22)/0.7*0.3</f>
        <v>0</v>
      </c>
      <c r="N26" s="976"/>
      <c r="O26" s="976"/>
      <c r="P26" s="984">
        <f t="shared" ref="P26:P27" si="23">SUMIF($B$5:$B$22,$B26,P$5:P$22)/0.7*0.3</f>
        <v>0</v>
      </c>
      <c r="Q26" s="976"/>
      <c r="R26" s="976"/>
      <c r="S26" s="984">
        <f t="shared" ref="S26:S27" si="24">SUMIF($B$5:$B$22,$B26,S$5:S$22)/0.7*0.3</f>
        <v>0</v>
      </c>
      <c r="T26" s="639"/>
      <c r="U26" s="994"/>
      <c r="V26" s="982"/>
      <c r="W26" s="984">
        <f t="shared" ref="W26:W27" si="25">SUMIF($B$5:$B$22,$B26,W$5:W$22)/0.7*0.3</f>
        <v>0</v>
      </c>
      <c r="X26" s="994"/>
      <c r="Y26" s="982"/>
      <c r="Z26" s="984">
        <f t="shared" ref="Z26:Z27" si="26">SUMIF($B$5:$B$22,$B26,Z$5:Z$22)/0.7*0.3</f>
        <v>0</v>
      </c>
      <c r="AA26" s="994"/>
      <c r="AB26" s="982"/>
      <c r="AC26" s="984">
        <f t="shared" ref="AC26:AC27" si="27">SUMIF($B$5:$B$22,$B26,AC$5:AC$22)/0.7*0.3</f>
        <v>0</v>
      </c>
      <c r="AD26" s="994"/>
      <c r="AE26" s="982"/>
      <c r="AF26" s="984">
        <f t="shared" ref="AF26:AF27" si="28">SUMIF($B$5:$B$22,$B26,AF$5:AF$22)/0.7*0.3</f>
        <v>0</v>
      </c>
      <c r="AG26" s="994"/>
      <c r="AH26" s="982"/>
      <c r="AI26" s="984">
        <f t="shared" ref="AI26:AI27" si="29">SUMIF($B$5:$B$22,$B26,AI$5:AI$22)/0.7*0.3</f>
        <v>0</v>
      </c>
      <c r="AJ26" s="238"/>
      <c r="AK26" s="238"/>
      <c r="AL26" s="159"/>
    </row>
    <row r="27" spans="1:38" ht="15">
      <c r="A27" s="246"/>
      <c r="B27" s="980" t="s">
        <v>3</v>
      </c>
      <c r="C27" s="981" t="s">
        <v>431</v>
      </c>
      <c r="D27" s="976"/>
      <c r="E27" s="976"/>
      <c r="F27" s="976"/>
      <c r="G27" s="984">
        <f t="shared" si="20"/>
        <v>0</v>
      </c>
      <c r="H27" s="976"/>
      <c r="I27" s="976"/>
      <c r="J27" s="984">
        <f t="shared" si="21"/>
        <v>0</v>
      </c>
      <c r="K27" s="976"/>
      <c r="L27" s="976"/>
      <c r="M27" s="984">
        <f t="shared" si="22"/>
        <v>0</v>
      </c>
      <c r="N27" s="976"/>
      <c r="O27" s="976"/>
      <c r="P27" s="984">
        <f t="shared" si="23"/>
        <v>0</v>
      </c>
      <c r="Q27" s="976"/>
      <c r="R27" s="976"/>
      <c r="S27" s="984">
        <f t="shared" si="24"/>
        <v>0</v>
      </c>
      <c r="T27" s="639"/>
      <c r="U27" s="994"/>
      <c r="V27" s="982"/>
      <c r="W27" s="984">
        <f t="shared" si="25"/>
        <v>0</v>
      </c>
      <c r="X27" s="994"/>
      <c r="Y27" s="982"/>
      <c r="Z27" s="984">
        <f t="shared" si="26"/>
        <v>0</v>
      </c>
      <c r="AA27" s="994"/>
      <c r="AB27" s="982"/>
      <c r="AC27" s="984">
        <f t="shared" si="27"/>
        <v>0</v>
      </c>
      <c r="AD27" s="994"/>
      <c r="AE27" s="982"/>
      <c r="AF27" s="984">
        <f t="shared" si="28"/>
        <v>0</v>
      </c>
      <c r="AG27" s="994"/>
      <c r="AH27" s="982"/>
      <c r="AI27" s="984">
        <f t="shared" si="29"/>
        <v>0</v>
      </c>
      <c r="AJ27" s="238"/>
      <c r="AK27" s="238"/>
      <c r="AL27" s="159"/>
    </row>
    <row r="28" spans="1:38" s="42" customFormat="1">
      <c r="A28" s="295"/>
      <c r="B28" s="296"/>
      <c r="C28" s="247"/>
      <c r="D28" s="297"/>
      <c r="E28" s="1049"/>
      <c r="F28" s="1056"/>
      <c r="G28" s="298"/>
      <c r="H28" s="1049"/>
      <c r="I28" s="1056"/>
      <c r="J28" s="298"/>
      <c r="K28" s="1049"/>
      <c r="L28" s="1056"/>
      <c r="M28" s="298"/>
      <c r="N28" s="1061"/>
      <c r="O28" s="1062"/>
      <c r="P28" s="299"/>
      <c r="Q28" s="1061"/>
      <c r="R28" s="1062"/>
      <c r="S28" s="299"/>
      <c r="T28" s="300"/>
      <c r="U28" s="301"/>
      <c r="V28" s="303"/>
      <c r="W28" s="302"/>
      <c r="X28" s="301"/>
      <c r="Y28" s="303"/>
      <c r="Z28" s="302"/>
      <c r="AA28" s="301"/>
      <c r="AB28" s="303"/>
      <c r="AC28" s="302"/>
      <c r="AD28" s="301"/>
      <c r="AE28" s="303"/>
      <c r="AF28" s="302"/>
      <c r="AG28" s="301"/>
      <c r="AH28" s="303"/>
      <c r="AI28" s="302"/>
      <c r="AJ28" s="278"/>
      <c r="AK28" s="278"/>
      <c r="AL28" s="304"/>
    </row>
    <row r="29" spans="1:38">
      <c r="A29" s="246"/>
      <c r="B29" s="305"/>
      <c r="C29" s="238"/>
      <c r="D29" s="306" t="s">
        <v>111</v>
      </c>
      <c r="E29" s="18">
        <f>SUM(E5:E12)</f>
        <v>0</v>
      </c>
      <c r="F29" s="307"/>
      <c r="G29" s="308">
        <f>SUM(G5:G12,G24)</f>
        <v>0</v>
      </c>
      <c r="H29" s="18">
        <f>SUM(H5:H12)</f>
        <v>0</v>
      </c>
      <c r="I29" s="307"/>
      <c r="J29" s="308">
        <f>SUM(J5:J12,J24)</f>
        <v>0</v>
      </c>
      <c r="K29" s="18">
        <f>SUM(K5:K12)</f>
        <v>0</v>
      </c>
      <c r="L29" s="307"/>
      <c r="M29" s="308">
        <f>SUM(M5:M12,M24)</f>
        <v>0</v>
      </c>
      <c r="N29" s="18">
        <f>SUM(N5:N12)</f>
        <v>0</v>
      </c>
      <c r="O29" s="307"/>
      <c r="P29" s="308">
        <f>SUM(P5:P12,P24)</f>
        <v>0</v>
      </c>
      <c r="Q29" s="18">
        <f>SUM(Q5:Q12)</f>
        <v>0</v>
      </c>
      <c r="R29" s="307"/>
      <c r="S29" s="308">
        <f>SUM(S5:S12,S24)</f>
        <v>0</v>
      </c>
      <c r="T29" s="117"/>
      <c r="U29" s="309">
        <f>SUM(U5:U12)</f>
        <v>0</v>
      </c>
      <c r="V29" s="581"/>
      <c r="W29" s="254">
        <f>SUM(W5:W12,W24)</f>
        <v>0</v>
      </c>
      <c r="X29" s="309">
        <f>SUM(X5:X12)</f>
        <v>0</v>
      </c>
      <c r="Y29" s="581"/>
      <c r="Z29" s="254">
        <f>SUM(Z5:Z12,Z24)</f>
        <v>0</v>
      </c>
      <c r="AA29" s="309">
        <f>SUM(AA5:AA12)</f>
        <v>0</v>
      </c>
      <c r="AB29" s="581"/>
      <c r="AC29" s="254">
        <f>SUM(AC5:AC12,AC24)</f>
        <v>0</v>
      </c>
      <c r="AD29" s="309">
        <f>SUM(AD5:AD12)</f>
        <v>0</v>
      </c>
      <c r="AE29" s="581"/>
      <c r="AF29" s="254">
        <f>SUM(AF5:AF12,AF24)</f>
        <v>0</v>
      </c>
      <c r="AG29" s="309">
        <f>SUM(AG5:AG12)</f>
        <v>0</v>
      </c>
      <c r="AH29" s="581"/>
      <c r="AI29" s="254">
        <f>SUM(AI5:AI12,AI24)</f>
        <v>0</v>
      </c>
      <c r="AJ29" s="238"/>
      <c r="AK29" s="238"/>
      <c r="AL29" s="159"/>
    </row>
    <row r="30" spans="1:38">
      <c r="A30" s="260"/>
      <c r="B30" s="311"/>
      <c r="C30" s="274"/>
      <c r="D30" s="263"/>
      <c r="E30" s="206"/>
      <c r="F30" s="312"/>
      <c r="G30" s="313"/>
      <c r="H30" s="206"/>
      <c r="I30" s="312"/>
      <c r="J30" s="313"/>
      <c r="K30" s="206"/>
      <c r="L30" s="312"/>
      <c r="M30" s="313"/>
      <c r="N30" s="206"/>
      <c r="O30" s="312"/>
      <c r="P30" s="313"/>
      <c r="Q30" s="206"/>
      <c r="R30" s="312"/>
      <c r="S30" s="313"/>
      <c r="T30" s="314"/>
      <c r="U30" s="567"/>
      <c r="V30" s="339"/>
      <c r="W30" s="568"/>
      <c r="X30" s="567"/>
      <c r="Y30" s="339"/>
      <c r="Z30" s="568"/>
      <c r="AA30" s="567"/>
      <c r="AB30" s="339"/>
      <c r="AC30" s="568"/>
      <c r="AD30" s="567"/>
      <c r="AE30" s="339"/>
      <c r="AF30" s="568"/>
      <c r="AG30" s="567"/>
      <c r="AH30" s="339"/>
      <c r="AI30" s="568"/>
      <c r="AJ30" s="262"/>
      <c r="AK30" s="262"/>
      <c r="AL30" s="273"/>
    </row>
    <row r="31" spans="1:38" ht="18.75">
      <c r="E31" s="1224">
        <f>+E29+G29</f>
        <v>0</v>
      </c>
      <c r="F31" s="1225"/>
      <c r="G31" s="1226"/>
      <c r="H31" s="1225">
        <f>+H29+J29</f>
        <v>0</v>
      </c>
      <c r="I31" s="1225"/>
      <c r="J31" s="1226"/>
      <c r="K31" s="1224">
        <f>+K29+M29</f>
        <v>0</v>
      </c>
      <c r="L31" s="1225"/>
      <c r="M31" s="1226"/>
      <c r="N31" s="1224">
        <f>+N29+P29</f>
        <v>0</v>
      </c>
      <c r="O31" s="1225"/>
      <c r="P31" s="1226"/>
      <c r="Q31" s="1224">
        <f>+Q29+S29</f>
        <v>0</v>
      </c>
      <c r="R31" s="1225"/>
      <c r="S31" s="1226"/>
      <c r="T31" s="283"/>
      <c r="U31" s="1217">
        <f>SUM(U29,,W29)</f>
        <v>0</v>
      </c>
      <c r="V31" s="1218"/>
      <c r="W31" s="1219"/>
      <c r="X31" s="1217">
        <f>SUM(X29,,Z29)</f>
        <v>0</v>
      </c>
      <c r="Y31" s="1218"/>
      <c r="Z31" s="1219"/>
      <c r="AA31" s="1217">
        <f>SUM(AA29,,AC29)</f>
        <v>0</v>
      </c>
      <c r="AB31" s="1218"/>
      <c r="AC31" s="1219"/>
      <c r="AD31" s="1217">
        <f>SUM(AD29,,AF29)</f>
        <v>0</v>
      </c>
      <c r="AE31" s="1218"/>
      <c r="AF31" s="1219"/>
      <c r="AG31" s="1217">
        <f>SUM(AG29,,AI29)</f>
        <v>0</v>
      </c>
      <c r="AH31" s="1218"/>
      <c r="AI31" s="1218"/>
    </row>
    <row r="32" spans="1:38" ht="18.75">
      <c r="E32" s="1211">
        <f>+SUM(E31,H31,K31,N31,Q31)</f>
        <v>0</v>
      </c>
      <c r="F32" s="1212"/>
      <c r="G32" s="1212"/>
      <c r="H32" s="1212"/>
      <c r="I32" s="1212"/>
      <c r="J32" s="1212"/>
      <c r="K32" s="1212"/>
      <c r="L32" s="1212"/>
      <c r="M32" s="1212"/>
      <c r="N32" s="1212"/>
      <c r="O32" s="1212"/>
      <c r="P32" s="1212"/>
      <c r="Q32" s="1212"/>
      <c r="R32" s="1212"/>
      <c r="S32" s="1213"/>
      <c r="T32" s="284"/>
      <c r="U32" s="1214">
        <f>SUM(U29,W29,X29,Z29,AA29,AC29,AD29,AF29,AG29,AI29)</f>
        <v>0</v>
      </c>
      <c r="V32" s="1215"/>
      <c r="W32" s="1215"/>
      <c r="X32" s="1215"/>
      <c r="Y32" s="1215"/>
      <c r="Z32" s="1215"/>
      <c r="AA32" s="1215"/>
      <c r="AB32" s="1215"/>
      <c r="AC32" s="1215"/>
      <c r="AD32" s="1215"/>
      <c r="AE32" s="1215"/>
      <c r="AF32" s="1215"/>
      <c r="AG32" s="1215"/>
      <c r="AH32" s="1215"/>
      <c r="AI32" s="1215"/>
    </row>
    <row r="33" spans="1:38" s="170" customFormat="1" ht="15">
      <c r="B33" s="171"/>
      <c r="C33" s="170" t="s">
        <v>81</v>
      </c>
      <c r="D33" s="170" t="s">
        <v>104</v>
      </c>
      <c r="F33" s="172"/>
      <c r="G33" s="173"/>
      <c r="H33" s="174"/>
      <c r="L33" s="172"/>
      <c r="T33" s="175"/>
      <c r="U33" s="278"/>
      <c r="V33" s="279"/>
      <c r="W33" s="278"/>
      <c r="X33" s="278"/>
      <c r="Y33" s="279"/>
      <c r="Z33" s="278"/>
      <c r="AA33" s="278"/>
      <c r="AB33" s="279"/>
      <c r="AC33" s="278"/>
      <c r="AD33" s="278"/>
      <c r="AE33" s="279"/>
      <c r="AF33" s="278"/>
      <c r="AG33" s="278"/>
      <c r="AH33" s="279"/>
      <c r="AI33" s="278"/>
    </row>
    <row r="34" spans="1:38">
      <c r="D34" s="170" t="s">
        <v>105</v>
      </c>
      <c r="F34" s="122"/>
      <c r="H34" s="123"/>
      <c r="I34" s="44"/>
      <c r="J34" s="44"/>
      <c r="L34" s="122"/>
      <c r="M34" s="44"/>
      <c r="O34" s="44"/>
      <c r="P34" s="44"/>
      <c r="R34" s="44"/>
      <c r="S34" s="44"/>
      <c r="T34" s="124"/>
      <c r="U34" s="281"/>
      <c r="V34" s="282"/>
      <c r="W34" s="238"/>
      <c r="X34" s="281"/>
      <c r="Y34" s="282"/>
      <c r="Z34" s="238"/>
      <c r="AA34" s="281"/>
      <c r="AB34" s="282"/>
      <c r="AC34" s="238"/>
      <c r="AD34" s="281"/>
      <c r="AE34" s="282"/>
      <c r="AF34" s="238"/>
      <c r="AG34" s="281"/>
      <c r="AH34" s="282"/>
      <c r="AI34" s="238"/>
      <c r="AL34" s="44"/>
    </row>
    <row r="35" spans="1:38">
      <c r="D35" s="170" t="s">
        <v>106</v>
      </c>
      <c r="F35" s="122"/>
      <c r="H35" s="123"/>
      <c r="I35" s="44"/>
      <c r="J35" s="44"/>
      <c r="L35" s="122"/>
      <c r="M35" s="44"/>
      <c r="O35" s="44"/>
      <c r="P35" s="44"/>
      <c r="R35" s="44"/>
      <c r="S35" s="44"/>
      <c r="T35" s="124"/>
      <c r="U35" s="281"/>
      <c r="V35" s="282"/>
      <c r="W35" s="238"/>
      <c r="X35" s="281"/>
      <c r="Y35" s="282"/>
      <c r="Z35" s="238"/>
      <c r="AA35" s="281"/>
      <c r="AB35" s="282"/>
      <c r="AC35" s="238"/>
      <c r="AD35" s="281"/>
      <c r="AE35" s="282"/>
      <c r="AF35" s="238"/>
      <c r="AG35" s="281"/>
      <c r="AH35" s="282"/>
      <c r="AI35" s="238"/>
      <c r="AL35" s="44"/>
    </row>
    <row r="36" spans="1:38">
      <c r="D36" s="170"/>
      <c r="F36" s="122"/>
      <c r="H36" s="123"/>
      <c r="I36" s="44"/>
      <c r="J36" s="44"/>
      <c r="L36" s="122"/>
      <c r="M36" s="44"/>
      <c r="O36" s="44"/>
      <c r="P36" s="44"/>
      <c r="R36" s="44"/>
      <c r="S36" s="44"/>
      <c r="T36" s="124"/>
      <c r="U36" s="238"/>
      <c r="V36" s="282"/>
      <c r="W36" s="238"/>
      <c r="X36" s="238"/>
      <c r="Y36" s="282"/>
      <c r="Z36" s="238"/>
      <c r="AA36" s="238"/>
      <c r="AB36" s="282"/>
      <c r="AC36" s="238"/>
      <c r="AD36" s="238"/>
      <c r="AE36" s="282"/>
      <c r="AF36" s="238"/>
      <c r="AG36" s="238"/>
      <c r="AH36" s="282"/>
      <c r="AI36" s="238"/>
      <c r="AL36" s="44"/>
    </row>
    <row r="37" spans="1:38">
      <c r="B37" s="121" t="s">
        <v>0</v>
      </c>
      <c r="C37" s="45" t="s">
        <v>83</v>
      </c>
      <c r="D37" s="570"/>
      <c r="E37" s="46">
        <f>SUMIF($B5:$B24,$B37,G5:G24)+SUMIF($B5:$B24,$B37,E5:E24)+G25</f>
        <v>0</v>
      </c>
      <c r="F37" s="214" t="e">
        <f>+E37/E$31</f>
        <v>#DIV/0!</v>
      </c>
      <c r="H37" s="46">
        <f>SUMIF($B5:$B24,$B37,J5:J24)+SUMIF($B5:$B24,$B37,H5:H24)+J25</f>
        <v>0</v>
      </c>
      <c r="I37" s="214" t="e">
        <f>+H37/H$31</f>
        <v>#DIV/0!</v>
      </c>
      <c r="J37" s="44"/>
      <c r="K37" s="46">
        <f>SUMIF($B5:$B24,$B37,M5:M24)+SUMIF($B5:$B24,$B37,K5:K24)+M25</f>
        <v>0</v>
      </c>
      <c r="L37" s="214" t="e">
        <f>+K37/K$31</f>
        <v>#DIV/0!</v>
      </c>
      <c r="M37" s="44"/>
      <c r="N37" s="46">
        <f>SUMIF($B5:$B24,$B37,P5:P24)+SUMIF($B5:$B24,$B37,N5:N24)+P25</f>
        <v>0</v>
      </c>
      <c r="O37" s="214" t="e">
        <f>+N37/N$31</f>
        <v>#DIV/0!</v>
      </c>
      <c r="P37" s="44"/>
      <c r="Q37" s="46">
        <f>SUMIF($B5:$B24,$B37,S5:S24)+SUMIF($B5:$B24,$B37,Q5:Q24)+S25</f>
        <v>0</v>
      </c>
      <c r="R37" s="214" t="e">
        <f>+Q37/Q$31</f>
        <v>#DIV/0!</v>
      </c>
      <c r="S37" s="44"/>
      <c r="T37" s="124"/>
      <c r="U37" s="46">
        <f>SUMIF($B5:$B24,$B37,W5:W24)+SUMIF($B5:$B24,$B37,U5:U24)+W25</f>
        <v>0</v>
      </c>
      <c r="V37" s="584" t="e">
        <f>+U37/U$31</f>
        <v>#DIV/0!</v>
      </c>
      <c r="X37" s="46">
        <f>SUMIF($B5:$B24,$B37,Z5:Z24)+SUMIF($B5:$B24,$B37,X5:X24)+Z25</f>
        <v>0</v>
      </c>
      <c r="Y37" s="584" t="e">
        <f>+X37/X$31</f>
        <v>#DIV/0!</v>
      </c>
      <c r="AA37" s="46">
        <f>SUMIF($B5:$B24,$B37,AC5:AC24)+SUMIF($B5:$B24,$B37,AA5:AA24)+AC25</f>
        <v>0</v>
      </c>
      <c r="AB37" s="584" t="e">
        <f>+AA37/AA$31</f>
        <v>#DIV/0!</v>
      </c>
      <c r="AD37" s="46">
        <f>SUMIF($B5:$B24,$B37,AF5:AF24)+SUMIF($B5:$B24,$B37,AD5:AD24)+AF25</f>
        <v>0</v>
      </c>
      <c r="AE37" s="584" t="e">
        <f>+AD37/AD$31</f>
        <v>#DIV/0!</v>
      </c>
      <c r="AG37" s="46">
        <f>SUMIF($B5:$B24,$B37,AI5:AI24)+SUMIF($B5:$B24,$B37,AG5:AG24)+AI25</f>
        <v>0</v>
      </c>
      <c r="AH37" s="584" t="e">
        <f>+AG37/AG$31</f>
        <v>#DIV/0!</v>
      </c>
      <c r="AL37" s="44"/>
    </row>
    <row r="38" spans="1:38">
      <c r="B38" s="125" t="s">
        <v>21</v>
      </c>
      <c r="C38" s="48" t="s">
        <v>84</v>
      </c>
      <c r="D38" s="571"/>
      <c r="E38" s="49">
        <f>SUMIF($B5:$B24,$B38,G5:G24)+SUMIF($B5:$B24,$B38,E5:E24)+G26</f>
        <v>0</v>
      </c>
      <c r="F38" s="215" t="e">
        <f>+E38/E$31</f>
        <v>#DIV/0!</v>
      </c>
      <c r="H38" s="49">
        <f>SUMIF($B5:$B24,$B38,J5:J24)+SUMIF($B5:$B24,$B38,H5:H24)+J26</f>
        <v>0</v>
      </c>
      <c r="I38" s="215" t="e">
        <f t="shared" ref="I38:I39" si="30">+H38/H$31</f>
        <v>#DIV/0!</v>
      </c>
      <c r="J38" s="44"/>
      <c r="K38" s="49">
        <f>SUMIF($B5:$B24,$B38,M5:M24)+SUMIF($B5:$B24,$B38,K5:K24)+M26</f>
        <v>0</v>
      </c>
      <c r="L38" s="215" t="e">
        <f t="shared" ref="L38:L39" si="31">+K38/K$31</f>
        <v>#DIV/0!</v>
      </c>
      <c r="M38" s="44"/>
      <c r="N38" s="49">
        <f>SUMIF($B5:$B24,$B38,P5:P24)+SUMIF($B5:$B24,$B38,N5:N24)+P26</f>
        <v>0</v>
      </c>
      <c r="O38" s="215" t="e">
        <f t="shared" ref="O38:O39" si="32">+N38/N$31</f>
        <v>#DIV/0!</v>
      </c>
      <c r="P38" s="44"/>
      <c r="Q38" s="49">
        <f>SUMIF($B5:$B24,$B38,S5:S24)+SUMIF($B5:$B24,$B38,Q5:Q24)+S26</f>
        <v>0</v>
      </c>
      <c r="R38" s="215" t="e">
        <f t="shared" ref="R38:R39" si="33">+Q38/Q$31</f>
        <v>#DIV/0!</v>
      </c>
      <c r="S38" s="44"/>
      <c r="T38" s="124"/>
      <c r="U38" s="49">
        <f>SUMIF($B5:$B24,$B38,W5:W24)+SUMIF($B5:$B24,$B38,U5:U24)+W26</f>
        <v>0</v>
      </c>
      <c r="V38" s="585" t="e">
        <f>+U38/U$31</f>
        <v>#DIV/0!</v>
      </c>
      <c r="X38" s="49">
        <f>SUMIF($B5:$B24,$B38,Z5:Z24)+SUMIF($B5:$B24,$B38,X5:X24)+Z26</f>
        <v>0</v>
      </c>
      <c r="Y38" s="585" t="e">
        <f>+X38/X$31</f>
        <v>#DIV/0!</v>
      </c>
      <c r="AA38" s="49">
        <f>SUMIF($B5:$B24,$B38,AC5:AC24)+SUMIF($B5:$B24,$B38,AA5:AA24)+AC26</f>
        <v>0</v>
      </c>
      <c r="AB38" s="585" t="e">
        <f>+AA38/AA$31</f>
        <v>#DIV/0!</v>
      </c>
      <c r="AD38" s="49">
        <f>SUMIF($B5:$B24,$B38,AF5:AF24)+SUMIF($B5:$B24,$B38,AD5:AD24)+AF26</f>
        <v>0</v>
      </c>
      <c r="AE38" s="585" t="e">
        <f>+AD38/AD$31</f>
        <v>#DIV/0!</v>
      </c>
      <c r="AG38" s="49">
        <f>SUMIF($B5:$B24,$B38,AI5:AI24)+SUMIF($B5:$B24,$B38,AG5:AG24)+AI26</f>
        <v>0</v>
      </c>
      <c r="AH38" s="585" t="e">
        <f>+AG38/AG$31</f>
        <v>#DIV/0!</v>
      </c>
      <c r="AL38" s="44"/>
    </row>
    <row r="39" spans="1:38">
      <c r="B39" s="126" t="s">
        <v>3</v>
      </c>
      <c r="C39" s="51" t="s">
        <v>85</v>
      </c>
      <c r="D39" s="572"/>
      <c r="E39" s="52">
        <f>SUMIF($B5:$B24,$B39,G5:G24)+SUMIF($B5:$B24,$B39,E5:E24)+G27</f>
        <v>0</v>
      </c>
      <c r="F39" s="216" t="e">
        <f>+E39/E$31</f>
        <v>#DIV/0!</v>
      </c>
      <c r="H39" s="52">
        <f>SUMIF($B5:$B24,$B39,J5:J24)+SUMIF($B5:$B24,$B39,H5:H24)+J27</f>
        <v>0</v>
      </c>
      <c r="I39" s="216" t="e">
        <f t="shared" si="30"/>
        <v>#DIV/0!</v>
      </c>
      <c r="J39" s="44"/>
      <c r="K39" s="52">
        <f>SUMIF($B5:$B24,$B39,M5:M24)+SUMIF($B5:$B24,$B39,K5:K24)+M27</f>
        <v>0</v>
      </c>
      <c r="L39" s="216" t="e">
        <f t="shared" si="31"/>
        <v>#DIV/0!</v>
      </c>
      <c r="M39" s="44"/>
      <c r="N39" s="52">
        <f>SUMIF($B5:$B24,$B39,P5:P24)+SUMIF($B5:$B24,$B39,N5:N24)+P27</f>
        <v>0</v>
      </c>
      <c r="O39" s="216" t="e">
        <f t="shared" si="32"/>
        <v>#DIV/0!</v>
      </c>
      <c r="P39" s="44"/>
      <c r="Q39" s="52">
        <f>SUMIF($B5:$B24,$B39,S5:S24)+SUMIF($B5:$B24,$B39,Q5:Q24)+S27</f>
        <v>0</v>
      </c>
      <c r="R39" s="216" t="e">
        <f t="shared" si="33"/>
        <v>#DIV/0!</v>
      </c>
      <c r="S39" s="44"/>
      <c r="T39" s="124"/>
      <c r="U39" s="52">
        <f>SUMIF($B5:$B24,$B39,W5:W24)+SUMIF($B5:$B24,$B39,U5:U24)+W27</f>
        <v>0</v>
      </c>
      <c r="V39" s="586" t="e">
        <f>+U39/U$31</f>
        <v>#DIV/0!</v>
      </c>
      <c r="W39" s="170"/>
      <c r="X39" s="52">
        <f>SUMIF($B5:$B24,$B39,Z5:Z24)+SUMIF($B5:$B24,$B39,X5:X24)+Z27</f>
        <v>0</v>
      </c>
      <c r="Y39" s="586" t="e">
        <f>+X39/X$31</f>
        <v>#DIV/0!</v>
      </c>
      <c r="Z39" s="170"/>
      <c r="AA39" s="52">
        <f>SUMIF($B5:$B24,$B39,AC5:AC24)+SUMIF($B5:$B24,$B39,AA5:AA24)+AC27</f>
        <v>0</v>
      </c>
      <c r="AB39" s="586" t="e">
        <f>+AA39/AA$31</f>
        <v>#DIV/0!</v>
      </c>
      <c r="AC39" s="170"/>
      <c r="AD39" s="52">
        <f>SUMIF($B5:$B24,$B39,AF5:AF24)+SUMIF($B5:$B24,$B39,AD5:AD24)+AF27</f>
        <v>0</v>
      </c>
      <c r="AE39" s="586" t="e">
        <f>+AD39/AD$31</f>
        <v>#DIV/0!</v>
      </c>
      <c r="AF39" s="170"/>
      <c r="AG39" s="52">
        <f>SUMIF($B5:$B24,$B39,AI5:AI24)+SUMIF($B5:$B24,$B39,AG5:AG24)+AI27</f>
        <v>0</v>
      </c>
      <c r="AH39" s="586" t="e">
        <f>+AG39/AG$31</f>
        <v>#DIV/0!</v>
      </c>
      <c r="AI39" s="170"/>
      <c r="AL39" s="44"/>
    </row>
    <row r="40" spans="1:38" s="4" customFormat="1" ht="15">
      <c r="A40" s="217"/>
      <c r="B40" s="205"/>
      <c r="C40" s="217"/>
      <c r="D40" s="217"/>
      <c r="E40" s="218"/>
      <c r="F40" s="219"/>
      <c r="G40" s="220"/>
      <c r="H40" s="221"/>
      <c r="L40" s="219"/>
      <c r="T40" s="222"/>
    </row>
  </sheetData>
  <sheetProtection algorithmName="SHA-512" hashValue="CoDrebruZgjsoeTi5sDHFdp2jBXaA+nUI8HZxhxKHvN2kzUOmgltXNiEPwwUSRNkOHQQnV01rsi/fjWdz1+pQg==" saltValue="Pf6nUJGgKgcmUpfoJIkDUg==" spinCount="100000" sheet="1" objects="1" scenarios="1"/>
  <mergeCells count="27">
    <mergeCell ref="Q31:S31"/>
    <mergeCell ref="U32:AI32"/>
    <mergeCell ref="AH1:AI1"/>
    <mergeCell ref="AA31:AC31"/>
    <mergeCell ref="AD31:AF31"/>
    <mergeCell ref="AG31:AI31"/>
    <mergeCell ref="F2:G2"/>
    <mergeCell ref="I2:J2"/>
    <mergeCell ref="L2:M2"/>
    <mergeCell ref="O2:P2"/>
    <mergeCell ref="R2:S2"/>
    <mergeCell ref="E32:S32"/>
    <mergeCell ref="AE1:AF1"/>
    <mergeCell ref="E1:G1"/>
    <mergeCell ref="H1:J1"/>
    <mergeCell ref="K1:M1"/>
    <mergeCell ref="N1:P1"/>
    <mergeCell ref="V1:W1"/>
    <mergeCell ref="Y1:Z1"/>
    <mergeCell ref="AB1:AC1"/>
    <mergeCell ref="E31:G31"/>
    <mergeCell ref="H31:J31"/>
    <mergeCell ref="U31:W31"/>
    <mergeCell ref="X31:Z31"/>
    <mergeCell ref="K31:M31"/>
    <mergeCell ref="N31:P31"/>
    <mergeCell ref="Q1:S1"/>
  </mergeCells>
  <phoneticPr fontId="10" type="noConversion"/>
  <pageMargins left="0.7" right="0.7" top="0.75" bottom="0.75" header="0.3" footer="0.3"/>
  <pageSetup paperSize="9" scale="5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9F7E9-4DDC-5E4E-947B-A77ADCA44627}">
  <sheetPr>
    <tabColor theme="0"/>
    <outlinePr summaryBelow="0"/>
    <pageSetUpPr fitToPage="1"/>
  </sheetPr>
  <dimension ref="A1:AN57"/>
  <sheetViews>
    <sheetView zoomScale="80" zoomScaleNormal="80" workbookViewId="0">
      <pane xSplit="4" ySplit="3" topLeftCell="E4" activePane="bottomRight" state="frozen"/>
      <selection activeCell="B3" sqref="B3"/>
      <selection pane="topRight" activeCell="B3" sqref="B3"/>
      <selection pane="bottomLeft" activeCell="B3" sqref="B3"/>
      <selection pane="bottomRight" activeCell="C4" sqref="C4:D4"/>
    </sheetView>
  </sheetViews>
  <sheetFormatPr defaultColWidth="9.125" defaultRowHeight="15.75" outlineLevelCol="1"/>
  <cols>
    <col min="1" max="1" width="3.625" style="4" customWidth="1"/>
    <col min="2" max="2" width="6.625" style="17" customWidth="1"/>
    <col min="3" max="3" width="11.625" style="4" customWidth="1"/>
    <col min="4" max="4" width="46.625" style="4" customWidth="1"/>
    <col min="5" max="5" width="15.625" style="349" customWidth="1"/>
    <col min="6" max="6" width="9" style="529" customWidth="1"/>
    <col min="7" max="7" width="15.625" style="350" customWidth="1"/>
    <col min="8" max="8" width="15.625" style="349" customWidth="1"/>
    <col min="9" max="9" width="9.125" style="195" bestFit="1" customWidth="1"/>
    <col min="10" max="10" width="15.625" style="350" customWidth="1"/>
    <col min="11" max="11" width="15.625" style="349" customWidth="1"/>
    <col min="12" max="12" width="9.125" style="195" customWidth="1"/>
    <col min="13" max="13" width="15.625" style="350" customWidth="1"/>
    <col min="14" max="14" width="15.625" style="349" customWidth="1"/>
    <col min="15" max="15" width="9.125" style="195" customWidth="1"/>
    <col min="16" max="16" width="15.625" style="350" customWidth="1"/>
    <col min="17" max="17" width="15.625" style="349" customWidth="1"/>
    <col min="18" max="18" width="9.125" style="195" customWidth="1"/>
    <col min="19" max="19" width="15.625" style="350" customWidth="1"/>
    <col min="20" max="20" width="45.625" style="351" customWidth="1"/>
    <col min="21" max="21" width="15.625" style="4" hidden="1" customWidth="1" outlineLevel="1"/>
    <col min="22" max="22" width="6.625" style="122" hidden="1" customWidth="1" outlineLevel="1"/>
    <col min="23" max="23" width="15.625" style="44" hidden="1" customWidth="1" outlineLevel="1"/>
    <col min="24" max="24" width="15.625" style="4" hidden="1" customWidth="1" outlineLevel="1"/>
    <col min="25" max="25" width="6.625" style="122" hidden="1" customWidth="1" outlineLevel="1"/>
    <col min="26" max="26" width="15.625" style="44" hidden="1" customWidth="1" outlineLevel="1"/>
    <col min="27" max="27" width="15.625" style="4" hidden="1" customWidth="1" outlineLevel="1"/>
    <col min="28" max="28" width="6.625" style="122" hidden="1" customWidth="1" outlineLevel="1"/>
    <col min="29" max="29" width="15.625" style="44" hidden="1" customWidth="1" outlineLevel="1"/>
    <col min="30" max="30" width="15.625" style="4" hidden="1" customWidth="1" outlineLevel="1"/>
    <col min="31" max="31" width="6.625" style="122" hidden="1" customWidth="1" outlineLevel="1"/>
    <col min="32" max="32" width="15.625" style="44" hidden="1" customWidth="1" outlineLevel="1"/>
    <col min="33" max="33" width="15.625" style="4" hidden="1" customWidth="1" outlineLevel="1"/>
    <col min="34" max="34" width="6.625" style="122" hidden="1" customWidth="1" outlineLevel="1"/>
    <col min="35" max="35" width="15.625" style="44" hidden="1" customWidth="1" outlineLevel="1"/>
    <col min="36" max="36" width="9.625" style="44" hidden="1" customWidth="1" outlineLevel="1"/>
    <col min="37" max="37" width="15.625" style="44" hidden="1" customWidth="1" outlineLevel="1"/>
    <col min="38" max="38" width="52.625" style="124" hidden="1" customWidth="1" outlineLevel="1"/>
    <col min="39" max="39" width="9.125" style="44" collapsed="1"/>
    <col min="40" max="16384" width="9.125" style="44"/>
  </cols>
  <sheetData>
    <row r="1" spans="1:40" ht="32.25" customHeight="1">
      <c r="A1" s="1" t="s">
        <v>7</v>
      </c>
      <c r="B1" s="316"/>
      <c r="C1" s="55"/>
      <c r="D1" s="859">
        <f ca="1">+'1.1_Previous expenses'!D1</f>
        <v>46072.505177314815</v>
      </c>
      <c r="E1" s="1187" t="s">
        <v>180</v>
      </c>
      <c r="F1" s="1200"/>
      <c r="G1" s="1188"/>
      <c r="H1" s="1187" t="s">
        <v>181</v>
      </c>
      <c r="I1" s="1200"/>
      <c r="J1" s="1188"/>
      <c r="K1" s="1187" t="s">
        <v>182</v>
      </c>
      <c r="L1" s="1200"/>
      <c r="M1" s="1188"/>
      <c r="N1" s="1187" t="s">
        <v>183</v>
      </c>
      <c r="O1" s="1200"/>
      <c r="P1" s="1188"/>
      <c r="Q1" s="1187" t="s">
        <v>184</v>
      </c>
      <c r="R1" s="1200"/>
      <c r="S1" s="1188"/>
      <c r="T1" s="3"/>
      <c r="U1" s="888" t="s">
        <v>185</v>
      </c>
      <c r="V1" s="1202" t="s">
        <v>10</v>
      </c>
      <c r="W1" s="1201"/>
      <c r="X1" s="888" t="s">
        <v>186</v>
      </c>
      <c r="Y1" s="1202" t="s">
        <v>10</v>
      </c>
      <c r="Z1" s="1201"/>
      <c r="AA1" s="888" t="s">
        <v>187</v>
      </c>
      <c r="AB1" s="1202" t="s">
        <v>10</v>
      </c>
      <c r="AC1" s="1201"/>
      <c r="AD1" s="888" t="s">
        <v>188</v>
      </c>
      <c r="AE1" s="1202" t="s">
        <v>10</v>
      </c>
      <c r="AF1" s="1201"/>
      <c r="AG1" s="888" t="s">
        <v>189</v>
      </c>
      <c r="AH1" s="1202" t="s">
        <v>10</v>
      </c>
      <c r="AI1" s="1201"/>
      <c r="AJ1" s="56" t="s">
        <v>87</v>
      </c>
      <c r="AK1" s="56" t="s">
        <v>88</v>
      </c>
      <c r="AL1" s="57" t="s">
        <v>89</v>
      </c>
    </row>
    <row r="2" spans="1:40">
      <c r="A2" s="5"/>
      <c r="B2" s="317"/>
      <c r="C2" s="59"/>
      <c r="D2" s="7"/>
      <c r="E2" s="184" t="s">
        <v>11</v>
      </c>
      <c r="F2" s="1203" t="s">
        <v>10</v>
      </c>
      <c r="G2" s="1204"/>
      <c r="H2" s="318" t="s">
        <v>11</v>
      </c>
      <c r="I2" s="1203" t="s">
        <v>10</v>
      </c>
      <c r="J2" s="1204"/>
      <c r="K2" s="184" t="s">
        <v>11</v>
      </c>
      <c r="L2" s="1203" t="s">
        <v>10</v>
      </c>
      <c r="M2" s="1204"/>
      <c r="N2" s="184" t="s">
        <v>11</v>
      </c>
      <c r="O2" s="1203" t="s">
        <v>10</v>
      </c>
      <c r="P2" s="1204"/>
      <c r="Q2" s="184" t="s">
        <v>11</v>
      </c>
      <c r="R2" s="1203" t="s">
        <v>10</v>
      </c>
      <c r="S2" s="1204"/>
      <c r="T2" s="61"/>
      <c r="U2" s="10" t="s">
        <v>12</v>
      </c>
      <c r="V2" s="580" t="s">
        <v>14</v>
      </c>
      <c r="W2" s="65" t="s">
        <v>12</v>
      </c>
      <c r="X2" s="10" t="s">
        <v>12</v>
      </c>
      <c r="Y2" s="580" t="s">
        <v>14</v>
      </c>
      <c r="Z2" s="65" t="s">
        <v>12</v>
      </c>
      <c r="AA2" s="10" t="s">
        <v>12</v>
      </c>
      <c r="AB2" s="580" t="s">
        <v>14</v>
      </c>
      <c r="AC2" s="65" t="s">
        <v>12</v>
      </c>
      <c r="AD2" s="10" t="s">
        <v>12</v>
      </c>
      <c r="AE2" s="580" t="s">
        <v>14</v>
      </c>
      <c r="AF2" s="65" t="s">
        <v>12</v>
      </c>
      <c r="AG2" s="10" t="s">
        <v>12</v>
      </c>
      <c r="AH2" s="580" t="s">
        <v>14</v>
      </c>
      <c r="AI2" s="65" t="s">
        <v>12</v>
      </c>
      <c r="AJ2" s="66"/>
      <c r="AK2" s="66"/>
      <c r="AL2" s="67"/>
    </row>
    <row r="3" spans="1:40">
      <c r="A3" s="43"/>
      <c r="B3" s="319" t="s">
        <v>15</v>
      </c>
      <c r="C3" s="16"/>
      <c r="D3" s="194"/>
      <c r="E3" s="191" t="s">
        <v>16</v>
      </c>
      <c r="F3" s="523" t="s">
        <v>90</v>
      </c>
      <c r="G3" s="621" t="s">
        <v>17</v>
      </c>
      <c r="H3" s="320" t="s">
        <v>16</v>
      </c>
      <c r="I3" s="1012" t="s">
        <v>90</v>
      </c>
      <c r="J3" s="621" t="s">
        <v>17</v>
      </c>
      <c r="K3" s="191" t="s">
        <v>16</v>
      </c>
      <c r="L3" s="1012" t="s">
        <v>90</v>
      </c>
      <c r="M3" s="621" t="s">
        <v>17</v>
      </c>
      <c r="N3" s="191" t="s">
        <v>16</v>
      </c>
      <c r="O3" s="1012" t="s">
        <v>90</v>
      </c>
      <c r="P3" s="621" t="s">
        <v>17</v>
      </c>
      <c r="Q3" s="191" t="s">
        <v>16</v>
      </c>
      <c r="R3" s="1012" t="s">
        <v>90</v>
      </c>
      <c r="S3" s="621" t="s">
        <v>17</v>
      </c>
      <c r="T3" s="354" t="s">
        <v>91</v>
      </c>
      <c r="U3" s="14"/>
      <c r="V3" s="591"/>
      <c r="W3" s="245"/>
      <c r="X3" s="14"/>
      <c r="Y3" s="591"/>
      <c r="Z3" s="245"/>
      <c r="AA3" s="14"/>
      <c r="AB3" s="591"/>
      <c r="AC3" s="245"/>
      <c r="AD3" s="14"/>
      <c r="AE3" s="591"/>
      <c r="AF3" s="245"/>
      <c r="AG3" s="14"/>
      <c r="AH3" s="591"/>
      <c r="AI3" s="245"/>
      <c r="AJ3" s="238"/>
      <c r="AK3" s="238"/>
      <c r="AL3" s="239"/>
      <c r="AN3" s="203"/>
    </row>
    <row r="4" spans="1:40" ht="15.75" customHeight="1">
      <c r="A4" s="376" t="s">
        <v>28</v>
      </c>
      <c r="C4" s="1227" t="s">
        <v>43</v>
      </c>
      <c r="D4" s="1228"/>
      <c r="E4" s="998"/>
      <c r="F4" s="1006"/>
      <c r="G4" s="321"/>
      <c r="H4" s="1013"/>
      <c r="I4" s="1021"/>
      <c r="J4" s="321"/>
      <c r="K4" s="1013"/>
      <c r="L4" s="1021"/>
      <c r="M4" s="321"/>
      <c r="N4" s="1013"/>
      <c r="O4" s="1021"/>
      <c r="P4" s="321"/>
      <c r="Q4" s="1013"/>
      <c r="R4" s="1021"/>
      <c r="S4" s="321"/>
      <c r="T4" s="322"/>
      <c r="U4" s="14"/>
      <c r="V4" s="592"/>
      <c r="W4" s="245"/>
      <c r="X4" s="14"/>
      <c r="Y4" s="592"/>
      <c r="Z4" s="245"/>
      <c r="AA4" s="14"/>
      <c r="AB4" s="592"/>
      <c r="AC4" s="557"/>
      <c r="AD4" s="14"/>
      <c r="AE4" s="592"/>
      <c r="AF4" s="557"/>
      <c r="AG4" s="14"/>
      <c r="AH4" s="592"/>
      <c r="AI4" s="245"/>
      <c r="AJ4" s="238"/>
      <c r="AK4" s="238"/>
      <c r="AL4" s="326"/>
      <c r="AN4" s="203"/>
    </row>
    <row r="5" spans="1:40" s="292" customFormat="1" ht="15.75" customHeight="1">
      <c r="A5" s="323"/>
      <c r="B5" s="451"/>
      <c r="C5" s="324" t="s">
        <v>321</v>
      </c>
      <c r="D5" s="155" t="s">
        <v>115</v>
      </c>
      <c r="E5" s="999"/>
      <c r="F5" s="1007"/>
      <c r="G5" s="227">
        <f t="shared" ref="G5:G27" si="0">+(F5*0.7)*E5</f>
        <v>0</v>
      </c>
      <c r="H5" s="1014"/>
      <c r="I5" s="1022"/>
      <c r="J5" s="227">
        <f t="shared" ref="J5:J27" si="1">+(I5*0.7)*H5</f>
        <v>0</v>
      </c>
      <c r="K5" s="1014"/>
      <c r="L5" s="1022"/>
      <c r="M5" s="227">
        <f t="shared" ref="M5:M27" si="2">+(L5*0.7)*K5</f>
        <v>0</v>
      </c>
      <c r="N5" s="1014"/>
      <c r="O5" s="1022"/>
      <c r="P5" s="463">
        <f t="shared" ref="P5:P27" si="3">+(O5*0.7)*N5</f>
        <v>0</v>
      </c>
      <c r="Q5" s="1014"/>
      <c r="R5" s="1022"/>
      <c r="S5" s="463">
        <f t="shared" ref="S5" si="4">+(R5*0.7)*Q5</f>
        <v>0</v>
      </c>
      <c r="T5" s="639"/>
      <c r="U5" s="325"/>
      <c r="V5" s="555"/>
      <c r="W5" s="556">
        <f t="shared" ref="W5:W27" si="5">+(V5*0.7)*U5</f>
        <v>0</v>
      </c>
      <c r="X5" s="325"/>
      <c r="Y5" s="555"/>
      <c r="Z5" s="556">
        <f t="shared" ref="Z5:Z27" si="6">+(Y5*0.7)*X5</f>
        <v>0</v>
      </c>
      <c r="AA5" s="325"/>
      <c r="AB5" s="555"/>
      <c r="AC5" s="556">
        <f t="shared" ref="AC5:AC27" si="7">+(AB5*0.7)*AA5</f>
        <v>0</v>
      </c>
      <c r="AD5" s="325"/>
      <c r="AE5" s="555"/>
      <c r="AF5" s="556">
        <f t="shared" ref="AF5:AF27" si="8">+(AE5*0.7)*AD5</f>
        <v>0</v>
      </c>
      <c r="AG5" s="325"/>
      <c r="AH5" s="555"/>
      <c r="AI5" s="556">
        <f t="shared" ref="AI5:AI27" si="9">+(AH5*0.7)*AG5</f>
        <v>0</v>
      </c>
      <c r="AJ5" s="149"/>
      <c r="AK5" s="149"/>
      <c r="AL5" s="326"/>
      <c r="AN5" s="327"/>
    </row>
    <row r="6" spans="1:40" ht="15.75" customHeight="1">
      <c r="A6" s="328"/>
      <c r="B6" s="451"/>
      <c r="C6" s="324" t="s">
        <v>322</v>
      </c>
      <c r="D6" s="198" t="s">
        <v>116</v>
      </c>
      <c r="E6" s="1000"/>
      <c r="F6" s="1007"/>
      <c r="G6" s="227">
        <f t="shared" ref="G6:G25" si="10">+(F6*0.7)*E6</f>
        <v>0</v>
      </c>
      <c r="H6" s="1014"/>
      <c r="I6" s="1022"/>
      <c r="J6" s="227">
        <f t="shared" ref="J6:J25" si="11">+(I6*0.7)*H6</f>
        <v>0</v>
      </c>
      <c r="K6" s="1014"/>
      <c r="L6" s="1022"/>
      <c r="M6" s="227">
        <f t="shared" ref="M6:M25" si="12">+(L6*0.7)*K6</f>
        <v>0</v>
      </c>
      <c r="N6" s="1014"/>
      <c r="O6" s="1022"/>
      <c r="P6" s="463">
        <f t="shared" ref="P6:P25" si="13">+(O6*0.7)*N6</f>
        <v>0</v>
      </c>
      <c r="Q6" s="1014"/>
      <c r="R6" s="1022"/>
      <c r="S6" s="463">
        <f t="shared" ref="S6:S25" si="14">+(R6*0.7)*Q6</f>
        <v>0</v>
      </c>
      <c r="T6" s="643"/>
      <c r="U6" s="325"/>
      <c r="V6" s="555"/>
      <c r="W6" s="556">
        <f t="shared" si="5"/>
        <v>0</v>
      </c>
      <c r="X6" s="325"/>
      <c r="Y6" s="555"/>
      <c r="Z6" s="556">
        <f t="shared" si="6"/>
        <v>0</v>
      </c>
      <c r="AA6" s="325"/>
      <c r="AB6" s="555"/>
      <c r="AC6" s="556">
        <f t="shared" si="7"/>
        <v>0</v>
      </c>
      <c r="AD6" s="325"/>
      <c r="AE6" s="555"/>
      <c r="AF6" s="556">
        <f t="shared" si="8"/>
        <v>0</v>
      </c>
      <c r="AG6" s="325"/>
      <c r="AH6" s="555"/>
      <c r="AI6" s="556">
        <f t="shared" si="9"/>
        <v>0</v>
      </c>
      <c r="AJ6" s="238"/>
      <c r="AK6" s="238"/>
      <c r="AL6" s="326"/>
      <c r="AN6" s="203"/>
    </row>
    <row r="7" spans="1:40" ht="15.75" customHeight="1">
      <c r="B7" s="451"/>
      <c r="C7" s="324" t="s">
        <v>323</v>
      </c>
      <c r="D7" s="155" t="s">
        <v>171</v>
      </c>
      <c r="E7" s="1000"/>
      <c r="F7" s="1007"/>
      <c r="G7" s="227">
        <f t="shared" si="10"/>
        <v>0</v>
      </c>
      <c r="H7" s="1014"/>
      <c r="I7" s="1022"/>
      <c r="J7" s="227">
        <f t="shared" si="11"/>
        <v>0</v>
      </c>
      <c r="K7" s="1014"/>
      <c r="L7" s="1022"/>
      <c r="M7" s="227">
        <f t="shared" si="12"/>
        <v>0</v>
      </c>
      <c r="N7" s="1014"/>
      <c r="O7" s="1022"/>
      <c r="P7" s="463">
        <f t="shared" si="13"/>
        <v>0</v>
      </c>
      <c r="Q7" s="1014"/>
      <c r="R7" s="1022"/>
      <c r="S7" s="463">
        <f t="shared" si="14"/>
        <v>0</v>
      </c>
      <c r="T7" s="644"/>
      <c r="U7" s="325"/>
      <c r="V7" s="555"/>
      <c r="W7" s="556">
        <f t="shared" si="5"/>
        <v>0</v>
      </c>
      <c r="X7" s="325"/>
      <c r="Y7" s="555"/>
      <c r="Z7" s="556">
        <f t="shared" si="6"/>
        <v>0</v>
      </c>
      <c r="AA7" s="325"/>
      <c r="AB7" s="555"/>
      <c r="AC7" s="556">
        <f t="shared" si="7"/>
        <v>0</v>
      </c>
      <c r="AD7" s="325"/>
      <c r="AE7" s="555"/>
      <c r="AF7" s="556">
        <f t="shared" si="8"/>
        <v>0</v>
      </c>
      <c r="AG7" s="325"/>
      <c r="AH7" s="555"/>
      <c r="AI7" s="556">
        <f t="shared" si="9"/>
        <v>0</v>
      </c>
      <c r="AJ7" s="238"/>
      <c r="AK7" s="238"/>
      <c r="AL7" s="326"/>
      <c r="AN7" s="203"/>
    </row>
    <row r="8" spans="1:40" ht="15.75" customHeight="1">
      <c r="A8" s="328"/>
      <c r="B8" s="451"/>
      <c r="C8" s="324" t="s">
        <v>232</v>
      </c>
      <c r="D8" s="155" t="s">
        <v>45</v>
      </c>
      <c r="E8" s="1001"/>
      <c r="F8" s="1007"/>
      <c r="G8" s="227">
        <f t="shared" si="10"/>
        <v>0</v>
      </c>
      <c r="H8" s="1014"/>
      <c r="I8" s="1022"/>
      <c r="J8" s="227">
        <f t="shared" si="11"/>
        <v>0</v>
      </c>
      <c r="K8" s="1014"/>
      <c r="L8" s="1022"/>
      <c r="M8" s="227">
        <f t="shared" si="12"/>
        <v>0</v>
      </c>
      <c r="N8" s="1014"/>
      <c r="O8" s="1022"/>
      <c r="P8" s="463">
        <f t="shared" si="13"/>
        <v>0</v>
      </c>
      <c r="Q8" s="1014"/>
      <c r="R8" s="1022"/>
      <c r="S8" s="463">
        <f t="shared" si="14"/>
        <v>0</v>
      </c>
      <c r="T8" s="644"/>
      <c r="U8" s="325"/>
      <c r="V8" s="555"/>
      <c r="W8" s="556">
        <f t="shared" si="5"/>
        <v>0</v>
      </c>
      <c r="X8" s="325"/>
      <c r="Y8" s="555"/>
      <c r="Z8" s="556">
        <f t="shared" si="6"/>
        <v>0</v>
      </c>
      <c r="AA8" s="325"/>
      <c r="AB8" s="555"/>
      <c r="AC8" s="556">
        <f t="shared" si="7"/>
        <v>0</v>
      </c>
      <c r="AD8" s="325"/>
      <c r="AE8" s="555"/>
      <c r="AF8" s="556">
        <f t="shared" si="8"/>
        <v>0</v>
      </c>
      <c r="AG8" s="325"/>
      <c r="AH8" s="555"/>
      <c r="AI8" s="556">
        <f t="shared" si="9"/>
        <v>0</v>
      </c>
      <c r="AJ8" s="329"/>
      <c r="AK8" s="329"/>
      <c r="AL8" s="326"/>
      <c r="AN8" s="203"/>
    </row>
    <row r="9" spans="1:40" ht="15.75" customHeight="1">
      <c r="A9" s="328"/>
      <c r="B9" s="451"/>
      <c r="C9" s="324" t="s">
        <v>233</v>
      </c>
      <c r="D9" s="34" t="s">
        <v>117</v>
      </c>
      <c r="E9" s="1001"/>
      <c r="F9" s="1007"/>
      <c r="G9" s="227">
        <f t="shared" si="10"/>
        <v>0</v>
      </c>
      <c r="H9" s="1014"/>
      <c r="I9" s="1022"/>
      <c r="J9" s="227">
        <f t="shared" si="11"/>
        <v>0</v>
      </c>
      <c r="K9" s="1014"/>
      <c r="L9" s="1022"/>
      <c r="M9" s="227">
        <f t="shared" si="12"/>
        <v>0</v>
      </c>
      <c r="N9" s="1014"/>
      <c r="O9" s="1022"/>
      <c r="P9" s="463">
        <f t="shared" si="13"/>
        <v>0</v>
      </c>
      <c r="Q9" s="1014"/>
      <c r="R9" s="1022"/>
      <c r="S9" s="463">
        <f t="shared" si="14"/>
        <v>0</v>
      </c>
      <c r="T9" s="644"/>
      <c r="U9" s="325"/>
      <c r="V9" s="555"/>
      <c r="W9" s="556">
        <f t="shared" si="5"/>
        <v>0</v>
      </c>
      <c r="X9" s="325"/>
      <c r="Y9" s="555"/>
      <c r="Z9" s="556">
        <f t="shared" si="6"/>
        <v>0</v>
      </c>
      <c r="AA9" s="325"/>
      <c r="AB9" s="555"/>
      <c r="AC9" s="556">
        <f t="shared" si="7"/>
        <v>0</v>
      </c>
      <c r="AD9" s="325"/>
      <c r="AE9" s="555"/>
      <c r="AF9" s="556">
        <f t="shared" si="8"/>
        <v>0</v>
      </c>
      <c r="AG9" s="325"/>
      <c r="AH9" s="555"/>
      <c r="AI9" s="556">
        <f t="shared" si="9"/>
        <v>0</v>
      </c>
      <c r="AJ9" s="238"/>
      <c r="AK9" s="238"/>
      <c r="AL9" s="326"/>
    </row>
    <row r="10" spans="1:40" ht="15.75" customHeight="1">
      <c r="A10" s="328"/>
      <c r="B10" s="451"/>
      <c r="C10" s="324" t="s">
        <v>234</v>
      </c>
      <c r="D10" s="34" t="s">
        <v>118</v>
      </c>
      <c r="E10" s="1000"/>
      <c r="F10" s="1007"/>
      <c r="G10" s="227">
        <f t="shared" si="10"/>
        <v>0</v>
      </c>
      <c r="H10" s="1014"/>
      <c r="I10" s="1022"/>
      <c r="J10" s="227">
        <f t="shared" si="11"/>
        <v>0</v>
      </c>
      <c r="K10" s="1014"/>
      <c r="L10" s="1022"/>
      <c r="M10" s="227">
        <f t="shared" si="12"/>
        <v>0</v>
      </c>
      <c r="N10" s="1014"/>
      <c r="O10" s="1022"/>
      <c r="P10" s="463">
        <f t="shared" si="13"/>
        <v>0</v>
      </c>
      <c r="Q10" s="1014"/>
      <c r="R10" s="1022"/>
      <c r="S10" s="463">
        <f t="shared" si="14"/>
        <v>0</v>
      </c>
      <c r="T10" s="644"/>
      <c r="U10" s="325"/>
      <c r="V10" s="555"/>
      <c r="W10" s="556">
        <f t="shared" si="5"/>
        <v>0</v>
      </c>
      <c r="X10" s="325"/>
      <c r="Y10" s="555"/>
      <c r="Z10" s="556">
        <f t="shared" si="6"/>
        <v>0</v>
      </c>
      <c r="AA10" s="325"/>
      <c r="AB10" s="555"/>
      <c r="AC10" s="556">
        <f t="shared" si="7"/>
        <v>0</v>
      </c>
      <c r="AD10" s="325"/>
      <c r="AE10" s="555"/>
      <c r="AF10" s="556">
        <f t="shared" si="8"/>
        <v>0</v>
      </c>
      <c r="AG10" s="325"/>
      <c r="AH10" s="555"/>
      <c r="AI10" s="556">
        <f t="shared" si="9"/>
        <v>0</v>
      </c>
      <c r="AJ10" s="238"/>
      <c r="AK10" s="238"/>
      <c r="AL10" s="326"/>
    </row>
    <row r="11" spans="1:40" ht="15.75" customHeight="1">
      <c r="A11" s="328"/>
      <c r="B11" s="451"/>
      <c r="C11" s="324" t="s">
        <v>235</v>
      </c>
      <c r="D11" s="34" t="s">
        <v>47</v>
      </c>
      <c r="E11" s="1001"/>
      <c r="F11" s="1007"/>
      <c r="G11" s="227">
        <f t="shared" si="10"/>
        <v>0</v>
      </c>
      <c r="H11" s="1014"/>
      <c r="I11" s="1022"/>
      <c r="J11" s="227">
        <f t="shared" si="11"/>
        <v>0</v>
      </c>
      <c r="K11" s="1014"/>
      <c r="L11" s="1022"/>
      <c r="M11" s="227">
        <f t="shared" si="12"/>
        <v>0</v>
      </c>
      <c r="N11" s="1014"/>
      <c r="O11" s="1022"/>
      <c r="P11" s="463">
        <f t="shared" si="13"/>
        <v>0</v>
      </c>
      <c r="Q11" s="1014"/>
      <c r="R11" s="1022"/>
      <c r="S11" s="463">
        <f t="shared" si="14"/>
        <v>0</v>
      </c>
      <c r="T11" s="639"/>
      <c r="U11" s="325"/>
      <c r="V11" s="555"/>
      <c r="W11" s="556">
        <f t="shared" si="5"/>
        <v>0</v>
      </c>
      <c r="X11" s="325"/>
      <c r="Y11" s="555"/>
      <c r="Z11" s="556">
        <f t="shared" si="6"/>
        <v>0</v>
      </c>
      <c r="AA11" s="325"/>
      <c r="AB11" s="555"/>
      <c r="AC11" s="556">
        <f t="shared" si="7"/>
        <v>0</v>
      </c>
      <c r="AD11" s="325"/>
      <c r="AE11" s="555"/>
      <c r="AF11" s="556">
        <f t="shared" si="8"/>
        <v>0</v>
      </c>
      <c r="AG11" s="325"/>
      <c r="AH11" s="555"/>
      <c r="AI11" s="556">
        <f t="shared" si="9"/>
        <v>0</v>
      </c>
      <c r="AJ11" s="238"/>
      <c r="AK11" s="238"/>
      <c r="AL11" s="326"/>
    </row>
    <row r="12" spans="1:40" ht="15.75" customHeight="1">
      <c r="A12" s="328"/>
      <c r="B12" s="451"/>
      <c r="C12" s="324" t="s">
        <v>236</v>
      </c>
      <c r="D12" s="34" t="s">
        <v>178</v>
      </c>
      <c r="E12" s="1001"/>
      <c r="F12" s="1007"/>
      <c r="G12" s="227">
        <f t="shared" si="10"/>
        <v>0</v>
      </c>
      <c r="H12" s="1014"/>
      <c r="I12" s="1022"/>
      <c r="J12" s="227">
        <f t="shared" si="11"/>
        <v>0</v>
      </c>
      <c r="K12" s="1014"/>
      <c r="L12" s="1022"/>
      <c r="M12" s="227">
        <f t="shared" si="12"/>
        <v>0</v>
      </c>
      <c r="N12" s="1014"/>
      <c r="O12" s="1022"/>
      <c r="P12" s="463">
        <f t="shared" si="13"/>
        <v>0</v>
      </c>
      <c r="Q12" s="1014"/>
      <c r="R12" s="1022"/>
      <c r="S12" s="463">
        <f t="shared" si="14"/>
        <v>0</v>
      </c>
      <c r="T12" s="643"/>
      <c r="U12" s="325"/>
      <c r="V12" s="555"/>
      <c r="W12" s="556">
        <f t="shared" si="5"/>
        <v>0</v>
      </c>
      <c r="X12" s="325"/>
      <c r="Y12" s="555"/>
      <c r="Z12" s="556">
        <f t="shared" si="6"/>
        <v>0</v>
      </c>
      <c r="AA12" s="325"/>
      <c r="AB12" s="555"/>
      <c r="AC12" s="556">
        <f t="shared" si="7"/>
        <v>0</v>
      </c>
      <c r="AD12" s="325"/>
      <c r="AE12" s="555"/>
      <c r="AF12" s="556">
        <f t="shared" si="8"/>
        <v>0</v>
      </c>
      <c r="AG12" s="325"/>
      <c r="AH12" s="555"/>
      <c r="AI12" s="556">
        <f t="shared" si="9"/>
        <v>0</v>
      </c>
      <c r="AJ12" s="238"/>
      <c r="AK12" s="238"/>
      <c r="AL12" s="326"/>
    </row>
    <row r="13" spans="1:40" ht="15.75" customHeight="1">
      <c r="A13" s="328"/>
      <c r="B13" s="451"/>
      <c r="C13" s="324" t="s">
        <v>237</v>
      </c>
      <c r="D13" s="34" t="s">
        <v>49</v>
      </c>
      <c r="E13" s="1000"/>
      <c r="F13" s="1007"/>
      <c r="G13" s="227">
        <f t="shared" si="10"/>
        <v>0</v>
      </c>
      <c r="H13" s="1014"/>
      <c r="I13" s="1022"/>
      <c r="J13" s="227">
        <f t="shared" si="11"/>
        <v>0</v>
      </c>
      <c r="K13" s="1014"/>
      <c r="L13" s="1022"/>
      <c r="M13" s="227">
        <f t="shared" si="12"/>
        <v>0</v>
      </c>
      <c r="N13" s="1014"/>
      <c r="O13" s="1022"/>
      <c r="P13" s="463">
        <f t="shared" si="13"/>
        <v>0</v>
      </c>
      <c r="Q13" s="1014"/>
      <c r="R13" s="1022"/>
      <c r="S13" s="463">
        <f t="shared" si="14"/>
        <v>0</v>
      </c>
      <c r="T13" s="644"/>
      <c r="U13" s="325"/>
      <c r="V13" s="555"/>
      <c r="W13" s="556">
        <f t="shared" si="5"/>
        <v>0</v>
      </c>
      <c r="X13" s="325"/>
      <c r="Y13" s="555"/>
      <c r="Z13" s="556">
        <f t="shared" si="6"/>
        <v>0</v>
      </c>
      <c r="AA13" s="325"/>
      <c r="AB13" s="555"/>
      <c r="AC13" s="556">
        <f t="shared" si="7"/>
        <v>0</v>
      </c>
      <c r="AD13" s="325"/>
      <c r="AE13" s="555"/>
      <c r="AF13" s="556">
        <f t="shared" si="8"/>
        <v>0</v>
      </c>
      <c r="AG13" s="325"/>
      <c r="AH13" s="555"/>
      <c r="AI13" s="556">
        <f t="shared" si="9"/>
        <v>0</v>
      </c>
      <c r="AJ13" s="238"/>
      <c r="AK13" s="238"/>
      <c r="AL13" s="326"/>
    </row>
    <row r="14" spans="1:40" ht="15.75" customHeight="1">
      <c r="A14" s="328"/>
      <c r="B14" s="451"/>
      <c r="C14" s="324" t="s">
        <v>238</v>
      </c>
      <c r="D14" s="155" t="s">
        <v>119</v>
      </c>
      <c r="E14" s="1000"/>
      <c r="F14" s="1007"/>
      <c r="G14" s="227">
        <f t="shared" si="10"/>
        <v>0</v>
      </c>
      <c r="H14" s="1014"/>
      <c r="I14" s="1022"/>
      <c r="J14" s="227">
        <f t="shared" si="11"/>
        <v>0</v>
      </c>
      <c r="K14" s="1014"/>
      <c r="L14" s="1022"/>
      <c r="M14" s="227">
        <f t="shared" si="12"/>
        <v>0</v>
      </c>
      <c r="N14" s="1014"/>
      <c r="O14" s="1022"/>
      <c r="P14" s="463">
        <f t="shared" si="13"/>
        <v>0</v>
      </c>
      <c r="Q14" s="1014"/>
      <c r="R14" s="1022"/>
      <c r="S14" s="463">
        <f t="shared" si="14"/>
        <v>0</v>
      </c>
      <c r="T14" s="644"/>
      <c r="U14" s="325"/>
      <c r="V14" s="555"/>
      <c r="W14" s="556">
        <f t="shared" si="5"/>
        <v>0</v>
      </c>
      <c r="X14" s="325"/>
      <c r="Y14" s="555"/>
      <c r="Z14" s="556">
        <f t="shared" si="6"/>
        <v>0</v>
      </c>
      <c r="AA14" s="325"/>
      <c r="AB14" s="555"/>
      <c r="AC14" s="556">
        <f t="shared" si="7"/>
        <v>0</v>
      </c>
      <c r="AD14" s="325"/>
      <c r="AE14" s="555"/>
      <c r="AF14" s="556">
        <f t="shared" si="8"/>
        <v>0</v>
      </c>
      <c r="AG14" s="325"/>
      <c r="AH14" s="555"/>
      <c r="AI14" s="556">
        <f t="shared" si="9"/>
        <v>0</v>
      </c>
      <c r="AJ14" s="238"/>
      <c r="AK14" s="238"/>
      <c r="AL14" s="326"/>
    </row>
    <row r="15" spans="1:40" ht="15.75" customHeight="1">
      <c r="A15" s="328"/>
      <c r="B15" s="451"/>
      <c r="C15" s="324" t="s">
        <v>324</v>
      </c>
      <c r="D15" s="34" t="s">
        <v>120</v>
      </c>
      <c r="E15" s="1001"/>
      <c r="F15" s="1007"/>
      <c r="G15" s="227">
        <f t="shared" si="10"/>
        <v>0</v>
      </c>
      <c r="H15" s="1014"/>
      <c r="I15" s="1022"/>
      <c r="J15" s="227">
        <f t="shared" si="11"/>
        <v>0</v>
      </c>
      <c r="K15" s="1014"/>
      <c r="L15" s="1022"/>
      <c r="M15" s="227">
        <f t="shared" si="12"/>
        <v>0</v>
      </c>
      <c r="N15" s="1014"/>
      <c r="O15" s="1022"/>
      <c r="P15" s="463">
        <f t="shared" si="13"/>
        <v>0</v>
      </c>
      <c r="Q15" s="1014"/>
      <c r="R15" s="1022"/>
      <c r="S15" s="463">
        <f t="shared" si="14"/>
        <v>0</v>
      </c>
      <c r="T15" s="643"/>
      <c r="U15" s="325"/>
      <c r="V15" s="555"/>
      <c r="W15" s="556">
        <f t="shared" si="5"/>
        <v>0</v>
      </c>
      <c r="X15" s="325"/>
      <c r="Y15" s="555"/>
      <c r="Z15" s="556">
        <f t="shared" si="6"/>
        <v>0</v>
      </c>
      <c r="AA15" s="325"/>
      <c r="AB15" s="555"/>
      <c r="AC15" s="556">
        <f t="shared" si="7"/>
        <v>0</v>
      </c>
      <c r="AD15" s="325"/>
      <c r="AE15" s="555"/>
      <c r="AF15" s="556">
        <f t="shared" si="8"/>
        <v>0</v>
      </c>
      <c r="AG15" s="325"/>
      <c r="AH15" s="555"/>
      <c r="AI15" s="556">
        <f t="shared" si="9"/>
        <v>0</v>
      </c>
      <c r="AJ15" s="238"/>
      <c r="AK15" s="238"/>
      <c r="AL15" s="326"/>
    </row>
    <row r="16" spans="1:40" ht="15.75" customHeight="1">
      <c r="A16" s="328"/>
      <c r="B16" s="642"/>
      <c r="C16" s="324" t="s">
        <v>325</v>
      </c>
      <c r="D16" s="34" t="s">
        <v>121</v>
      </c>
      <c r="E16" s="1001"/>
      <c r="F16" s="1007"/>
      <c r="G16" s="227">
        <f t="shared" si="10"/>
        <v>0</v>
      </c>
      <c r="H16" s="1014"/>
      <c r="I16" s="1022"/>
      <c r="J16" s="227">
        <f t="shared" si="11"/>
        <v>0</v>
      </c>
      <c r="K16" s="1014"/>
      <c r="L16" s="1022"/>
      <c r="M16" s="227">
        <f t="shared" si="12"/>
        <v>0</v>
      </c>
      <c r="N16" s="1014"/>
      <c r="O16" s="1022"/>
      <c r="P16" s="463">
        <f t="shared" si="13"/>
        <v>0</v>
      </c>
      <c r="Q16" s="1014"/>
      <c r="R16" s="1022"/>
      <c r="S16" s="463">
        <f t="shared" si="14"/>
        <v>0</v>
      </c>
      <c r="T16" s="643"/>
      <c r="U16" s="325"/>
      <c r="V16" s="555"/>
      <c r="W16" s="556">
        <f t="shared" si="5"/>
        <v>0</v>
      </c>
      <c r="X16" s="325"/>
      <c r="Y16" s="555"/>
      <c r="Z16" s="556">
        <f t="shared" si="6"/>
        <v>0</v>
      </c>
      <c r="AA16" s="325"/>
      <c r="AB16" s="555"/>
      <c r="AC16" s="556">
        <f t="shared" si="7"/>
        <v>0</v>
      </c>
      <c r="AD16" s="325"/>
      <c r="AE16" s="555"/>
      <c r="AF16" s="556">
        <f t="shared" si="8"/>
        <v>0</v>
      </c>
      <c r="AG16" s="325"/>
      <c r="AH16" s="555"/>
      <c r="AI16" s="556">
        <f t="shared" si="9"/>
        <v>0</v>
      </c>
      <c r="AJ16" s="238"/>
      <c r="AK16" s="238"/>
      <c r="AL16" s="326"/>
    </row>
    <row r="17" spans="1:38" ht="15.75" customHeight="1">
      <c r="A17" s="328"/>
      <c r="B17" s="642"/>
      <c r="C17" s="324" t="s">
        <v>326</v>
      </c>
      <c r="D17" s="34" t="s">
        <v>122</v>
      </c>
      <c r="E17" s="1001"/>
      <c r="F17" s="1007"/>
      <c r="G17" s="227">
        <f t="shared" si="10"/>
        <v>0</v>
      </c>
      <c r="H17" s="1014"/>
      <c r="I17" s="1022"/>
      <c r="J17" s="227">
        <f t="shared" si="11"/>
        <v>0</v>
      </c>
      <c r="K17" s="1014"/>
      <c r="L17" s="1022"/>
      <c r="M17" s="227">
        <f t="shared" si="12"/>
        <v>0</v>
      </c>
      <c r="N17" s="1014"/>
      <c r="O17" s="1022"/>
      <c r="P17" s="463">
        <f t="shared" si="13"/>
        <v>0</v>
      </c>
      <c r="Q17" s="1014"/>
      <c r="R17" s="1022"/>
      <c r="S17" s="463">
        <f t="shared" si="14"/>
        <v>0</v>
      </c>
      <c r="T17" s="643"/>
      <c r="U17" s="325"/>
      <c r="V17" s="555"/>
      <c r="W17" s="556">
        <f t="shared" si="5"/>
        <v>0</v>
      </c>
      <c r="X17" s="325"/>
      <c r="Y17" s="555"/>
      <c r="Z17" s="556">
        <f t="shared" si="6"/>
        <v>0</v>
      </c>
      <c r="AA17" s="325"/>
      <c r="AB17" s="555"/>
      <c r="AC17" s="556">
        <f t="shared" si="7"/>
        <v>0</v>
      </c>
      <c r="AD17" s="325"/>
      <c r="AE17" s="555"/>
      <c r="AF17" s="556">
        <f t="shared" si="8"/>
        <v>0</v>
      </c>
      <c r="AG17" s="325"/>
      <c r="AH17" s="555"/>
      <c r="AI17" s="556">
        <f t="shared" si="9"/>
        <v>0</v>
      </c>
      <c r="AJ17" s="238"/>
      <c r="AK17" s="238"/>
      <c r="AL17" s="326"/>
    </row>
    <row r="18" spans="1:38" ht="15.75" customHeight="1">
      <c r="A18" s="328"/>
      <c r="B18" s="642"/>
      <c r="C18" s="324" t="s">
        <v>240</v>
      </c>
      <c r="D18" s="34" t="s">
        <v>51</v>
      </c>
      <c r="E18" s="1001"/>
      <c r="F18" s="1007"/>
      <c r="G18" s="227">
        <f t="shared" si="10"/>
        <v>0</v>
      </c>
      <c r="H18" s="1014"/>
      <c r="I18" s="1022"/>
      <c r="J18" s="227">
        <f t="shared" si="11"/>
        <v>0</v>
      </c>
      <c r="K18" s="1014"/>
      <c r="L18" s="1022"/>
      <c r="M18" s="227">
        <f t="shared" si="12"/>
        <v>0</v>
      </c>
      <c r="N18" s="1014"/>
      <c r="O18" s="1022"/>
      <c r="P18" s="463">
        <f t="shared" si="13"/>
        <v>0</v>
      </c>
      <c r="Q18" s="1014"/>
      <c r="R18" s="1022"/>
      <c r="S18" s="463">
        <f t="shared" si="14"/>
        <v>0</v>
      </c>
      <c r="T18" s="643"/>
      <c r="U18" s="325"/>
      <c r="V18" s="555"/>
      <c r="W18" s="556">
        <f t="shared" si="5"/>
        <v>0</v>
      </c>
      <c r="X18" s="325"/>
      <c r="Y18" s="555"/>
      <c r="Z18" s="556">
        <f t="shared" si="6"/>
        <v>0</v>
      </c>
      <c r="AA18" s="325"/>
      <c r="AB18" s="555"/>
      <c r="AC18" s="556">
        <f t="shared" si="7"/>
        <v>0</v>
      </c>
      <c r="AD18" s="325"/>
      <c r="AE18" s="555"/>
      <c r="AF18" s="556">
        <f t="shared" si="8"/>
        <v>0</v>
      </c>
      <c r="AG18" s="325"/>
      <c r="AH18" s="555"/>
      <c r="AI18" s="556">
        <f t="shared" si="9"/>
        <v>0</v>
      </c>
      <c r="AJ18" s="238"/>
      <c r="AK18" s="238"/>
      <c r="AL18" s="326"/>
    </row>
    <row r="19" spans="1:38" ht="15.75" customHeight="1">
      <c r="A19" s="328"/>
      <c r="B19" s="642"/>
      <c r="C19" s="324" t="s">
        <v>241</v>
      </c>
      <c r="D19" s="34" t="s">
        <v>52</v>
      </c>
      <c r="E19" s="1001"/>
      <c r="F19" s="1007"/>
      <c r="G19" s="227">
        <f t="shared" si="10"/>
        <v>0</v>
      </c>
      <c r="H19" s="1014"/>
      <c r="I19" s="1022"/>
      <c r="J19" s="227">
        <f t="shared" si="11"/>
        <v>0</v>
      </c>
      <c r="K19" s="1014"/>
      <c r="L19" s="1022"/>
      <c r="M19" s="227">
        <f t="shared" si="12"/>
        <v>0</v>
      </c>
      <c r="N19" s="1014"/>
      <c r="O19" s="1022"/>
      <c r="P19" s="463">
        <f t="shared" si="13"/>
        <v>0</v>
      </c>
      <c r="Q19" s="1014"/>
      <c r="R19" s="1022"/>
      <c r="S19" s="463">
        <f t="shared" si="14"/>
        <v>0</v>
      </c>
      <c r="T19" s="643"/>
      <c r="U19" s="325"/>
      <c r="V19" s="555"/>
      <c r="W19" s="556">
        <f t="shared" si="5"/>
        <v>0</v>
      </c>
      <c r="X19" s="325"/>
      <c r="Y19" s="555"/>
      <c r="Z19" s="556">
        <f t="shared" si="6"/>
        <v>0</v>
      </c>
      <c r="AA19" s="325"/>
      <c r="AB19" s="555"/>
      <c r="AC19" s="556">
        <f t="shared" si="7"/>
        <v>0</v>
      </c>
      <c r="AD19" s="325"/>
      <c r="AE19" s="555"/>
      <c r="AF19" s="556">
        <f t="shared" si="8"/>
        <v>0</v>
      </c>
      <c r="AG19" s="325"/>
      <c r="AH19" s="555"/>
      <c r="AI19" s="556">
        <f t="shared" si="9"/>
        <v>0</v>
      </c>
      <c r="AJ19" s="238"/>
      <c r="AK19" s="238"/>
      <c r="AL19" s="326"/>
    </row>
    <row r="20" spans="1:38" ht="15.75" customHeight="1">
      <c r="A20" s="328"/>
      <c r="B20" s="642"/>
      <c r="C20" s="324" t="s">
        <v>242</v>
      </c>
      <c r="D20" s="34" t="s">
        <v>53</v>
      </c>
      <c r="E20" s="1001"/>
      <c r="F20" s="1007"/>
      <c r="G20" s="227">
        <f t="shared" si="10"/>
        <v>0</v>
      </c>
      <c r="H20" s="1014"/>
      <c r="I20" s="1022"/>
      <c r="J20" s="227">
        <f t="shared" si="11"/>
        <v>0</v>
      </c>
      <c r="K20" s="1014"/>
      <c r="L20" s="1022"/>
      <c r="M20" s="227">
        <f t="shared" si="12"/>
        <v>0</v>
      </c>
      <c r="N20" s="1014"/>
      <c r="O20" s="1022"/>
      <c r="P20" s="463">
        <f t="shared" si="13"/>
        <v>0</v>
      </c>
      <c r="Q20" s="1014"/>
      <c r="R20" s="1022"/>
      <c r="S20" s="463">
        <f t="shared" si="14"/>
        <v>0</v>
      </c>
      <c r="T20" s="643"/>
      <c r="U20" s="325"/>
      <c r="V20" s="555"/>
      <c r="W20" s="556">
        <f t="shared" si="5"/>
        <v>0</v>
      </c>
      <c r="X20" s="325"/>
      <c r="Y20" s="555"/>
      <c r="Z20" s="556">
        <f t="shared" si="6"/>
        <v>0</v>
      </c>
      <c r="AA20" s="325"/>
      <c r="AB20" s="555"/>
      <c r="AC20" s="556">
        <f t="shared" si="7"/>
        <v>0</v>
      </c>
      <c r="AD20" s="325"/>
      <c r="AE20" s="555"/>
      <c r="AF20" s="556">
        <f t="shared" si="8"/>
        <v>0</v>
      </c>
      <c r="AG20" s="325"/>
      <c r="AH20" s="555"/>
      <c r="AI20" s="556">
        <f t="shared" si="9"/>
        <v>0</v>
      </c>
      <c r="AJ20" s="238"/>
      <c r="AK20" s="238"/>
      <c r="AL20" s="326"/>
    </row>
    <row r="21" spans="1:38" ht="15.75" customHeight="1">
      <c r="A21" s="328"/>
      <c r="B21" s="642"/>
      <c r="C21" s="324" t="s">
        <v>243</v>
      </c>
      <c r="D21" s="34" t="s">
        <v>54</v>
      </c>
      <c r="E21" s="1001"/>
      <c r="F21" s="1007"/>
      <c r="G21" s="227">
        <f t="shared" si="10"/>
        <v>0</v>
      </c>
      <c r="H21" s="1014"/>
      <c r="I21" s="1022"/>
      <c r="J21" s="227">
        <f t="shared" si="11"/>
        <v>0</v>
      </c>
      <c r="K21" s="1014"/>
      <c r="L21" s="1022"/>
      <c r="M21" s="227">
        <f t="shared" si="12"/>
        <v>0</v>
      </c>
      <c r="N21" s="1014"/>
      <c r="O21" s="1022"/>
      <c r="P21" s="463">
        <f t="shared" si="13"/>
        <v>0</v>
      </c>
      <c r="Q21" s="1014"/>
      <c r="R21" s="1022"/>
      <c r="S21" s="463">
        <f t="shared" si="14"/>
        <v>0</v>
      </c>
      <c r="T21" s="643"/>
      <c r="U21" s="325"/>
      <c r="V21" s="555"/>
      <c r="W21" s="556">
        <f t="shared" si="5"/>
        <v>0</v>
      </c>
      <c r="X21" s="325"/>
      <c r="Y21" s="555"/>
      <c r="Z21" s="556">
        <f t="shared" si="6"/>
        <v>0</v>
      </c>
      <c r="AA21" s="325"/>
      <c r="AB21" s="555"/>
      <c r="AC21" s="556">
        <f t="shared" si="7"/>
        <v>0</v>
      </c>
      <c r="AD21" s="325"/>
      <c r="AE21" s="555"/>
      <c r="AF21" s="556">
        <f t="shared" si="8"/>
        <v>0</v>
      </c>
      <c r="AG21" s="325"/>
      <c r="AH21" s="555"/>
      <c r="AI21" s="556">
        <f t="shared" si="9"/>
        <v>0</v>
      </c>
      <c r="AJ21" s="238"/>
      <c r="AK21" s="238"/>
      <c r="AL21" s="326"/>
    </row>
    <row r="22" spans="1:38" ht="15.75" customHeight="1">
      <c r="A22" s="328"/>
      <c r="B22" s="642"/>
      <c r="C22" s="324" t="s">
        <v>244</v>
      </c>
      <c r="D22" s="34" t="s">
        <v>55</v>
      </c>
      <c r="E22" s="1001"/>
      <c r="F22" s="1007"/>
      <c r="G22" s="227">
        <f t="shared" si="10"/>
        <v>0</v>
      </c>
      <c r="H22" s="1014"/>
      <c r="I22" s="1022"/>
      <c r="J22" s="227">
        <f t="shared" si="11"/>
        <v>0</v>
      </c>
      <c r="K22" s="1014"/>
      <c r="L22" s="1022"/>
      <c r="M22" s="227">
        <f t="shared" si="12"/>
        <v>0</v>
      </c>
      <c r="N22" s="1014"/>
      <c r="O22" s="1022"/>
      <c r="P22" s="463">
        <f t="shared" si="13"/>
        <v>0</v>
      </c>
      <c r="Q22" s="1014"/>
      <c r="R22" s="1022"/>
      <c r="S22" s="463">
        <f t="shared" si="14"/>
        <v>0</v>
      </c>
      <c r="T22" s="643"/>
      <c r="U22" s="325"/>
      <c r="V22" s="555"/>
      <c r="W22" s="556">
        <f t="shared" si="5"/>
        <v>0</v>
      </c>
      <c r="X22" s="325"/>
      <c r="Y22" s="555"/>
      <c r="Z22" s="556">
        <f t="shared" si="6"/>
        <v>0</v>
      </c>
      <c r="AA22" s="325"/>
      <c r="AB22" s="555"/>
      <c r="AC22" s="556">
        <f t="shared" si="7"/>
        <v>0</v>
      </c>
      <c r="AD22" s="325"/>
      <c r="AE22" s="555"/>
      <c r="AF22" s="556">
        <f t="shared" si="8"/>
        <v>0</v>
      </c>
      <c r="AG22" s="325"/>
      <c r="AH22" s="555"/>
      <c r="AI22" s="556">
        <f t="shared" si="9"/>
        <v>0</v>
      </c>
      <c r="AJ22" s="238"/>
      <c r="AK22" s="238"/>
      <c r="AL22" s="326"/>
    </row>
    <row r="23" spans="1:38" ht="15.75" customHeight="1">
      <c r="A23" s="328"/>
      <c r="B23" s="642"/>
      <c r="C23" s="324" t="s">
        <v>245</v>
      </c>
      <c r="D23" s="34" t="s">
        <v>56</v>
      </c>
      <c r="E23" s="1001"/>
      <c r="F23" s="1007"/>
      <c r="G23" s="227">
        <f t="shared" si="10"/>
        <v>0</v>
      </c>
      <c r="H23" s="1014"/>
      <c r="I23" s="1022"/>
      <c r="J23" s="227">
        <f t="shared" si="11"/>
        <v>0</v>
      </c>
      <c r="K23" s="1014"/>
      <c r="L23" s="1022"/>
      <c r="M23" s="227">
        <f t="shared" si="12"/>
        <v>0</v>
      </c>
      <c r="N23" s="1014"/>
      <c r="O23" s="1022"/>
      <c r="P23" s="463">
        <f t="shared" si="13"/>
        <v>0</v>
      </c>
      <c r="Q23" s="1014"/>
      <c r="R23" s="1022"/>
      <c r="S23" s="463">
        <f t="shared" si="14"/>
        <v>0</v>
      </c>
      <c r="T23" s="643"/>
      <c r="U23" s="325"/>
      <c r="V23" s="555"/>
      <c r="W23" s="556">
        <f t="shared" si="5"/>
        <v>0</v>
      </c>
      <c r="X23" s="325"/>
      <c r="Y23" s="555"/>
      <c r="Z23" s="556">
        <f t="shared" si="6"/>
        <v>0</v>
      </c>
      <c r="AA23" s="325"/>
      <c r="AB23" s="555"/>
      <c r="AC23" s="556">
        <f t="shared" si="7"/>
        <v>0</v>
      </c>
      <c r="AD23" s="325"/>
      <c r="AE23" s="555"/>
      <c r="AF23" s="556">
        <f t="shared" si="8"/>
        <v>0</v>
      </c>
      <c r="AG23" s="325"/>
      <c r="AH23" s="555"/>
      <c r="AI23" s="556">
        <f t="shared" si="9"/>
        <v>0</v>
      </c>
      <c r="AJ23" s="238"/>
      <c r="AK23" s="238"/>
      <c r="AL23" s="326"/>
    </row>
    <row r="24" spans="1:38" ht="15.75" customHeight="1">
      <c r="A24" s="328"/>
      <c r="B24" s="642"/>
      <c r="C24" s="324" t="s">
        <v>246</v>
      </c>
      <c r="D24" s="34" t="s">
        <v>57</v>
      </c>
      <c r="E24" s="1001"/>
      <c r="F24" s="1007"/>
      <c r="G24" s="227">
        <f t="shared" si="10"/>
        <v>0</v>
      </c>
      <c r="H24" s="1014"/>
      <c r="I24" s="1022"/>
      <c r="J24" s="227">
        <f t="shared" si="11"/>
        <v>0</v>
      </c>
      <c r="K24" s="1014"/>
      <c r="L24" s="1022"/>
      <c r="M24" s="227">
        <f t="shared" si="12"/>
        <v>0</v>
      </c>
      <c r="N24" s="1014"/>
      <c r="O24" s="1022"/>
      <c r="P24" s="463">
        <f t="shared" si="13"/>
        <v>0</v>
      </c>
      <c r="Q24" s="1014"/>
      <c r="R24" s="1022"/>
      <c r="S24" s="463">
        <f t="shared" si="14"/>
        <v>0</v>
      </c>
      <c r="T24" s="643"/>
      <c r="U24" s="325"/>
      <c r="V24" s="555"/>
      <c r="W24" s="556">
        <f t="shared" si="5"/>
        <v>0</v>
      </c>
      <c r="X24" s="325"/>
      <c r="Y24" s="555"/>
      <c r="Z24" s="556">
        <f t="shared" si="6"/>
        <v>0</v>
      </c>
      <c r="AA24" s="325"/>
      <c r="AB24" s="555"/>
      <c r="AC24" s="556">
        <f t="shared" si="7"/>
        <v>0</v>
      </c>
      <c r="AD24" s="325"/>
      <c r="AE24" s="555"/>
      <c r="AF24" s="556">
        <f t="shared" si="8"/>
        <v>0</v>
      </c>
      <c r="AG24" s="325"/>
      <c r="AH24" s="555"/>
      <c r="AI24" s="556">
        <f t="shared" si="9"/>
        <v>0</v>
      </c>
      <c r="AJ24" s="238"/>
      <c r="AK24" s="238"/>
      <c r="AL24" s="326"/>
    </row>
    <row r="25" spans="1:38" ht="15.75" customHeight="1">
      <c r="A25" s="328"/>
      <c r="B25" s="642"/>
      <c r="C25" s="324" t="s">
        <v>247</v>
      </c>
      <c r="D25" s="34" t="s">
        <v>58</v>
      </c>
      <c r="E25" s="1000"/>
      <c r="F25" s="1007"/>
      <c r="G25" s="227">
        <f t="shared" si="10"/>
        <v>0</v>
      </c>
      <c r="H25" s="1014"/>
      <c r="I25" s="1022"/>
      <c r="J25" s="227">
        <f t="shared" si="11"/>
        <v>0</v>
      </c>
      <c r="K25" s="1014"/>
      <c r="L25" s="1022"/>
      <c r="M25" s="227">
        <f t="shared" si="12"/>
        <v>0</v>
      </c>
      <c r="N25" s="1014"/>
      <c r="O25" s="1022"/>
      <c r="P25" s="463">
        <f t="shared" si="13"/>
        <v>0</v>
      </c>
      <c r="Q25" s="1014"/>
      <c r="R25" s="1022"/>
      <c r="S25" s="463">
        <f t="shared" si="14"/>
        <v>0</v>
      </c>
      <c r="T25" s="643"/>
      <c r="U25" s="325"/>
      <c r="V25" s="555"/>
      <c r="W25" s="556">
        <f t="shared" si="5"/>
        <v>0</v>
      </c>
      <c r="X25" s="325"/>
      <c r="Y25" s="555"/>
      <c r="Z25" s="556">
        <f t="shared" si="6"/>
        <v>0</v>
      </c>
      <c r="AA25" s="325"/>
      <c r="AB25" s="555"/>
      <c r="AC25" s="556">
        <f t="shared" si="7"/>
        <v>0</v>
      </c>
      <c r="AD25" s="325"/>
      <c r="AE25" s="555"/>
      <c r="AF25" s="556">
        <f t="shared" si="8"/>
        <v>0</v>
      </c>
      <c r="AG25" s="325"/>
      <c r="AH25" s="555"/>
      <c r="AI25" s="556">
        <f t="shared" si="9"/>
        <v>0</v>
      </c>
      <c r="AJ25" s="238"/>
      <c r="AK25" s="238"/>
      <c r="AL25" s="326"/>
    </row>
    <row r="26" spans="1:38" ht="15.75" customHeight="1">
      <c r="A26" s="328"/>
      <c r="B26" s="642"/>
      <c r="C26" s="324" t="s">
        <v>248</v>
      </c>
      <c r="D26" s="34" t="s">
        <v>59</v>
      </c>
      <c r="E26" s="1000"/>
      <c r="F26" s="1007"/>
      <c r="G26" s="227">
        <f t="shared" si="0"/>
        <v>0</v>
      </c>
      <c r="H26" s="1015"/>
      <c r="I26" s="1022"/>
      <c r="J26" s="227">
        <f t="shared" si="1"/>
        <v>0</v>
      </c>
      <c r="K26" s="1015"/>
      <c r="L26" s="1022"/>
      <c r="M26" s="227">
        <f t="shared" si="2"/>
        <v>0</v>
      </c>
      <c r="N26" s="1015"/>
      <c r="O26" s="1022"/>
      <c r="P26" s="463">
        <f t="shared" si="3"/>
        <v>0</v>
      </c>
      <c r="Q26" s="1015"/>
      <c r="R26" s="1022"/>
      <c r="S26" s="463">
        <f t="shared" ref="S26:S27" si="15">+(R26*0.7)*Q26</f>
        <v>0</v>
      </c>
      <c r="T26" s="643"/>
      <c r="U26" s="325"/>
      <c r="V26" s="555"/>
      <c r="W26" s="556">
        <f t="shared" si="5"/>
        <v>0</v>
      </c>
      <c r="X26" s="325"/>
      <c r="Y26" s="555"/>
      <c r="Z26" s="556">
        <f t="shared" si="6"/>
        <v>0</v>
      </c>
      <c r="AA26" s="325"/>
      <c r="AB26" s="555"/>
      <c r="AC26" s="556">
        <f t="shared" si="7"/>
        <v>0</v>
      </c>
      <c r="AD26" s="325"/>
      <c r="AE26" s="555"/>
      <c r="AF26" s="556">
        <f t="shared" si="8"/>
        <v>0</v>
      </c>
      <c r="AG26" s="325"/>
      <c r="AH26" s="555"/>
      <c r="AI26" s="556">
        <f t="shared" si="9"/>
        <v>0</v>
      </c>
      <c r="AJ26" s="238"/>
      <c r="AK26" s="238"/>
      <c r="AL26" s="326"/>
    </row>
    <row r="27" spans="1:38" ht="15.75" customHeight="1">
      <c r="A27" s="328"/>
      <c r="B27" s="642"/>
      <c r="C27" s="324" t="s">
        <v>249</v>
      </c>
      <c r="D27" s="34" t="s">
        <v>60</v>
      </c>
      <c r="E27" s="1000"/>
      <c r="F27" s="1007"/>
      <c r="G27" s="227">
        <f t="shared" si="0"/>
        <v>0</v>
      </c>
      <c r="H27" s="1015"/>
      <c r="I27" s="1022"/>
      <c r="J27" s="227">
        <f t="shared" si="1"/>
        <v>0</v>
      </c>
      <c r="K27" s="1015"/>
      <c r="L27" s="1022"/>
      <c r="M27" s="227">
        <f t="shared" si="2"/>
        <v>0</v>
      </c>
      <c r="N27" s="1015"/>
      <c r="O27" s="1022"/>
      <c r="P27" s="463">
        <f t="shared" si="3"/>
        <v>0</v>
      </c>
      <c r="Q27" s="1015"/>
      <c r="R27" s="1022"/>
      <c r="S27" s="463">
        <f t="shared" si="15"/>
        <v>0</v>
      </c>
      <c r="T27" s="643"/>
      <c r="U27" s="325"/>
      <c r="V27" s="555"/>
      <c r="W27" s="556">
        <f t="shared" si="5"/>
        <v>0</v>
      </c>
      <c r="X27" s="325"/>
      <c r="Y27" s="555"/>
      <c r="Z27" s="556">
        <f t="shared" si="6"/>
        <v>0</v>
      </c>
      <c r="AA27" s="325"/>
      <c r="AB27" s="555"/>
      <c r="AC27" s="556">
        <f t="shared" si="7"/>
        <v>0</v>
      </c>
      <c r="AD27" s="325"/>
      <c r="AE27" s="555"/>
      <c r="AF27" s="556">
        <f t="shared" si="8"/>
        <v>0</v>
      </c>
      <c r="AG27" s="325"/>
      <c r="AH27" s="555"/>
      <c r="AI27" s="556">
        <f t="shared" si="9"/>
        <v>0</v>
      </c>
      <c r="AJ27" s="238"/>
      <c r="AK27" s="238"/>
      <c r="AL27" s="326"/>
    </row>
    <row r="28" spans="1:38" ht="15.75" customHeight="1">
      <c r="A28" s="328"/>
      <c r="B28" s="483"/>
      <c r="C28" s="324" t="s">
        <v>250</v>
      </c>
      <c r="D28" s="251" t="s">
        <v>108</v>
      </c>
      <c r="E28" s="1002">
        <f>SUM(E29:E38)</f>
        <v>0</v>
      </c>
      <c r="F28" s="1008"/>
      <c r="G28" s="113">
        <f>SUM(G29:G38)</f>
        <v>0</v>
      </c>
      <c r="H28" s="1016">
        <f>SUM(H29:H38)</f>
        <v>0</v>
      </c>
      <c r="I28" s="1023"/>
      <c r="J28" s="113">
        <f>SUM(J29:J38)</f>
        <v>0</v>
      </c>
      <c r="K28" s="1016">
        <f>SUM(K29:K38)</f>
        <v>0</v>
      </c>
      <c r="L28" s="1023"/>
      <c r="M28" s="113">
        <f>SUM(M29:M38)</f>
        <v>0</v>
      </c>
      <c r="N28" s="1016">
        <f>SUM(N29:N38)</f>
        <v>0</v>
      </c>
      <c r="O28" s="1023"/>
      <c r="P28" s="252">
        <f>SUM(P29:P38)</f>
        <v>0</v>
      </c>
      <c r="Q28" s="1016">
        <f>SUM(Q29:Q38)</f>
        <v>0</v>
      </c>
      <c r="R28" s="1023"/>
      <c r="S28" s="252">
        <f>SUM(S29:S38)</f>
        <v>0</v>
      </c>
      <c r="T28" s="643"/>
      <c r="U28" s="554">
        <f>SUM(U29:U38)</f>
        <v>0</v>
      </c>
      <c r="V28" s="555"/>
      <c r="W28" s="593">
        <f>SUM(W29:W38)</f>
        <v>0</v>
      </c>
      <c r="X28" s="554">
        <f>SUM(X29:X38)</f>
        <v>0</v>
      </c>
      <c r="Y28" s="555"/>
      <c r="Z28" s="593">
        <f>SUM(Z29:Z38)</f>
        <v>0</v>
      </c>
      <c r="AA28" s="554">
        <f>SUM(AA29:AA38)</f>
        <v>0</v>
      </c>
      <c r="AB28" s="555"/>
      <c r="AC28" s="593">
        <f>SUM(AC29:AC38)</f>
        <v>0</v>
      </c>
      <c r="AD28" s="554">
        <f>SUM(AD29:AD38)</f>
        <v>0</v>
      </c>
      <c r="AE28" s="555"/>
      <c r="AF28" s="593">
        <f>SUM(AF29:AF38)</f>
        <v>0</v>
      </c>
      <c r="AG28" s="554">
        <f>SUM(AG29:AG38)</f>
        <v>0</v>
      </c>
      <c r="AH28" s="555"/>
      <c r="AI28" s="593">
        <f>SUM(AI29:AI38)</f>
        <v>0</v>
      </c>
      <c r="AJ28" s="238"/>
      <c r="AK28" s="238"/>
      <c r="AL28" s="326"/>
    </row>
    <row r="29" spans="1:38" s="468" customFormat="1" ht="15.75" customHeight="1">
      <c r="A29" s="530"/>
      <c r="B29" s="454"/>
      <c r="C29" s="331" t="s">
        <v>327</v>
      </c>
      <c r="D29" s="634" t="s">
        <v>109</v>
      </c>
      <c r="E29" s="1003"/>
      <c r="F29" s="1009"/>
      <c r="G29" s="359">
        <f t="shared" ref="G29:G38" si="16">+(F29*0.7)*E29</f>
        <v>0</v>
      </c>
      <c r="H29" s="1017"/>
      <c r="I29" s="1024"/>
      <c r="J29" s="359">
        <f t="shared" ref="J29:J38" si="17">+(I29*0.7)*H29</f>
        <v>0</v>
      </c>
      <c r="K29" s="1017"/>
      <c r="L29" s="1024"/>
      <c r="M29" s="359">
        <f t="shared" ref="M29:M38" si="18">+(L29*0.7)*K29</f>
        <v>0</v>
      </c>
      <c r="N29" s="1017"/>
      <c r="O29" s="1024"/>
      <c r="P29" s="485">
        <f t="shared" ref="P29:P38" si="19">+(O29*0.7)*N29</f>
        <v>0</v>
      </c>
      <c r="Q29" s="1017"/>
      <c r="R29" s="1024"/>
      <c r="S29" s="485">
        <f t="shared" ref="S29:S38" si="20">+(R29*0.7)*Q29</f>
        <v>0</v>
      </c>
      <c r="T29" s="645"/>
      <c r="U29" s="325"/>
      <c r="V29" s="555"/>
      <c r="W29" s="535">
        <f t="shared" ref="W29:W38" si="21">+(V29*0.7)*U29</f>
        <v>0</v>
      </c>
      <c r="X29" s="531"/>
      <c r="Y29" s="532"/>
      <c r="Z29" s="535">
        <f t="shared" ref="Z29:Z38" si="22">+(Y29*0.7)*X29</f>
        <v>0</v>
      </c>
      <c r="AA29" s="531"/>
      <c r="AB29" s="532"/>
      <c r="AC29" s="535">
        <f t="shared" ref="AC29:AC38" si="23">+(AB29*0.7)*AA29</f>
        <v>0</v>
      </c>
      <c r="AD29" s="531"/>
      <c r="AE29" s="532"/>
      <c r="AF29" s="535">
        <f t="shared" ref="AF29:AF38" si="24">+(AE29*0.7)*AD29</f>
        <v>0</v>
      </c>
      <c r="AG29" s="531"/>
      <c r="AH29" s="532"/>
      <c r="AI29" s="535">
        <f t="shared" ref="AI29:AI38" si="25">+(AH29*0.7)*AG29</f>
        <v>0</v>
      </c>
      <c r="AJ29" s="477"/>
      <c r="AK29" s="477"/>
      <c r="AL29" s="326"/>
    </row>
    <row r="30" spans="1:38" s="468" customFormat="1" ht="15.75" customHeight="1">
      <c r="A30" s="530"/>
      <c r="B30" s="454"/>
      <c r="C30" s="331" t="s">
        <v>328</v>
      </c>
      <c r="D30" s="634" t="s">
        <v>109</v>
      </c>
      <c r="E30" s="1003"/>
      <c r="F30" s="1009"/>
      <c r="G30" s="359">
        <f t="shared" si="16"/>
        <v>0</v>
      </c>
      <c r="H30" s="1017"/>
      <c r="I30" s="1024"/>
      <c r="J30" s="359">
        <f t="shared" si="17"/>
        <v>0</v>
      </c>
      <c r="K30" s="1017"/>
      <c r="L30" s="1024"/>
      <c r="M30" s="359">
        <f>+(L30*0.7)*K30</f>
        <v>0</v>
      </c>
      <c r="N30" s="1017"/>
      <c r="O30" s="1024"/>
      <c r="P30" s="485">
        <f t="shared" si="19"/>
        <v>0</v>
      </c>
      <c r="Q30" s="1017"/>
      <c r="R30" s="1024"/>
      <c r="S30" s="485">
        <f t="shared" si="20"/>
        <v>0</v>
      </c>
      <c r="T30" s="645"/>
      <c r="U30" s="531"/>
      <c r="V30" s="532"/>
      <c r="W30" s="535">
        <f t="shared" si="21"/>
        <v>0</v>
      </c>
      <c r="X30" s="531"/>
      <c r="Y30" s="532"/>
      <c r="Z30" s="535">
        <f t="shared" si="22"/>
        <v>0</v>
      </c>
      <c r="AA30" s="531"/>
      <c r="AB30" s="532"/>
      <c r="AC30" s="535">
        <f t="shared" si="23"/>
        <v>0</v>
      </c>
      <c r="AD30" s="531"/>
      <c r="AE30" s="532"/>
      <c r="AF30" s="535">
        <f t="shared" si="24"/>
        <v>0</v>
      </c>
      <c r="AG30" s="531"/>
      <c r="AH30" s="532"/>
      <c r="AI30" s="535">
        <f t="shared" si="25"/>
        <v>0</v>
      </c>
      <c r="AJ30" s="477"/>
      <c r="AK30" s="477"/>
      <c r="AL30" s="326"/>
    </row>
    <row r="31" spans="1:38" s="468" customFormat="1" ht="15.75" customHeight="1">
      <c r="A31" s="530"/>
      <c r="B31" s="454"/>
      <c r="C31" s="331" t="s">
        <v>329</v>
      </c>
      <c r="D31" s="634" t="s">
        <v>109</v>
      </c>
      <c r="E31" s="1003"/>
      <c r="F31" s="1009"/>
      <c r="G31" s="359">
        <f t="shared" si="16"/>
        <v>0</v>
      </c>
      <c r="H31" s="1017"/>
      <c r="I31" s="1024"/>
      <c r="J31" s="359">
        <f t="shared" si="17"/>
        <v>0</v>
      </c>
      <c r="K31" s="1017"/>
      <c r="L31" s="1024"/>
      <c r="M31" s="359">
        <f t="shared" si="18"/>
        <v>0</v>
      </c>
      <c r="N31" s="1017"/>
      <c r="O31" s="1024"/>
      <c r="P31" s="485">
        <f t="shared" si="19"/>
        <v>0</v>
      </c>
      <c r="Q31" s="1017"/>
      <c r="R31" s="1024"/>
      <c r="S31" s="485">
        <f t="shared" si="20"/>
        <v>0</v>
      </c>
      <c r="T31" s="645"/>
      <c r="U31" s="531"/>
      <c r="V31" s="532"/>
      <c r="W31" s="535">
        <f t="shared" si="21"/>
        <v>0</v>
      </c>
      <c r="X31" s="531"/>
      <c r="Y31" s="532"/>
      <c r="Z31" s="535">
        <f t="shared" si="22"/>
        <v>0</v>
      </c>
      <c r="AA31" s="531"/>
      <c r="AB31" s="532"/>
      <c r="AC31" s="535">
        <f t="shared" si="23"/>
        <v>0</v>
      </c>
      <c r="AD31" s="531"/>
      <c r="AE31" s="532"/>
      <c r="AF31" s="535">
        <f t="shared" si="24"/>
        <v>0</v>
      </c>
      <c r="AG31" s="531"/>
      <c r="AH31" s="532"/>
      <c r="AI31" s="535">
        <f t="shared" si="25"/>
        <v>0</v>
      </c>
      <c r="AJ31" s="477"/>
      <c r="AK31" s="477"/>
      <c r="AL31" s="326"/>
    </row>
    <row r="32" spans="1:38" s="468" customFormat="1" ht="15.75" customHeight="1">
      <c r="A32" s="530"/>
      <c r="B32" s="454"/>
      <c r="C32" s="331" t="s">
        <v>330</v>
      </c>
      <c r="D32" s="634" t="s">
        <v>109</v>
      </c>
      <c r="E32" s="1003"/>
      <c r="F32" s="1009"/>
      <c r="G32" s="359">
        <f t="shared" ref="G32:G34" si="26">+(F32*0.7)*E32</f>
        <v>0</v>
      </c>
      <c r="H32" s="1017"/>
      <c r="I32" s="1024"/>
      <c r="J32" s="359">
        <f t="shared" ref="J32:J34" si="27">+(I32*0.7)*H32</f>
        <v>0</v>
      </c>
      <c r="K32" s="1017"/>
      <c r="L32" s="1024"/>
      <c r="M32" s="359">
        <f t="shared" ref="M32:M34" si="28">+(L32*0.7)*K32</f>
        <v>0</v>
      </c>
      <c r="N32" s="1017"/>
      <c r="O32" s="1024"/>
      <c r="P32" s="485">
        <f t="shared" ref="P32:P34" si="29">+(O32*0.7)*N32</f>
        <v>0</v>
      </c>
      <c r="Q32" s="1017"/>
      <c r="R32" s="1024"/>
      <c r="S32" s="485">
        <f t="shared" ref="S32:S34" si="30">+(R32*0.7)*Q32</f>
        <v>0</v>
      </c>
      <c r="T32" s="645"/>
      <c r="U32" s="531"/>
      <c r="V32" s="532"/>
      <c r="W32" s="535">
        <f t="shared" si="21"/>
        <v>0</v>
      </c>
      <c r="X32" s="531"/>
      <c r="Y32" s="532"/>
      <c r="Z32" s="535">
        <f t="shared" si="22"/>
        <v>0</v>
      </c>
      <c r="AA32" s="531"/>
      <c r="AB32" s="532"/>
      <c r="AC32" s="535">
        <f t="shared" si="23"/>
        <v>0</v>
      </c>
      <c r="AD32" s="531"/>
      <c r="AE32" s="532"/>
      <c r="AF32" s="535">
        <f t="shared" si="24"/>
        <v>0</v>
      </c>
      <c r="AG32" s="531"/>
      <c r="AH32" s="532"/>
      <c r="AI32" s="535">
        <f t="shared" si="25"/>
        <v>0</v>
      </c>
      <c r="AJ32" s="477"/>
      <c r="AK32" s="477"/>
      <c r="AL32" s="326"/>
    </row>
    <row r="33" spans="1:38" s="468" customFormat="1" ht="15.75" customHeight="1">
      <c r="A33" s="530"/>
      <c r="B33" s="454"/>
      <c r="C33" s="331" t="s">
        <v>331</v>
      </c>
      <c r="D33" s="634" t="s">
        <v>109</v>
      </c>
      <c r="E33" s="1003"/>
      <c r="F33" s="1009"/>
      <c r="G33" s="359">
        <f t="shared" si="26"/>
        <v>0</v>
      </c>
      <c r="H33" s="1017"/>
      <c r="I33" s="1024"/>
      <c r="J33" s="359">
        <f t="shared" si="27"/>
        <v>0</v>
      </c>
      <c r="K33" s="1017"/>
      <c r="L33" s="1024"/>
      <c r="M33" s="359">
        <f t="shared" si="28"/>
        <v>0</v>
      </c>
      <c r="N33" s="1017"/>
      <c r="O33" s="1024"/>
      <c r="P33" s="485">
        <f t="shared" si="29"/>
        <v>0</v>
      </c>
      <c r="Q33" s="1017"/>
      <c r="R33" s="1024"/>
      <c r="S33" s="485">
        <f t="shared" si="30"/>
        <v>0</v>
      </c>
      <c r="T33" s="645"/>
      <c r="U33" s="531"/>
      <c r="V33" s="532"/>
      <c r="W33" s="535">
        <f t="shared" si="21"/>
        <v>0</v>
      </c>
      <c r="X33" s="531"/>
      <c r="Y33" s="532"/>
      <c r="Z33" s="535">
        <f t="shared" si="22"/>
        <v>0</v>
      </c>
      <c r="AA33" s="531"/>
      <c r="AB33" s="532"/>
      <c r="AC33" s="535">
        <f t="shared" si="23"/>
        <v>0</v>
      </c>
      <c r="AD33" s="531"/>
      <c r="AE33" s="532"/>
      <c r="AF33" s="535">
        <f t="shared" si="24"/>
        <v>0</v>
      </c>
      <c r="AG33" s="531"/>
      <c r="AH33" s="532"/>
      <c r="AI33" s="535">
        <f t="shared" si="25"/>
        <v>0</v>
      </c>
      <c r="AJ33" s="477"/>
      <c r="AK33" s="477"/>
      <c r="AL33" s="326"/>
    </row>
    <row r="34" spans="1:38" s="468" customFormat="1" ht="15.75" customHeight="1">
      <c r="A34" s="530"/>
      <c r="B34" s="454"/>
      <c r="C34" s="331" t="s">
        <v>332</v>
      </c>
      <c r="D34" s="634" t="s">
        <v>109</v>
      </c>
      <c r="E34" s="1003"/>
      <c r="F34" s="1009"/>
      <c r="G34" s="359">
        <f t="shared" si="26"/>
        <v>0</v>
      </c>
      <c r="H34" s="1017"/>
      <c r="I34" s="1024"/>
      <c r="J34" s="359">
        <f t="shared" si="27"/>
        <v>0</v>
      </c>
      <c r="K34" s="1017"/>
      <c r="L34" s="1024"/>
      <c r="M34" s="359">
        <f t="shared" si="28"/>
        <v>0</v>
      </c>
      <c r="N34" s="1017"/>
      <c r="O34" s="1024"/>
      <c r="P34" s="485">
        <f t="shared" si="29"/>
        <v>0</v>
      </c>
      <c r="Q34" s="1017"/>
      <c r="R34" s="1024"/>
      <c r="S34" s="485">
        <f t="shared" si="30"/>
        <v>0</v>
      </c>
      <c r="T34" s="645"/>
      <c r="U34" s="531"/>
      <c r="V34" s="532"/>
      <c r="W34" s="535">
        <f t="shared" si="21"/>
        <v>0</v>
      </c>
      <c r="X34" s="531"/>
      <c r="Y34" s="532"/>
      <c r="Z34" s="535">
        <f t="shared" si="22"/>
        <v>0</v>
      </c>
      <c r="AA34" s="531"/>
      <c r="AB34" s="532"/>
      <c r="AC34" s="535">
        <f t="shared" si="23"/>
        <v>0</v>
      </c>
      <c r="AD34" s="531"/>
      <c r="AE34" s="532"/>
      <c r="AF34" s="535">
        <f t="shared" si="24"/>
        <v>0</v>
      </c>
      <c r="AG34" s="531"/>
      <c r="AH34" s="532"/>
      <c r="AI34" s="535">
        <f t="shared" si="25"/>
        <v>0</v>
      </c>
      <c r="AJ34" s="477"/>
      <c r="AK34" s="477"/>
      <c r="AL34" s="326"/>
    </row>
    <row r="35" spans="1:38" s="468" customFormat="1" ht="15.75" customHeight="1">
      <c r="A35" s="530"/>
      <c r="B35" s="454"/>
      <c r="C35" s="331" t="s">
        <v>333</v>
      </c>
      <c r="D35" s="634" t="s">
        <v>109</v>
      </c>
      <c r="E35" s="1003"/>
      <c r="F35" s="1009"/>
      <c r="G35" s="359">
        <f t="shared" si="16"/>
        <v>0</v>
      </c>
      <c r="H35" s="1017"/>
      <c r="I35" s="1024"/>
      <c r="J35" s="359">
        <f t="shared" si="17"/>
        <v>0</v>
      </c>
      <c r="K35" s="1017"/>
      <c r="L35" s="1024"/>
      <c r="M35" s="359">
        <f t="shared" si="18"/>
        <v>0</v>
      </c>
      <c r="N35" s="1017"/>
      <c r="O35" s="1024"/>
      <c r="P35" s="485">
        <f t="shared" si="19"/>
        <v>0</v>
      </c>
      <c r="Q35" s="1017"/>
      <c r="R35" s="1024"/>
      <c r="S35" s="485">
        <f t="shared" si="20"/>
        <v>0</v>
      </c>
      <c r="T35" s="645"/>
      <c r="U35" s="531"/>
      <c r="V35" s="532"/>
      <c r="W35" s="535">
        <f t="shared" si="21"/>
        <v>0</v>
      </c>
      <c r="X35" s="531"/>
      <c r="Y35" s="532"/>
      <c r="Z35" s="535">
        <f t="shared" si="22"/>
        <v>0</v>
      </c>
      <c r="AA35" s="531"/>
      <c r="AB35" s="532"/>
      <c r="AC35" s="535">
        <f t="shared" si="23"/>
        <v>0</v>
      </c>
      <c r="AD35" s="531"/>
      <c r="AE35" s="532"/>
      <c r="AF35" s="535">
        <f t="shared" si="24"/>
        <v>0</v>
      </c>
      <c r="AG35" s="531"/>
      <c r="AH35" s="532"/>
      <c r="AI35" s="535">
        <f t="shared" si="25"/>
        <v>0</v>
      </c>
      <c r="AJ35" s="477"/>
      <c r="AK35" s="477"/>
      <c r="AL35" s="326"/>
    </row>
    <row r="36" spans="1:38" s="468" customFormat="1" ht="15.75" customHeight="1">
      <c r="A36" s="530"/>
      <c r="B36" s="454"/>
      <c r="C36" s="331" t="s">
        <v>334</v>
      </c>
      <c r="D36" s="634" t="s">
        <v>109</v>
      </c>
      <c r="E36" s="1003"/>
      <c r="F36" s="1009"/>
      <c r="G36" s="359">
        <f t="shared" si="16"/>
        <v>0</v>
      </c>
      <c r="H36" s="1017"/>
      <c r="I36" s="1024"/>
      <c r="J36" s="359">
        <f t="shared" si="17"/>
        <v>0</v>
      </c>
      <c r="K36" s="1017"/>
      <c r="L36" s="1024"/>
      <c r="M36" s="359">
        <f t="shared" si="18"/>
        <v>0</v>
      </c>
      <c r="N36" s="1017"/>
      <c r="O36" s="1024"/>
      <c r="P36" s="485">
        <f t="shared" si="19"/>
        <v>0</v>
      </c>
      <c r="Q36" s="1017"/>
      <c r="R36" s="1024"/>
      <c r="S36" s="485">
        <f t="shared" si="20"/>
        <v>0</v>
      </c>
      <c r="T36" s="645"/>
      <c r="U36" s="531"/>
      <c r="V36" s="532"/>
      <c r="W36" s="535">
        <f t="shared" si="21"/>
        <v>0</v>
      </c>
      <c r="X36" s="531"/>
      <c r="Y36" s="532"/>
      <c r="Z36" s="535">
        <f t="shared" si="22"/>
        <v>0</v>
      </c>
      <c r="AA36" s="531"/>
      <c r="AB36" s="532"/>
      <c r="AC36" s="535">
        <f t="shared" si="23"/>
        <v>0</v>
      </c>
      <c r="AD36" s="531"/>
      <c r="AE36" s="532"/>
      <c r="AF36" s="535">
        <f t="shared" si="24"/>
        <v>0</v>
      </c>
      <c r="AG36" s="531"/>
      <c r="AH36" s="532"/>
      <c r="AI36" s="535">
        <f t="shared" si="25"/>
        <v>0</v>
      </c>
      <c r="AJ36" s="477"/>
      <c r="AK36" s="477"/>
      <c r="AL36" s="326"/>
    </row>
    <row r="37" spans="1:38" s="468" customFormat="1" ht="15.75" customHeight="1">
      <c r="A37" s="530"/>
      <c r="B37" s="454"/>
      <c r="C37" s="331" t="s">
        <v>335</v>
      </c>
      <c r="D37" s="634" t="s">
        <v>109</v>
      </c>
      <c r="E37" s="1003"/>
      <c r="F37" s="1009"/>
      <c r="G37" s="359">
        <f t="shared" si="16"/>
        <v>0</v>
      </c>
      <c r="H37" s="1017"/>
      <c r="I37" s="1024"/>
      <c r="J37" s="359">
        <f t="shared" si="17"/>
        <v>0</v>
      </c>
      <c r="K37" s="1017"/>
      <c r="L37" s="1024"/>
      <c r="M37" s="359">
        <f t="shared" si="18"/>
        <v>0</v>
      </c>
      <c r="N37" s="1017"/>
      <c r="O37" s="1024"/>
      <c r="P37" s="485">
        <f t="shared" si="19"/>
        <v>0</v>
      </c>
      <c r="Q37" s="1017"/>
      <c r="R37" s="1024"/>
      <c r="S37" s="485">
        <f t="shared" si="20"/>
        <v>0</v>
      </c>
      <c r="T37" s="645"/>
      <c r="U37" s="531"/>
      <c r="V37" s="532"/>
      <c r="W37" s="535">
        <f t="shared" si="21"/>
        <v>0</v>
      </c>
      <c r="X37" s="531"/>
      <c r="Y37" s="532"/>
      <c r="Z37" s="535">
        <f t="shared" si="22"/>
        <v>0</v>
      </c>
      <c r="AA37" s="531"/>
      <c r="AB37" s="532"/>
      <c r="AC37" s="535">
        <f t="shared" si="23"/>
        <v>0</v>
      </c>
      <c r="AD37" s="531"/>
      <c r="AE37" s="532"/>
      <c r="AF37" s="535">
        <f t="shared" si="24"/>
        <v>0</v>
      </c>
      <c r="AG37" s="531"/>
      <c r="AH37" s="532"/>
      <c r="AI37" s="535">
        <f t="shared" si="25"/>
        <v>0</v>
      </c>
      <c r="AJ37" s="477"/>
      <c r="AK37" s="477"/>
      <c r="AL37" s="326"/>
    </row>
    <row r="38" spans="1:38" s="468" customFormat="1" ht="15.75" customHeight="1">
      <c r="A38" s="530"/>
      <c r="B38" s="454"/>
      <c r="C38" s="331" t="s">
        <v>336</v>
      </c>
      <c r="D38" s="634" t="s">
        <v>109</v>
      </c>
      <c r="E38" s="1003"/>
      <c r="F38" s="1009"/>
      <c r="G38" s="359">
        <f t="shared" si="16"/>
        <v>0</v>
      </c>
      <c r="H38" s="1017"/>
      <c r="I38" s="1024"/>
      <c r="J38" s="359">
        <f t="shared" si="17"/>
        <v>0</v>
      </c>
      <c r="K38" s="1017"/>
      <c r="L38" s="1024"/>
      <c r="M38" s="359">
        <f t="shared" si="18"/>
        <v>0</v>
      </c>
      <c r="N38" s="1017"/>
      <c r="O38" s="1024"/>
      <c r="P38" s="485">
        <f t="shared" si="19"/>
        <v>0</v>
      </c>
      <c r="Q38" s="1017"/>
      <c r="R38" s="1024"/>
      <c r="S38" s="485">
        <f t="shared" si="20"/>
        <v>0</v>
      </c>
      <c r="T38" s="641"/>
      <c r="U38" s="531"/>
      <c r="V38" s="532"/>
      <c r="W38" s="535">
        <f t="shared" si="21"/>
        <v>0</v>
      </c>
      <c r="X38" s="531"/>
      <c r="Y38" s="532"/>
      <c r="Z38" s="535">
        <f t="shared" si="22"/>
        <v>0</v>
      </c>
      <c r="AA38" s="531"/>
      <c r="AB38" s="532"/>
      <c r="AC38" s="535">
        <f t="shared" si="23"/>
        <v>0</v>
      </c>
      <c r="AD38" s="531"/>
      <c r="AE38" s="532"/>
      <c r="AF38" s="535">
        <f t="shared" si="24"/>
        <v>0</v>
      </c>
      <c r="AG38" s="531"/>
      <c r="AH38" s="532"/>
      <c r="AI38" s="535">
        <f t="shared" si="25"/>
        <v>0</v>
      </c>
      <c r="AJ38" s="477"/>
      <c r="AK38" s="477"/>
      <c r="AL38" s="326"/>
    </row>
    <row r="39" spans="1:38" ht="15.75" customHeight="1">
      <c r="A39" s="328"/>
      <c r="B39" s="451"/>
      <c r="C39" s="332"/>
      <c r="D39" s="259"/>
      <c r="E39" s="1004"/>
      <c r="F39" s="1010"/>
      <c r="G39" s="333"/>
      <c r="H39" s="1018"/>
      <c r="I39" s="1025"/>
      <c r="J39" s="333"/>
      <c r="K39" s="1018"/>
      <c r="L39" s="1025"/>
      <c r="M39" s="333"/>
      <c r="N39" s="1018"/>
      <c r="O39" s="1025"/>
      <c r="P39" s="333"/>
      <c r="Q39" s="1018"/>
      <c r="R39" s="1025"/>
      <c r="S39" s="333"/>
      <c r="T39" s="643"/>
      <c r="U39" s="330"/>
      <c r="V39" s="396"/>
      <c r="W39" s="594"/>
      <c r="X39" s="330"/>
      <c r="Y39" s="396"/>
      <c r="Z39" s="594"/>
      <c r="AA39" s="330"/>
      <c r="AB39" s="396"/>
      <c r="AC39" s="594"/>
      <c r="AD39" s="330"/>
      <c r="AE39" s="396"/>
      <c r="AF39" s="594"/>
      <c r="AG39" s="330"/>
      <c r="AH39" s="396"/>
      <c r="AI39" s="594"/>
      <c r="AJ39" s="238"/>
      <c r="AK39" s="238"/>
      <c r="AL39" s="326"/>
    </row>
    <row r="40" spans="1:38" ht="15.75" customHeight="1">
      <c r="A40" s="328"/>
      <c r="B40" s="483"/>
      <c r="C40" s="324" t="s">
        <v>251</v>
      </c>
      <c r="D40" s="334" t="s">
        <v>23</v>
      </c>
      <c r="E40" s="1032"/>
      <c r="F40" s="1033"/>
      <c r="G40" s="1034">
        <f>SUM(G5:G28)/0.7*0.3</f>
        <v>0</v>
      </c>
      <c r="H40" s="1035"/>
      <c r="I40" s="1036"/>
      <c r="J40" s="1034">
        <f>SUM(J5:J28)/0.7*0.3</f>
        <v>0</v>
      </c>
      <c r="K40" s="1035"/>
      <c r="L40" s="1036"/>
      <c r="M40" s="1034">
        <f>SUM(M5:M28)/0.7*0.3</f>
        <v>0</v>
      </c>
      <c r="N40" s="1037"/>
      <c r="O40" s="1036"/>
      <c r="P40" s="1034">
        <f>SUM(P5:P28)/0.7*0.3</f>
        <v>0</v>
      </c>
      <c r="Q40" s="1037"/>
      <c r="R40" s="1038"/>
      <c r="S40" s="1034">
        <f>SUM(S5:S28)/0.7*0.3</f>
        <v>0</v>
      </c>
      <c r="T40" s="1039"/>
      <c r="U40" s="1040"/>
      <c r="V40" s="997"/>
      <c r="W40" s="1041">
        <f>SUM(W5:W28)/0.7*0.3</f>
        <v>0</v>
      </c>
      <c r="X40" s="1040"/>
      <c r="Y40" s="997"/>
      <c r="Z40" s="1041">
        <f>SUM(Z5:Z28)/0.7*0.3</f>
        <v>0</v>
      </c>
      <c r="AA40" s="1040"/>
      <c r="AB40" s="997"/>
      <c r="AC40" s="1041">
        <f>SUM(AC5:AC28)/0.7*0.3</f>
        <v>0</v>
      </c>
      <c r="AD40" s="1040"/>
      <c r="AE40" s="997"/>
      <c r="AF40" s="1041">
        <f>SUM(AF5:AF28)/0.7*0.3</f>
        <v>0</v>
      </c>
      <c r="AG40" s="1040"/>
      <c r="AH40" s="997"/>
      <c r="AI40" s="1041">
        <f>SUM(AI5:AI28)/0.7*0.3</f>
        <v>0</v>
      </c>
      <c r="AJ40" s="238"/>
      <c r="AK40" s="238"/>
      <c r="AL40" s="326"/>
    </row>
    <row r="41" spans="1:38" ht="15.75" customHeight="1">
      <c r="A41" s="328"/>
      <c r="B41" s="980" t="s">
        <v>0</v>
      </c>
      <c r="C41" s="981" t="s">
        <v>429</v>
      </c>
      <c r="D41" s="976"/>
      <c r="E41" s="994"/>
      <c r="F41" s="994"/>
      <c r="G41" s="984">
        <f>SUMIF($B$5:$B$37,$B41,G$5:G$38)/0.7*0.3</f>
        <v>0</v>
      </c>
      <c r="H41" s="994"/>
      <c r="I41" s="976"/>
      <c r="J41" s="984">
        <f>SUMIF($B$5:$B$37,$B41,J$5:J$38)/0.7*0.3</f>
        <v>0</v>
      </c>
      <c r="K41" s="994"/>
      <c r="L41" s="976"/>
      <c r="M41" s="984">
        <f>SUMIF($B$5:$B$37,$B41,M$5:M$38)/0.7*0.3</f>
        <v>0</v>
      </c>
      <c r="N41" s="994"/>
      <c r="O41" s="976"/>
      <c r="P41" s="984">
        <f>SUMIF($B$5:$B$37,$B41,P$5:P$38)/0.7*0.3</f>
        <v>0</v>
      </c>
      <c r="Q41" s="994"/>
      <c r="R41" s="976"/>
      <c r="S41" s="984">
        <f>SUMIF($B$5:$B$37,$B41,S$5:S$38)/0.7*0.3</f>
        <v>0</v>
      </c>
      <c r="T41" s="643"/>
      <c r="U41" s="994"/>
      <c r="V41" s="982"/>
      <c r="W41" s="984">
        <f>SUMIF($B$5:$B$37,$B41,W$5:W$38)/0.7*0.3</f>
        <v>0</v>
      </c>
      <c r="X41" s="994"/>
      <c r="Y41" s="982"/>
      <c r="Z41" s="984">
        <f>SUMIF($B$5:$B$37,$B41,Z$5:Z$38)/0.7*0.3</f>
        <v>0</v>
      </c>
      <c r="AA41" s="994"/>
      <c r="AB41" s="982"/>
      <c r="AC41" s="984">
        <f>SUMIF($B$5:$B$37,$B41,AC$5:AC$38)/0.7*0.3</f>
        <v>0</v>
      </c>
      <c r="AD41" s="994"/>
      <c r="AE41" s="982"/>
      <c r="AF41" s="984">
        <f>SUMIF($B$5:$B$37,$B41,AF$5:AF$38)/0.7*0.3</f>
        <v>0</v>
      </c>
      <c r="AG41" s="994"/>
      <c r="AH41" s="982"/>
      <c r="AI41" s="984">
        <f>SUMIF($B$5:$B$37,$B41,AI$5:AI$38)/0.7*0.3</f>
        <v>0</v>
      </c>
      <c r="AJ41" s="238"/>
      <c r="AK41" s="238"/>
      <c r="AL41" s="326"/>
    </row>
    <row r="42" spans="1:38" ht="15.75" customHeight="1">
      <c r="A42" s="328"/>
      <c r="B42" s="980" t="s">
        <v>21</v>
      </c>
      <c r="C42" s="981" t="s">
        <v>430</v>
      </c>
      <c r="D42" s="976"/>
      <c r="E42" s="994"/>
      <c r="F42" s="994"/>
      <c r="G42" s="984">
        <f>SUMIF($B$5:$B$38,$B42,G$5:G$38)/0.7*0.3</f>
        <v>0</v>
      </c>
      <c r="H42" s="994"/>
      <c r="I42" s="976"/>
      <c r="J42" s="984">
        <f>SUMIF($B$5:$B$38,$B42,J$5:J$38)/0.7*0.3</f>
        <v>0</v>
      </c>
      <c r="K42" s="994"/>
      <c r="L42" s="976"/>
      <c r="M42" s="984">
        <f>SUMIF($B$5:$B$38,$B42,M$5:M$38)/0.7*0.3</f>
        <v>0</v>
      </c>
      <c r="N42" s="994"/>
      <c r="O42" s="976"/>
      <c r="P42" s="984">
        <f>SUMIF($B$5:$B$38,$B42,P$5:P$38)/0.7*0.3</f>
        <v>0</v>
      </c>
      <c r="Q42" s="994"/>
      <c r="R42" s="976"/>
      <c r="S42" s="984">
        <f>SUMIF($B$5:$B$38,$B42,S$5:S$38)/0.7*0.3</f>
        <v>0</v>
      </c>
      <c r="T42" s="643"/>
      <c r="U42" s="994"/>
      <c r="V42" s="982"/>
      <c r="W42" s="984">
        <f>SUMIF($B$5:$B$38,$B42,W$5:W$38)/0.7*0.3</f>
        <v>0</v>
      </c>
      <c r="X42" s="994"/>
      <c r="Y42" s="982"/>
      <c r="Z42" s="984">
        <f>SUMIF($B$5:$B$38,$B42,Z$5:Z$38)/0.7*0.3</f>
        <v>0</v>
      </c>
      <c r="AA42" s="994"/>
      <c r="AB42" s="982"/>
      <c r="AC42" s="984">
        <f>SUMIF($B$5:$B$38,$B42,AC$5:AC$38)/0.7*0.3</f>
        <v>0</v>
      </c>
      <c r="AD42" s="994"/>
      <c r="AE42" s="982"/>
      <c r="AF42" s="984">
        <f>SUMIF($B$5:$B$38,$B42,AF$5:AF$38)/0.7*0.3</f>
        <v>0</v>
      </c>
      <c r="AG42" s="994"/>
      <c r="AH42" s="982"/>
      <c r="AI42" s="984">
        <f>SUMIF($B$5:$B$38,$B42,AI$5:AI$38)/0.7*0.3</f>
        <v>0</v>
      </c>
      <c r="AJ42" s="238"/>
      <c r="AK42" s="238"/>
      <c r="AL42" s="326"/>
    </row>
    <row r="43" spans="1:38" ht="15.75" customHeight="1">
      <c r="A43" s="328"/>
      <c r="B43" s="980" t="s">
        <v>3</v>
      </c>
      <c r="C43" s="981" t="s">
        <v>431</v>
      </c>
      <c r="D43" s="976"/>
      <c r="E43" s="994"/>
      <c r="F43" s="994"/>
      <c r="G43" s="984">
        <f>SUMIF($B$5:$B$38,$B43,G$5:G$38)/0.7*0.3</f>
        <v>0</v>
      </c>
      <c r="H43" s="994"/>
      <c r="I43" s="976"/>
      <c r="J43" s="984">
        <f>SUMIF($B$5:$B$38,$B43,J$5:J$38)/0.7*0.3</f>
        <v>0</v>
      </c>
      <c r="K43" s="994"/>
      <c r="L43" s="976"/>
      <c r="M43" s="984">
        <f>SUMIF($B$5:$B$38,$B43,M$5:M$38)/0.7*0.3</f>
        <v>0</v>
      </c>
      <c r="N43" s="994"/>
      <c r="O43" s="976"/>
      <c r="P43" s="984">
        <f>SUMIF($B$5:$B$38,$B43,P$5:P$38)/0.7*0.3</f>
        <v>0</v>
      </c>
      <c r="Q43" s="994"/>
      <c r="R43" s="976"/>
      <c r="S43" s="984">
        <f>SUMIF($B$5:$B$38,$B43,S$5:S$38)/0.7*0.3</f>
        <v>0</v>
      </c>
      <c r="T43" s="643"/>
      <c r="U43" s="994"/>
      <c r="V43" s="982"/>
      <c r="W43" s="984">
        <f>SUMIF($B$5:$B$38,$B43,W$5:W$38)/0.7*0.3</f>
        <v>0</v>
      </c>
      <c r="X43" s="994"/>
      <c r="Y43" s="982"/>
      <c r="Z43" s="984">
        <f>SUMIF($B$5:$B$38,$B43,Z$5:Z$38)/0.7*0.3</f>
        <v>0</v>
      </c>
      <c r="AA43" s="994"/>
      <c r="AB43" s="982"/>
      <c r="AC43" s="984">
        <f>SUMIF($B$5:$B$38,$B43,AC$5:AC$38)/0.7*0.3</f>
        <v>0</v>
      </c>
      <c r="AD43" s="994"/>
      <c r="AE43" s="982"/>
      <c r="AF43" s="984">
        <f>SUMIF($B$5:$B$38,$B43,AF$5:AF$38)/0.7*0.3</f>
        <v>0</v>
      </c>
      <c r="AG43" s="994"/>
      <c r="AH43" s="982"/>
      <c r="AI43" s="984">
        <f>SUMIF($B$5:$B$38,$B43,AI$5:AI$38)/0.7*0.3</f>
        <v>0</v>
      </c>
      <c r="AJ43" s="238"/>
      <c r="AK43" s="238"/>
      <c r="AL43" s="326"/>
    </row>
    <row r="44" spans="1:38" ht="15.75" customHeight="1">
      <c r="A44" s="43"/>
      <c r="B44" s="22"/>
      <c r="C44" s="335"/>
      <c r="D44" s="336"/>
      <c r="E44" s="1005"/>
      <c r="F44" s="1011"/>
      <c r="G44" s="338"/>
      <c r="H44" s="1020"/>
      <c r="I44" s="1027"/>
      <c r="J44" s="338"/>
      <c r="K44" s="1020"/>
      <c r="L44" s="1027"/>
      <c r="M44" s="338"/>
      <c r="N44" s="1020"/>
      <c r="O44" s="1027"/>
      <c r="P44" s="338"/>
      <c r="Q44" s="1020"/>
      <c r="R44" s="1027"/>
      <c r="S44" s="338"/>
      <c r="T44" s="435"/>
      <c r="U44" s="212"/>
      <c r="V44" s="339"/>
      <c r="W44" s="263"/>
      <c r="X44" s="212"/>
      <c r="Y44" s="339"/>
      <c r="Z44" s="263"/>
      <c r="AA44" s="212"/>
      <c r="AB44" s="339"/>
      <c r="AC44" s="263"/>
      <c r="AD44" s="212"/>
      <c r="AE44" s="339"/>
      <c r="AF44" s="263"/>
      <c r="AG44" s="212"/>
      <c r="AH44" s="339"/>
      <c r="AI44" s="263"/>
      <c r="AJ44" s="238"/>
      <c r="AK44" s="238"/>
      <c r="AL44" s="159"/>
    </row>
    <row r="45" spans="1:38" ht="15.75" customHeight="1">
      <c r="A45" s="43"/>
      <c r="B45" s="22"/>
      <c r="C45" s="16"/>
      <c r="D45" s="26" t="s">
        <v>6</v>
      </c>
      <c r="E45" s="1030">
        <f>SUM(E5:E28)</f>
        <v>0</v>
      </c>
      <c r="F45" s="1029"/>
      <c r="G45" s="342">
        <f>SUM(G5:G28,G40)</f>
        <v>0</v>
      </c>
      <c r="H45" s="1030">
        <f>SUM(H5:H28)</f>
        <v>0</v>
      </c>
      <c r="I45" s="1029"/>
      <c r="J45" s="342">
        <f>SUM(J5:J28,J40)</f>
        <v>0</v>
      </c>
      <c r="K45" s="1030">
        <f>SUM(K5:K28)</f>
        <v>0</v>
      </c>
      <c r="L45" s="1029"/>
      <c r="M45" s="342">
        <f>SUM(M5:M28,M40)</f>
        <v>0</v>
      </c>
      <c r="N45" s="1030">
        <f>SUM(N5:N28)</f>
        <v>0</v>
      </c>
      <c r="O45" s="1029"/>
      <c r="P45" s="342">
        <f>SUM(P5:P28,P40)</f>
        <v>0</v>
      </c>
      <c r="Q45" s="1030">
        <f>SUM(Q5:Q28)</f>
        <v>0</v>
      </c>
      <c r="R45" s="1029"/>
      <c r="S45" s="342">
        <f>SUM(S5:S28,S40)</f>
        <v>0</v>
      </c>
      <c r="T45" s="436"/>
      <c r="U45" s="28">
        <f>SUM(U5:U28)</f>
        <v>0</v>
      </c>
      <c r="V45" s="581"/>
      <c r="W45" s="168">
        <f>SUM(W5:W28,W40)</f>
        <v>0</v>
      </c>
      <c r="X45" s="28">
        <f>SUM(X5:X28)</f>
        <v>0</v>
      </c>
      <c r="Y45" s="581"/>
      <c r="Z45" s="168">
        <f>SUM(Z5:Z28,Z40)</f>
        <v>0</v>
      </c>
      <c r="AA45" s="28">
        <f>SUM(AA5:AA28)</f>
        <v>0</v>
      </c>
      <c r="AB45" s="581"/>
      <c r="AC45" s="168">
        <f>SUM(AC5:AC28,AC40)</f>
        <v>0</v>
      </c>
      <c r="AD45" s="28">
        <f>SUM(AD5:AD28)</f>
        <v>0</v>
      </c>
      <c r="AE45" s="581"/>
      <c r="AF45" s="168">
        <f>SUM(AF5:AF28,AF40)</f>
        <v>0</v>
      </c>
      <c r="AG45" s="28">
        <f>SUM(AG5:AG28)</f>
        <v>0</v>
      </c>
      <c r="AH45" s="581"/>
      <c r="AI45" s="168">
        <f>SUM(AI5:AI28,AI40)</f>
        <v>0</v>
      </c>
      <c r="AJ45" s="238"/>
      <c r="AK45" s="238"/>
      <c r="AL45" s="159"/>
    </row>
    <row r="46" spans="1:38" ht="15.75" customHeight="1">
      <c r="A46" s="39"/>
      <c r="B46" s="343"/>
      <c r="C46" s="36"/>
      <c r="D46" s="36"/>
      <c r="E46" s="1031"/>
      <c r="F46" s="312"/>
      <c r="G46" s="338"/>
      <c r="H46" s="1031"/>
      <c r="I46" s="312"/>
      <c r="J46" s="338"/>
      <c r="K46" s="1031"/>
      <c r="L46" s="312"/>
      <c r="M46" s="338"/>
      <c r="N46" s="1031"/>
      <c r="O46" s="312"/>
      <c r="P46" s="338"/>
      <c r="Q46" s="1031"/>
      <c r="R46" s="312"/>
      <c r="S46" s="338"/>
      <c r="T46" s="435"/>
      <c r="U46" s="212"/>
      <c r="V46" s="339"/>
      <c r="W46" s="263"/>
      <c r="X46" s="212"/>
      <c r="Y46" s="339"/>
      <c r="Z46" s="263"/>
      <c r="AA46" s="212"/>
      <c r="AB46" s="339"/>
      <c r="AC46" s="263"/>
      <c r="AD46" s="212"/>
      <c r="AE46" s="339"/>
      <c r="AF46" s="263"/>
      <c r="AG46" s="212"/>
      <c r="AH46" s="339"/>
      <c r="AI46" s="263"/>
      <c r="AJ46" s="262"/>
      <c r="AK46" s="262"/>
      <c r="AL46" s="273"/>
    </row>
    <row r="47" spans="1:38" ht="18.75">
      <c r="E47" s="1224">
        <f>+E45+G45</f>
        <v>0</v>
      </c>
      <c r="F47" s="1225"/>
      <c r="G47" s="1226"/>
      <c r="H47" s="1224">
        <f>+H45+J45</f>
        <v>0</v>
      </c>
      <c r="I47" s="1225"/>
      <c r="J47" s="1226"/>
      <c r="K47" s="1224">
        <f>+K45+M45</f>
        <v>0</v>
      </c>
      <c r="L47" s="1225"/>
      <c r="M47" s="1226"/>
      <c r="N47" s="1224">
        <f>+N45+P45</f>
        <v>0</v>
      </c>
      <c r="O47" s="1225"/>
      <c r="P47" s="1226"/>
      <c r="Q47" s="1224">
        <f>+Q45+S45</f>
        <v>0</v>
      </c>
      <c r="R47" s="1225"/>
      <c r="S47" s="1226"/>
      <c r="T47" s="283"/>
      <c r="U47" s="1217">
        <f>SUM(U45,W45)</f>
        <v>0</v>
      </c>
      <c r="V47" s="1229"/>
      <c r="W47" s="1229"/>
      <c r="X47" s="1217">
        <f>SUM(X45,Z45)</f>
        <v>0</v>
      </c>
      <c r="Y47" s="1229"/>
      <c r="Z47" s="1229"/>
      <c r="AA47" s="1217">
        <f>SUM(AA45,AC45)</f>
        <v>0</v>
      </c>
      <c r="AB47" s="1229"/>
      <c r="AC47" s="1229"/>
      <c r="AD47" s="1217">
        <f>SUM(AD45,AF45)</f>
        <v>0</v>
      </c>
      <c r="AE47" s="1229"/>
      <c r="AF47" s="1229"/>
      <c r="AG47" s="1217">
        <f>SUM(AG45,AI45)</f>
        <v>0</v>
      </c>
      <c r="AH47" s="1229"/>
      <c r="AI47" s="1229"/>
    </row>
    <row r="48" spans="1:38" s="170" customFormat="1" ht="18.75">
      <c r="A48" s="44"/>
      <c r="B48" s="142"/>
      <c r="C48" s="44"/>
      <c r="D48" s="44"/>
      <c r="E48" s="1211">
        <f>+SUM(E47,H47,K47,N47,Q47)</f>
        <v>0</v>
      </c>
      <c r="F48" s="1212"/>
      <c r="G48" s="1212"/>
      <c r="H48" s="1212"/>
      <c r="I48" s="1212"/>
      <c r="J48" s="1212"/>
      <c r="K48" s="1212"/>
      <c r="L48" s="1212"/>
      <c r="M48" s="1212"/>
      <c r="N48" s="1212"/>
      <c r="O48" s="1212"/>
      <c r="P48" s="1212"/>
      <c r="Q48" s="1212"/>
      <c r="R48" s="1212"/>
      <c r="S48" s="1213"/>
      <c r="T48" s="283"/>
      <c r="U48" s="1214">
        <f>SUM(U45,W45,X45,Z45,AA45,AC45,AD45,AF45,AG45,AI45)</f>
        <v>0</v>
      </c>
      <c r="V48" s="1215"/>
      <c r="W48" s="1215"/>
      <c r="X48" s="1215"/>
      <c r="Y48" s="1215"/>
      <c r="Z48" s="1215"/>
      <c r="AA48" s="1215"/>
      <c r="AB48" s="1215"/>
      <c r="AC48" s="1215"/>
      <c r="AD48" s="1215"/>
      <c r="AE48" s="1215"/>
      <c r="AF48" s="1215"/>
      <c r="AG48" s="1215"/>
      <c r="AH48" s="1215"/>
      <c r="AI48" s="1215"/>
    </row>
    <row r="49" spans="1:38" ht="15">
      <c r="A49" s="170"/>
      <c r="B49" s="344"/>
      <c r="C49" s="170" t="s">
        <v>81</v>
      </c>
      <c r="D49" s="170" t="s">
        <v>104</v>
      </c>
      <c r="E49" s="170"/>
      <c r="F49" s="524"/>
      <c r="G49" s="173"/>
      <c r="H49" s="174"/>
      <c r="I49" s="170"/>
      <c r="J49" s="170"/>
      <c r="K49" s="170"/>
      <c r="L49" s="172"/>
      <c r="M49" s="170"/>
      <c r="N49" s="170"/>
      <c r="O49" s="170"/>
      <c r="P49" s="170"/>
      <c r="Q49" s="170"/>
      <c r="R49" s="170"/>
      <c r="S49" s="170"/>
      <c r="T49" s="175"/>
      <c r="U49" s="278"/>
      <c r="V49" s="279"/>
      <c r="W49" s="278"/>
      <c r="X49" s="278"/>
      <c r="Y49" s="279"/>
      <c r="Z49" s="278"/>
      <c r="AA49" s="278"/>
      <c r="AB49" s="279"/>
      <c r="AC49" s="278"/>
      <c r="AD49" s="278"/>
      <c r="AE49" s="279"/>
      <c r="AF49" s="278"/>
      <c r="AG49" s="278"/>
      <c r="AH49" s="279"/>
      <c r="AI49" s="278"/>
      <c r="AL49" s="44"/>
    </row>
    <row r="50" spans="1:38">
      <c r="A50" s="44"/>
      <c r="C50" s="44"/>
      <c r="D50" s="170" t="s">
        <v>105</v>
      </c>
      <c r="E50" s="44"/>
      <c r="F50" s="525"/>
      <c r="G50" s="58"/>
      <c r="H50" s="123"/>
      <c r="I50" s="44"/>
      <c r="J50" s="44"/>
      <c r="K50" s="44"/>
      <c r="L50" s="122"/>
      <c r="M50" s="44"/>
      <c r="N50" s="44"/>
      <c r="O50" s="44"/>
      <c r="P50" s="44"/>
      <c r="Q50" s="44"/>
      <c r="R50" s="44"/>
      <c r="S50" s="44"/>
      <c r="T50" s="124"/>
      <c r="U50" s="281"/>
      <c r="V50" s="282"/>
      <c r="W50" s="238"/>
      <c r="X50" s="281"/>
      <c r="Y50" s="282"/>
      <c r="Z50" s="238"/>
      <c r="AA50" s="281"/>
      <c r="AB50" s="282"/>
      <c r="AC50" s="238"/>
      <c r="AD50" s="281"/>
      <c r="AE50" s="282"/>
      <c r="AF50" s="238"/>
      <c r="AG50" s="281"/>
      <c r="AH50" s="282"/>
      <c r="AI50" s="238"/>
      <c r="AL50" s="44"/>
    </row>
    <row r="51" spans="1:38">
      <c r="A51" s="44"/>
      <c r="C51" s="44"/>
      <c r="D51" s="170" t="s">
        <v>106</v>
      </c>
      <c r="E51" s="44"/>
      <c r="F51" s="525"/>
      <c r="G51" s="58"/>
      <c r="H51" s="123"/>
      <c r="I51" s="44"/>
      <c r="J51" s="44"/>
      <c r="K51" s="44"/>
      <c r="L51" s="122"/>
      <c r="M51" s="44"/>
      <c r="N51" s="44"/>
      <c r="O51" s="44"/>
      <c r="P51" s="44"/>
      <c r="Q51" s="44"/>
      <c r="R51" s="44"/>
      <c r="S51" s="44"/>
      <c r="T51" s="124"/>
      <c r="U51" s="281"/>
      <c r="V51" s="282"/>
      <c r="W51" s="238"/>
      <c r="X51" s="281"/>
      <c r="Y51" s="282"/>
      <c r="Z51" s="238"/>
      <c r="AA51" s="281"/>
      <c r="AB51" s="282"/>
      <c r="AC51" s="238"/>
      <c r="AD51" s="281"/>
      <c r="AE51" s="282"/>
      <c r="AF51" s="238"/>
      <c r="AG51" s="281"/>
      <c r="AH51" s="282"/>
      <c r="AI51" s="238"/>
      <c r="AL51" s="44"/>
    </row>
    <row r="52" spans="1:38">
      <c r="A52" s="44"/>
      <c r="C52" s="44"/>
      <c r="D52" s="44"/>
      <c r="E52" s="44"/>
      <c r="F52" s="525"/>
      <c r="G52" s="58"/>
      <c r="H52" s="123"/>
      <c r="I52" s="44"/>
      <c r="J52" s="44"/>
      <c r="K52" s="44"/>
      <c r="L52" s="122"/>
      <c r="M52" s="44"/>
      <c r="N52" s="44"/>
      <c r="O52" s="44"/>
      <c r="P52" s="44"/>
      <c r="Q52" s="44"/>
      <c r="R52" s="44"/>
      <c r="S52" s="44"/>
      <c r="T52" s="124"/>
      <c r="U52" s="238"/>
      <c r="V52" s="282"/>
      <c r="W52" s="238"/>
      <c r="X52" s="238"/>
      <c r="Y52" s="282"/>
      <c r="Z52" s="238"/>
      <c r="AA52" s="238"/>
      <c r="AB52" s="282"/>
      <c r="AC52" s="238"/>
      <c r="AD52" s="238"/>
      <c r="AE52" s="282"/>
      <c r="AF52" s="238"/>
      <c r="AG52" s="238"/>
      <c r="AH52" s="282"/>
      <c r="AI52" s="238"/>
      <c r="AL52" s="44"/>
    </row>
    <row r="53" spans="1:38">
      <c r="A53" s="44"/>
      <c r="B53" s="345" t="s">
        <v>0</v>
      </c>
      <c r="C53" s="45" t="s">
        <v>83</v>
      </c>
      <c r="D53" s="570"/>
      <c r="E53" s="46">
        <f>SUMIF($B5:$B40,$B53,G5:G40)+SUMIF($B5:$B40,$B53,E5:E40)+G41</f>
        <v>0</v>
      </c>
      <c r="F53" s="526" t="e">
        <f>+E53/E$47</f>
        <v>#DIV/0!</v>
      </c>
      <c r="G53" s="58"/>
      <c r="H53" s="46">
        <f>SUMIF($B5:$B40,$B53,J5:J40)+SUMIF($B5:$B40,$B53,H5:H40)+J41</f>
        <v>0</v>
      </c>
      <c r="I53" s="214" t="e">
        <f>+H53/H$47</f>
        <v>#DIV/0!</v>
      </c>
      <c r="J53" s="44"/>
      <c r="K53" s="46">
        <f>SUMIF($B5:$B40,$B53,M5:M40)+SUMIF($B5:$B40,$B53,K5:K40)+M41</f>
        <v>0</v>
      </c>
      <c r="L53" s="214" t="e">
        <f>+K53/K$47</f>
        <v>#DIV/0!</v>
      </c>
      <c r="M53" s="44"/>
      <c r="N53" s="46">
        <f>SUMIF($B5:$B40,$B53,P5:P40)+SUMIF($B5:$B40,$B53,N5:N40)+P41</f>
        <v>0</v>
      </c>
      <c r="O53" s="214" t="e">
        <f>+N53/N$47</f>
        <v>#DIV/0!</v>
      </c>
      <c r="P53" s="44"/>
      <c r="Q53" s="46">
        <f>SUMIF($B5:$B40,$B53,S5:S40)+SUMIF($B5:$B40,$B53,Q5:Q40)+S41</f>
        <v>0</v>
      </c>
      <c r="R53" s="214" t="e">
        <f>+Q53/Q$47</f>
        <v>#DIV/0!</v>
      </c>
      <c r="S53" s="44"/>
      <c r="T53" s="124"/>
      <c r="U53" s="46">
        <f>SUMIF($B5:$B39,$B53,U$5:U$40)+SUMIF($B5:$B39,$B53,W$5:W$40)+W41</f>
        <v>0</v>
      </c>
      <c r="V53" s="176" t="e">
        <f>+U53/U$47</f>
        <v>#DIV/0!</v>
      </c>
      <c r="X53" s="46">
        <f>SUMIF($B5:$B39,$B53,X$5:X$40)+SUMIF($B5:$B39,$B53,Z$5:Z$40)+Z41</f>
        <v>0</v>
      </c>
      <c r="Y53" s="176" t="e">
        <f>+X53/X$47</f>
        <v>#DIV/0!</v>
      </c>
      <c r="AA53" s="46">
        <f>SUMIF($B5:$B39,$B53,AA$5:AA$40)+SUMIF($B5:$B39,$B53,AC$5:AC$40)+AC41</f>
        <v>0</v>
      </c>
      <c r="AB53" s="176" t="e">
        <f>+AA53/AA$47</f>
        <v>#DIV/0!</v>
      </c>
      <c r="AD53" s="46">
        <f>SUMIF($B5:$B39,$B53,AD$5:AD$40)+SUMIF($B5:$B39,$B53,AF$5:AF$40)+AF41</f>
        <v>0</v>
      </c>
      <c r="AE53" s="176" t="e">
        <f>+AD53/AD$47</f>
        <v>#DIV/0!</v>
      </c>
      <c r="AG53" s="46">
        <f>SUMIF($B5:$B39,$B53,AG$5:AG$40)+SUMIF($B5:$B39,$B53,AI$5:AI$40)+AI41</f>
        <v>0</v>
      </c>
      <c r="AH53" s="176" t="e">
        <f>+AG53/AG$47</f>
        <v>#DIV/0!</v>
      </c>
      <c r="AL53" s="44"/>
    </row>
    <row r="54" spans="1:38">
      <c r="A54" s="44"/>
      <c r="B54" s="346" t="s">
        <v>21</v>
      </c>
      <c r="C54" s="48" t="s">
        <v>84</v>
      </c>
      <c r="D54" s="571"/>
      <c r="E54" s="49">
        <f>SUMIF($B5:$B40,$B54,G5:G40)+SUMIF($B5:$B40,$B54,E5:E40)+G42</f>
        <v>0</v>
      </c>
      <c r="F54" s="527" t="e">
        <f>+E54/E$47</f>
        <v>#DIV/0!</v>
      </c>
      <c r="G54" s="58"/>
      <c r="H54" s="49">
        <f>SUMIF($B5:$B40,$B54,J5:J40)+SUMIF($B5:$B40,$B54,H5:H40)+J42</f>
        <v>0</v>
      </c>
      <c r="I54" s="215" t="e">
        <f>+H54/H$47</f>
        <v>#DIV/0!</v>
      </c>
      <c r="J54" s="44"/>
      <c r="K54" s="49">
        <f>SUMIF($B5:$B40,$B54,M5:M40)+SUMIF($B5:$B40,$B54,K5:K40)+M42</f>
        <v>0</v>
      </c>
      <c r="L54" s="215" t="e">
        <f t="shared" ref="L54:L55" si="31">+K54/K$47</f>
        <v>#DIV/0!</v>
      </c>
      <c r="M54" s="44"/>
      <c r="N54" s="49">
        <f>SUMIF($B5:$B40,$B54,P5:P40)+SUMIF($B5:$B40,$B54,N5:N40)+P42</f>
        <v>0</v>
      </c>
      <c r="O54" s="215" t="e">
        <f t="shared" ref="O54:O55" si="32">+N54/N$47</f>
        <v>#DIV/0!</v>
      </c>
      <c r="P54" s="44"/>
      <c r="Q54" s="49">
        <f>SUMIF($B5:$B40,$B54,S5:S40)+SUMIF($B5:$B40,$B54,Q5:Q40)+S42</f>
        <v>0</v>
      </c>
      <c r="R54" s="215" t="e">
        <f t="shared" ref="R54:R55" si="33">+Q54/Q$47</f>
        <v>#DIV/0!</v>
      </c>
      <c r="S54" s="44"/>
      <c r="T54" s="124"/>
      <c r="U54" s="49">
        <f>SUMIF($B5:$B40,$B54,U$5:U$40)+SUMIF($B5:$B40,$B54,W$5:W$40)+W42</f>
        <v>0</v>
      </c>
      <c r="V54" s="177" t="e">
        <f>+U54/U$47</f>
        <v>#DIV/0!</v>
      </c>
      <c r="X54" s="49">
        <f>SUMIF($B5:$B40,$B54,X$5:X$40)+SUMIF($B5:$B40,$B54,Z$5:Z$40)+Z42</f>
        <v>0</v>
      </c>
      <c r="Y54" s="177" t="e">
        <f>+X54/X$47</f>
        <v>#DIV/0!</v>
      </c>
      <c r="AA54" s="49">
        <f>SUMIF($B5:$B40,$B54,AA$5:AA$40)+SUMIF($B5:$B40,$B54,AC$5:AC$40)+AC42</f>
        <v>0</v>
      </c>
      <c r="AB54" s="177" t="e">
        <f>+AA54/AA$47</f>
        <v>#DIV/0!</v>
      </c>
      <c r="AD54" s="49">
        <f>SUMIF($B5:$B40,$B54,AD$5:AD$40)+SUMIF($B5:$B40,$B54,AF$5:AF$40)+AF42</f>
        <v>0</v>
      </c>
      <c r="AE54" s="177" t="e">
        <f>+AD54/AD$47</f>
        <v>#DIV/0!</v>
      </c>
      <c r="AG54" s="49">
        <f>SUMIF($B5:$B40,$B54,AG$5:AG$40)+SUMIF($B5:$B40,$B54,AI$5:AI$40)+AI42</f>
        <v>0</v>
      </c>
      <c r="AH54" s="177" t="e">
        <f>+AG54/AG$47</f>
        <v>#DIV/0!</v>
      </c>
      <c r="AL54" s="44"/>
    </row>
    <row r="55" spans="1:38" s="4" customFormat="1">
      <c r="A55" s="44"/>
      <c r="B55" s="347" t="s">
        <v>3</v>
      </c>
      <c r="C55" s="51" t="s">
        <v>85</v>
      </c>
      <c r="D55" s="572"/>
      <c r="E55" s="52">
        <f>SUMIF($B5:$B40,$B55,G5:G40)+SUMIF($B5:$B40,$B55,E5:E40)+G43</f>
        <v>0</v>
      </c>
      <c r="F55" s="528" t="e">
        <f>+E55/E$47</f>
        <v>#DIV/0!</v>
      </c>
      <c r="G55" s="58"/>
      <c r="H55" s="52">
        <f>SUMIF($B5:$B40,$B55,J5:J40)+SUMIF($B5:$B40,$B55,H5:H40)+J43</f>
        <v>0</v>
      </c>
      <c r="I55" s="216" t="e">
        <f>+H55/H$47</f>
        <v>#DIV/0!</v>
      </c>
      <c r="J55" s="44"/>
      <c r="K55" s="52">
        <f>SUMIF($B5:$B40,$B55,M5:M40)+SUMIF($B5:$B40,$B55,K5:K40)+M43</f>
        <v>0</v>
      </c>
      <c r="L55" s="216" t="e">
        <f t="shared" si="31"/>
        <v>#DIV/0!</v>
      </c>
      <c r="M55" s="44"/>
      <c r="N55" s="52">
        <f>SUMIF($B5:$B40,$B55,P5:P40)+SUMIF($B5:$B40,$B55,N5:N40)+P43</f>
        <v>0</v>
      </c>
      <c r="O55" s="216" t="e">
        <f t="shared" si="32"/>
        <v>#DIV/0!</v>
      </c>
      <c r="P55" s="44"/>
      <c r="Q55" s="52">
        <f>SUMIF($B5:$B40,$B55,S5:S40)+SUMIF($B5:$B40,$B55,Q5:Q40)+S43</f>
        <v>0</v>
      </c>
      <c r="R55" s="216" t="e">
        <f t="shared" si="33"/>
        <v>#DIV/0!</v>
      </c>
      <c r="S55" s="44"/>
      <c r="T55" s="124"/>
      <c r="U55" s="52">
        <f>SUMIF($B5:$B40,$B55,U$5:U$40)+SUMIF($B5:$B40,$B55,W$5:W$40)+W43</f>
        <v>0</v>
      </c>
      <c r="V55" s="178" t="e">
        <f>+U55/U$47</f>
        <v>#DIV/0!</v>
      </c>
      <c r="W55" s="170"/>
      <c r="X55" s="52">
        <f>SUMIF($B5:$B40,$B55,X$5:X$40)+SUMIF($B5:$B40,$B55,Z$5:Z$40)+Z43</f>
        <v>0</v>
      </c>
      <c r="Y55" s="178" t="e">
        <f>+X55/X$47</f>
        <v>#DIV/0!</v>
      </c>
      <c r="Z55" s="170"/>
      <c r="AA55" s="52">
        <f>SUMIF($B5:$B40,$B55,AA$5:AA$40)+SUMIF($B5:$B40,$B55,AC$5:AC$40)+AC43</f>
        <v>0</v>
      </c>
      <c r="AB55" s="178" t="e">
        <f>+AA55/AA$47</f>
        <v>#DIV/0!</v>
      </c>
      <c r="AC55" s="170"/>
      <c r="AD55" s="52">
        <f>SUMIF($B5:$B40,$B55,AD$5:AD$40)+SUMIF($B5:$B40,$B55,AF$5:AF$40)+AF43</f>
        <v>0</v>
      </c>
      <c r="AE55" s="178" t="e">
        <f>+AD55/AD$47</f>
        <v>#DIV/0!</v>
      </c>
      <c r="AF55" s="170"/>
      <c r="AG55" s="52">
        <f>SUMIF($B5:$B40,$B55,AG$5:AG$40)+SUMIF($B5:$B40,$B55,AI$5:AI$40)+AI43</f>
        <v>0</v>
      </c>
      <c r="AH55" s="178" t="e">
        <f>+AG55/AG$47</f>
        <v>#DIV/0!</v>
      </c>
      <c r="AI55" s="170"/>
    </row>
    <row r="56" spans="1:38">
      <c r="A56" s="217"/>
      <c r="B56" s="27"/>
      <c r="C56" s="217"/>
      <c r="D56" s="217"/>
      <c r="E56" s="218"/>
      <c r="G56" s="220"/>
      <c r="H56" s="221"/>
      <c r="I56" s="4"/>
      <c r="J56" s="4"/>
      <c r="K56" s="4"/>
      <c r="L56" s="219"/>
      <c r="M56" s="4"/>
      <c r="N56" s="4"/>
      <c r="O56" s="4"/>
      <c r="P56" s="4"/>
      <c r="Q56" s="4"/>
      <c r="R56" s="4"/>
      <c r="S56" s="4"/>
      <c r="T56" s="222"/>
    </row>
    <row r="57" spans="1:38">
      <c r="G57" s="348"/>
    </row>
  </sheetData>
  <sheetProtection algorithmName="SHA-512" hashValue="YOWQhkRhax/iCjUFncUm4tsq2R13ldoFEstwBhvMzuwzi5Vnwu99waroJXgGfwDfczYBApjx33BIR9eFghki0g==" saltValue="EBTAyvgBzfXmJnhz2J8UUg==" spinCount="100000" sheet="1" objects="1" scenarios="1"/>
  <mergeCells count="28">
    <mergeCell ref="U48:AI48"/>
    <mergeCell ref="Q47:S47"/>
    <mergeCell ref="F2:G2"/>
    <mergeCell ref="I2:J2"/>
    <mergeCell ref="L2:M2"/>
    <mergeCell ref="O2:P2"/>
    <mergeCell ref="R2:S2"/>
    <mergeCell ref="U47:W47"/>
    <mergeCell ref="X47:Z47"/>
    <mergeCell ref="AA47:AC47"/>
    <mergeCell ref="AD47:AF47"/>
    <mergeCell ref="AG47:AI47"/>
    <mergeCell ref="E48:S48"/>
    <mergeCell ref="C4:D4"/>
    <mergeCell ref="E47:G47"/>
    <mergeCell ref="H47:J47"/>
    <mergeCell ref="K47:M47"/>
    <mergeCell ref="N47:P47"/>
    <mergeCell ref="AH1:AI1"/>
    <mergeCell ref="AE1:AF1"/>
    <mergeCell ref="E1:G1"/>
    <mergeCell ref="H1:J1"/>
    <mergeCell ref="K1:M1"/>
    <mergeCell ref="N1:P1"/>
    <mergeCell ref="V1:W1"/>
    <mergeCell ref="Y1:Z1"/>
    <mergeCell ref="AB1:AC1"/>
    <mergeCell ref="Q1:S1"/>
  </mergeCells>
  <phoneticPr fontId="10" type="noConversion"/>
  <pageMargins left="0.7" right="0.7" top="0.75" bottom="0.75" header="0.3" footer="0.3"/>
  <pageSetup paperSize="9" scale="3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35014-9DD9-6044-B2E7-52BC29FFC663}">
  <sheetPr>
    <tabColor theme="0"/>
    <outlinePr summaryBelow="0"/>
    <pageSetUpPr fitToPage="1"/>
  </sheetPr>
  <dimension ref="A1:AQ35"/>
  <sheetViews>
    <sheetView zoomScale="80" zoomScaleNormal="80" workbookViewId="0">
      <pane xSplit="4" ySplit="3" topLeftCell="E4" activePane="bottomRight" state="frozen"/>
      <selection activeCell="B3" sqref="B3"/>
      <selection pane="topRight" activeCell="B3" sqref="B3"/>
      <selection pane="bottomLeft" activeCell="B3" sqref="B3"/>
      <selection pane="bottomRight" activeCell="C4" sqref="C4"/>
    </sheetView>
  </sheetViews>
  <sheetFormatPr defaultColWidth="9.125" defaultRowHeight="15.75" outlineLevelCol="1"/>
  <cols>
    <col min="1" max="1" width="3.625" style="44" customWidth="1"/>
    <col min="2" max="2" width="6.625" style="374" customWidth="1"/>
    <col min="3" max="3" width="11.625" style="44" customWidth="1"/>
    <col min="4" max="4" width="46.625" style="44" customWidth="1"/>
    <col min="5" max="5" width="15.625" style="44" customWidth="1"/>
    <col min="6" max="6" width="9" style="315" customWidth="1"/>
    <col min="7" max="7" width="15.625" style="58" customWidth="1"/>
    <col min="8" max="8" width="15.625" style="44" customWidth="1"/>
    <col min="9" max="9" width="9.125" style="315" customWidth="1"/>
    <col min="10" max="10" width="15.625" style="58" customWidth="1"/>
    <col min="11" max="11" width="15.625" style="44" customWidth="1"/>
    <col min="12" max="12" width="9.125" style="315" bestFit="1" customWidth="1"/>
    <col min="13" max="13" width="15.625" style="58" customWidth="1"/>
    <col min="14" max="14" width="15.625" style="44" customWidth="1"/>
    <col min="15" max="15" width="9.125" style="315" bestFit="1" customWidth="1"/>
    <col min="16" max="16" width="15.625" style="58" customWidth="1"/>
    <col min="17" max="17" width="15.625" style="44" customWidth="1"/>
    <col min="18" max="18" width="9.125" style="315" bestFit="1" customWidth="1"/>
    <col min="19" max="19" width="15.625" style="58" customWidth="1"/>
    <col min="20" max="20" width="45.625" style="123" customWidth="1"/>
    <col min="21" max="21" width="15.625" style="44" hidden="1" customWidth="1" outlineLevel="1"/>
    <col min="22" max="22" width="8.375" style="122" hidden="1" customWidth="1" outlineLevel="1"/>
    <col min="23" max="24" width="15.625" style="44" hidden="1" customWidth="1" outlineLevel="1"/>
    <col min="25" max="25" width="8.375" style="122" hidden="1" customWidth="1" outlineLevel="1"/>
    <col min="26" max="27" width="15.625" style="44" hidden="1" customWidth="1" outlineLevel="1"/>
    <col min="28" max="28" width="8.375" style="122" hidden="1" customWidth="1" outlineLevel="1"/>
    <col min="29" max="30" width="15.625" style="44" hidden="1" customWidth="1" outlineLevel="1"/>
    <col min="31" max="31" width="8.375" style="122" hidden="1" customWidth="1" outlineLevel="1"/>
    <col min="32" max="33" width="15.625" style="44" hidden="1" customWidth="1" outlineLevel="1"/>
    <col min="34" max="34" width="8.375" style="122" hidden="1" customWidth="1" outlineLevel="1"/>
    <col min="35" max="35" width="15.625" style="44" hidden="1" customWidth="1" outlineLevel="1"/>
    <col min="36" max="36" width="9.625" style="44" hidden="1" customWidth="1" outlineLevel="1"/>
    <col min="37" max="37" width="15.625" style="44" hidden="1" customWidth="1" outlineLevel="1"/>
    <col min="38" max="38" width="52.625" style="124" hidden="1" customWidth="1" outlineLevel="1"/>
    <col min="39" max="39" width="9.125" style="44" collapsed="1"/>
    <col min="40" max="41" width="11.375" style="44" customWidth="1"/>
    <col min="42" max="42" width="9.125" style="44"/>
    <col min="43" max="43" width="18" style="58" customWidth="1"/>
    <col min="44" max="16384" width="9.125" style="44"/>
  </cols>
  <sheetData>
    <row r="1" spans="1:43" ht="40.5" customHeight="1">
      <c r="A1" s="127" t="s">
        <v>7</v>
      </c>
      <c r="B1" s="352"/>
      <c r="C1" s="129"/>
      <c r="D1" s="859">
        <f ca="1">+'1.1_Previous expenses'!D1</f>
        <v>46072.505177314815</v>
      </c>
      <c r="E1" s="1187" t="s">
        <v>180</v>
      </c>
      <c r="F1" s="1200"/>
      <c r="G1" s="1188"/>
      <c r="H1" s="1187" t="s">
        <v>181</v>
      </c>
      <c r="I1" s="1200"/>
      <c r="J1" s="1188"/>
      <c r="K1" s="1187" t="s">
        <v>182</v>
      </c>
      <c r="L1" s="1200"/>
      <c r="M1" s="1188"/>
      <c r="N1" s="1187" t="s">
        <v>183</v>
      </c>
      <c r="O1" s="1200"/>
      <c r="P1" s="1188"/>
      <c r="Q1" s="1187" t="s">
        <v>184</v>
      </c>
      <c r="R1" s="1200"/>
      <c r="S1" s="1188"/>
      <c r="T1" s="3"/>
      <c r="U1" s="888" t="s">
        <v>185</v>
      </c>
      <c r="V1" s="1202" t="s">
        <v>10</v>
      </c>
      <c r="W1" s="1201"/>
      <c r="X1" s="888" t="s">
        <v>186</v>
      </c>
      <c r="Y1" s="1202" t="s">
        <v>10</v>
      </c>
      <c r="Z1" s="1201"/>
      <c r="AA1" s="888" t="s">
        <v>187</v>
      </c>
      <c r="AB1" s="1202" t="s">
        <v>10</v>
      </c>
      <c r="AC1" s="1201"/>
      <c r="AD1" s="888" t="s">
        <v>188</v>
      </c>
      <c r="AE1" s="1202" t="s">
        <v>10</v>
      </c>
      <c r="AF1" s="1201"/>
      <c r="AG1" s="888" t="s">
        <v>189</v>
      </c>
      <c r="AH1" s="1202" t="s">
        <v>10</v>
      </c>
      <c r="AI1" s="1201"/>
      <c r="AJ1" s="56" t="s">
        <v>87</v>
      </c>
      <c r="AK1" s="56" t="s">
        <v>88</v>
      </c>
      <c r="AL1" s="57" t="s">
        <v>89</v>
      </c>
    </row>
    <row r="2" spans="1:43">
      <c r="A2" s="130"/>
      <c r="B2" s="353"/>
      <c r="C2" s="132"/>
      <c r="D2" s="60"/>
      <c r="E2" s="8" t="s">
        <v>11</v>
      </c>
      <c r="F2" s="1203" t="s">
        <v>10</v>
      </c>
      <c r="G2" s="1204"/>
      <c r="H2" s="9" t="s">
        <v>11</v>
      </c>
      <c r="I2" s="1203" t="s">
        <v>10</v>
      </c>
      <c r="J2" s="1204"/>
      <c r="K2" s="8" t="s">
        <v>11</v>
      </c>
      <c r="L2" s="1203" t="s">
        <v>10</v>
      </c>
      <c r="M2" s="1204"/>
      <c r="N2" s="8" t="s">
        <v>11</v>
      </c>
      <c r="O2" s="1203" t="s">
        <v>10</v>
      </c>
      <c r="P2" s="1204"/>
      <c r="Q2" s="8" t="s">
        <v>11</v>
      </c>
      <c r="R2" s="1203" t="s">
        <v>10</v>
      </c>
      <c r="S2" s="1204"/>
      <c r="T2" s="62"/>
      <c r="U2" s="10" t="s">
        <v>12</v>
      </c>
      <c r="V2" s="580" t="s">
        <v>14</v>
      </c>
      <c r="W2" s="65" t="s">
        <v>12</v>
      </c>
      <c r="X2" s="10" t="s">
        <v>12</v>
      </c>
      <c r="Y2" s="580" t="s">
        <v>14</v>
      </c>
      <c r="Z2" s="65" t="s">
        <v>12</v>
      </c>
      <c r="AA2" s="10" t="s">
        <v>12</v>
      </c>
      <c r="AB2" s="580" t="s">
        <v>14</v>
      </c>
      <c r="AC2" s="65" t="s">
        <v>12</v>
      </c>
      <c r="AD2" s="10" t="s">
        <v>12</v>
      </c>
      <c r="AE2" s="580" t="s">
        <v>14</v>
      </c>
      <c r="AF2" s="65" t="s">
        <v>12</v>
      </c>
      <c r="AG2" s="10" t="s">
        <v>12</v>
      </c>
      <c r="AH2" s="580" t="s">
        <v>14</v>
      </c>
      <c r="AI2" s="65" t="s">
        <v>12</v>
      </c>
      <c r="AJ2" s="66"/>
      <c r="AK2" s="66"/>
      <c r="AL2" s="67"/>
    </row>
    <row r="3" spans="1:43">
      <c r="A3" s="232"/>
      <c r="B3" s="11" t="s">
        <v>15</v>
      </c>
      <c r="C3" s="233"/>
      <c r="D3" s="234"/>
      <c r="E3" s="12" t="s">
        <v>16</v>
      </c>
      <c r="F3" s="1012" t="s">
        <v>90</v>
      </c>
      <c r="G3" s="13" t="s">
        <v>17</v>
      </c>
      <c r="H3" s="235" t="s">
        <v>16</v>
      </c>
      <c r="I3" s="192" t="s">
        <v>90</v>
      </c>
      <c r="J3" s="13" t="s">
        <v>17</v>
      </c>
      <c r="K3" s="12" t="s">
        <v>16</v>
      </c>
      <c r="L3" s="192" t="s">
        <v>90</v>
      </c>
      <c r="M3" s="13" t="s">
        <v>17</v>
      </c>
      <c r="N3" s="12" t="s">
        <v>16</v>
      </c>
      <c r="O3" s="192" t="s">
        <v>90</v>
      </c>
      <c r="P3" s="13" t="s">
        <v>17</v>
      </c>
      <c r="Q3" s="12" t="s">
        <v>16</v>
      </c>
      <c r="R3" s="192" t="s">
        <v>90</v>
      </c>
      <c r="S3" s="13" t="s">
        <v>17</v>
      </c>
      <c r="T3" s="354" t="s">
        <v>91</v>
      </c>
      <c r="U3" s="14"/>
      <c r="V3" s="1085"/>
      <c r="W3" s="245"/>
      <c r="X3" s="14"/>
      <c r="Y3" s="1085"/>
      <c r="Z3" s="245"/>
      <c r="AA3" s="14"/>
      <c r="AB3" s="1085"/>
      <c r="AC3" s="245"/>
      <c r="AD3" s="14"/>
      <c r="AE3" s="1085"/>
      <c r="AF3" s="245"/>
      <c r="AG3" s="14"/>
      <c r="AH3" s="1085"/>
      <c r="AI3" s="245"/>
      <c r="AJ3" s="238"/>
      <c r="AK3" s="238"/>
      <c r="AL3" s="239"/>
    </row>
    <row r="4" spans="1:43">
      <c r="A4" s="646" t="s">
        <v>29</v>
      </c>
      <c r="B4" s="355"/>
      <c r="C4" s="241" t="s">
        <v>61</v>
      </c>
      <c r="D4" s="289"/>
      <c r="E4" s="1044"/>
      <c r="F4" s="1080"/>
      <c r="G4" s="290"/>
      <c r="H4" s="1084"/>
      <c r="I4" s="1080"/>
      <c r="J4" s="290"/>
      <c r="K4" s="1084"/>
      <c r="L4" s="1080"/>
      <c r="M4" s="290"/>
      <c r="N4" s="1084"/>
      <c r="O4" s="1080"/>
      <c r="P4" s="290"/>
      <c r="Q4" s="1084"/>
      <c r="R4" s="1080"/>
      <c r="S4" s="290"/>
      <c r="T4" s="244"/>
      <c r="U4" s="236"/>
      <c r="V4" s="1086"/>
      <c r="W4" s="245"/>
      <c r="X4" s="236"/>
      <c r="Y4" s="1086"/>
      <c r="Z4" s="245"/>
      <c r="AA4" s="236"/>
      <c r="AB4" s="1086"/>
      <c r="AC4" s="245"/>
      <c r="AD4" s="236"/>
      <c r="AE4" s="1086"/>
      <c r="AF4" s="245"/>
      <c r="AG4" s="236"/>
      <c r="AH4" s="1086"/>
      <c r="AI4" s="245"/>
      <c r="AJ4" s="238"/>
      <c r="AK4" s="238"/>
      <c r="AL4" s="159"/>
    </row>
    <row r="5" spans="1:43">
      <c r="A5" s="142"/>
      <c r="B5" s="647"/>
      <c r="C5" s="247" t="s">
        <v>252</v>
      </c>
      <c r="D5" s="155" t="s">
        <v>62</v>
      </c>
      <c r="E5" s="1046"/>
      <c r="F5" s="1052"/>
      <c r="G5" s="227">
        <f t="shared" ref="G5:G6" si="0">+(F5*0.7)*E5</f>
        <v>0</v>
      </c>
      <c r="H5" s="1046"/>
      <c r="I5" s="1052"/>
      <c r="J5" s="227">
        <f t="shared" ref="J5:J8" si="1">+(I5*0.7)*H5</f>
        <v>0</v>
      </c>
      <c r="K5" s="1046"/>
      <c r="L5" s="1052"/>
      <c r="M5" s="227">
        <f t="shared" ref="M5:M8" si="2">+(L5*0.7)*K5</f>
        <v>0</v>
      </c>
      <c r="N5" s="1046"/>
      <c r="O5" s="1052"/>
      <c r="P5" s="227">
        <f t="shared" ref="P5:P8" si="3">+(O5*0.7)*N5</f>
        <v>0</v>
      </c>
      <c r="Q5" s="1046"/>
      <c r="R5" s="1052"/>
      <c r="S5" s="227">
        <f t="shared" ref="S5:S6" si="4">+(R5*0.7)*Q5</f>
        <v>0</v>
      </c>
      <c r="T5" s="244"/>
      <c r="U5" s="442"/>
      <c r="V5" s="1087"/>
      <c r="W5" s="558">
        <f>+(V5*0.7)*U5</f>
        <v>0</v>
      </c>
      <c r="X5" s="442"/>
      <c r="Y5" s="1087"/>
      <c r="Z5" s="558">
        <f>+(Y5*0.7)*X5</f>
        <v>0</v>
      </c>
      <c r="AA5" s="442"/>
      <c r="AB5" s="1087"/>
      <c r="AC5" s="558">
        <f>+(AB5*0.7)*AA5</f>
        <v>0</v>
      </c>
      <c r="AD5" s="442"/>
      <c r="AE5" s="1087"/>
      <c r="AF5" s="558">
        <f>+(AE5*0.7)*AD5</f>
        <v>0</v>
      </c>
      <c r="AG5" s="442"/>
      <c r="AH5" s="1087"/>
      <c r="AI5" s="558">
        <f>+(AH5*0.7)*AG5</f>
        <v>0</v>
      </c>
      <c r="AJ5" s="238"/>
      <c r="AK5" s="238"/>
      <c r="AL5" s="160"/>
    </row>
    <row r="6" spans="1:43">
      <c r="A6" s="142"/>
      <c r="B6" s="647"/>
      <c r="C6" s="247" t="s">
        <v>253</v>
      </c>
      <c r="D6" s="37" t="s">
        <v>63</v>
      </c>
      <c r="E6" s="1046"/>
      <c r="F6" s="1052"/>
      <c r="G6" s="227">
        <f t="shared" si="0"/>
        <v>0</v>
      </c>
      <c r="H6" s="1046"/>
      <c r="I6" s="1052"/>
      <c r="J6" s="227">
        <f t="shared" si="1"/>
        <v>0</v>
      </c>
      <c r="K6" s="1046"/>
      <c r="L6" s="1052"/>
      <c r="M6" s="227">
        <f t="shared" si="2"/>
        <v>0</v>
      </c>
      <c r="N6" s="1046"/>
      <c r="O6" s="1052"/>
      <c r="P6" s="227">
        <f t="shared" si="3"/>
        <v>0</v>
      </c>
      <c r="Q6" s="1046"/>
      <c r="R6" s="1052"/>
      <c r="S6" s="227">
        <f t="shared" si="4"/>
        <v>0</v>
      </c>
      <c r="T6" s="244"/>
      <c r="U6" s="559"/>
      <c r="V6" s="1087"/>
      <c r="W6" s="558">
        <f>+(V6*0.7)*U6</f>
        <v>0</v>
      </c>
      <c r="X6" s="442"/>
      <c r="Y6" s="1087"/>
      <c r="Z6" s="558">
        <f>+(Y6*0.7)*X6</f>
        <v>0</v>
      </c>
      <c r="AA6" s="442"/>
      <c r="AB6" s="1087"/>
      <c r="AC6" s="558">
        <f>+(AB6*0.7)*AA6</f>
        <v>0</v>
      </c>
      <c r="AD6" s="442"/>
      <c r="AE6" s="1087"/>
      <c r="AF6" s="558">
        <f>+(AE6*0.7)*AD6</f>
        <v>0</v>
      </c>
      <c r="AG6" s="442"/>
      <c r="AH6" s="1087"/>
      <c r="AI6" s="558">
        <f>+(AH6*0.7)*AG6</f>
        <v>0</v>
      </c>
      <c r="AJ6" s="238"/>
      <c r="AK6" s="238"/>
      <c r="AL6" s="159"/>
    </row>
    <row r="7" spans="1:43">
      <c r="A7" s="142"/>
      <c r="B7" s="484"/>
      <c r="C7" s="247" t="s">
        <v>254</v>
      </c>
      <c r="D7" s="251" t="s">
        <v>108</v>
      </c>
      <c r="E7" s="1064">
        <f>SUM(E8:E17)</f>
        <v>0</v>
      </c>
      <c r="F7" s="1026"/>
      <c r="G7" s="252">
        <f>SUM(G8:G17)</f>
        <v>0</v>
      </c>
      <c r="H7" s="1064">
        <f>SUM(H8:H17)</f>
        <v>0</v>
      </c>
      <c r="I7" s="1026"/>
      <c r="J7" s="252">
        <f>SUM(J8:J17)</f>
        <v>0</v>
      </c>
      <c r="K7" s="1064">
        <f>SUM(K8:K17)</f>
        <v>0</v>
      </c>
      <c r="L7" s="1026"/>
      <c r="M7" s="252">
        <f>SUM(M8:M17)</f>
        <v>0</v>
      </c>
      <c r="N7" s="1064">
        <f>SUM(N8:N17)</f>
        <v>0</v>
      </c>
      <c r="O7" s="1026"/>
      <c r="P7" s="252">
        <f>SUM(P8:P17)</f>
        <v>0</v>
      </c>
      <c r="Q7" s="1064">
        <f>SUM(Q8:Q17)</f>
        <v>0</v>
      </c>
      <c r="R7" s="1026"/>
      <c r="S7" s="252">
        <f>SUM(S8:S17)</f>
        <v>0</v>
      </c>
      <c r="T7" s="117"/>
      <c r="U7" s="560">
        <f>SUM(U8:U17)</f>
        <v>0</v>
      </c>
      <c r="V7" s="1088"/>
      <c r="W7" s="358">
        <f>SUM(W8:W17)</f>
        <v>0</v>
      </c>
      <c r="X7" s="560">
        <f>SUM(X8:X17)</f>
        <v>0</v>
      </c>
      <c r="Y7" s="1088"/>
      <c r="Z7" s="358">
        <f>SUM(Z8:Z17)</f>
        <v>0</v>
      </c>
      <c r="AA7" s="560">
        <f>SUM(AA8:AA17)</f>
        <v>0</v>
      </c>
      <c r="AB7" s="1088"/>
      <c r="AC7" s="358">
        <f>SUM(AC8:AC17)</f>
        <v>0</v>
      </c>
      <c r="AD7" s="560">
        <f>SUM(AD8:AD17)</f>
        <v>0</v>
      </c>
      <c r="AE7" s="1088"/>
      <c r="AF7" s="358">
        <f>SUM(AF8:AF17)</f>
        <v>0</v>
      </c>
      <c r="AG7" s="560">
        <f>SUM(AG8:AG17)</f>
        <v>0</v>
      </c>
      <c r="AH7" s="1088"/>
      <c r="AI7" s="358">
        <f>SUM(AI8:AI17)</f>
        <v>0</v>
      </c>
      <c r="AJ7" s="238"/>
      <c r="AK7" s="238"/>
      <c r="AL7" s="159"/>
    </row>
    <row r="8" spans="1:43" s="468" customFormat="1">
      <c r="A8" s="533"/>
      <c r="B8" s="648"/>
      <c r="C8" s="256" t="s">
        <v>337</v>
      </c>
      <c r="D8" s="634" t="s">
        <v>109</v>
      </c>
      <c r="E8" s="1046"/>
      <c r="F8" s="1052"/>
      <c r="G8" s="359">
        <f t="shared" ref="G8:G10" si="5">+(F8*0.7)*E8</f>
        <v>0</v>
      </c>
      <c r="H8" s="1046"/>
      <c r="I8" s="1052"/>
      <c r="J8" s="359">
        <f t="shared" si="1"/>
        <v>0</v>
      </c>
      <c r="K8" s="1046"/>
      <c r="L8" s="1052"/>
      <c r="M8" s="359">
        <f t="shared" si="2"/>
        <v>0</v>
      </c>
      <c r="N8" s="1077"/>
      <c r="O8" s="1081"/>
      <c r="P8" s="359">
        <f t="shared" si="3"/>
        <v>0</v>
      </c>
      <c r="Q8" s="1077"/>
      <c r="R8" s="1081"/>
      <c r="S8" s="359">
        <f t="shared" ref="S8" si="6">+(R8*0.7)*Q8</f>
        <v>0</v>
      </c>
      <c r="T8" s="534"/>
      <c r="U8" s="442"/>
      <c r="V8" s="1087"/>
      <c r="W8" s="535">
        <f t="shared" ref="W8:W17" si="7">+(V8*0.7)*U8</f>
        <v>0</v>
      </c>
      <c r="X8" s="442"/>
      <c r="Y8" s="1087"/>
      <c r="Z8" s="535">
        <f t="shared" ref="Z8:Z17" si="8">+(Y8*0.7)*X8</f>
        <v>0</v>
      </c>
      <c r="AA8" s="442"/>
      <c r="AB8" s="1087"/>
      <c r="AC8" s="535">
        <f t="shared" ref="AC8:AC17" si="9">+(AB8*0.7)*AA8</f>
        <v>0</v>
      </c>
      <c r="AD8" s="561"/>
      <c r="AE8" s="1089"/>
      <c r="AF8" s="535">
        <f t="shared" ref="AF8:AF17" si="10">+(AE8*0.7)*AD8</f>
        <v>0</v>
      </c>
      <c r="AG8" s="561"/>
      <c r="AH8" s="1089"/>
      <c r="AI8" s="535">
        <f t="shared" ref="AI8:AI17" si="11">+(AH8*0.7)*AG8</f>
        <v>0</v>
      </c>
      <c r="AJ8" s="477"/>
      <c r="AK8" s="477"/>
      <c r="AL8" s="478"/>
      <c r="AQ8" s="415"/>
    </row>
    <row r="9" spans="1:43" s="468" customFormat="1">
      <c r="A9" s="533"/>
      <c r="B9" s="648"/>
      <c r="C9" s="256" t="s">
        <v>338</v>
      </c>
      <c r="D9" s="634" t="s">
        <v>109</v>
      </c>
      <c r="E9" s="1046"/>
      <c r="F9" s="1052"/>
      <c r="G9" s="359">
        <f t="shared" si="5"/>
        <v>0</v>
      </c>
      <c r="H9" s="1046"/>
      <c r="I9" s="1052"/>
      <c r="J9" s="359">
        <f t="shared" ref="J9:J10" si="12">+(I9*0.7)*H9</f>
        <v>0</v>
      </c>
      <c r="K9" s="1046"/>
      <c r="L9" s="1052"/>
      <c r="M9" s="359">
        <f t="shared" ref="M9:M10" si="13">+(L9*0.7)*K9</f>
        <v>0</v>
      </c>
      <c r="N9" s="1077"/>
      <c r="O9" s="1081"/>
      <c r="P9" s="359">
        <f t="shared" ref="P9:P10" si="14">+(O9*0.7)*N9</f>
        <v>0</v>
      </c>
      <c r="Q9" s="1077"/>
      <c r="R9" s="1081"/>
      <c r="S9" s="359">
        <f t="shared" ref="S9:S10" si="15">+(R9*0.7)*Q9</f>
        <v>0</v>
      </c>
      <c r="T9" s="534"/>
      <c r="U9" s="442"/>
      <c r="V9" s="1087"/>
      <c r="W9" s="535">
        <f t="shared" si="7"/>
        <v>0</v>
      </c>
      <c r="X9" s="442"/>
      <c r="Y9" s="1087"/>
      <c r="Z9" s="535">
        <f t="shared" si="8"/>
        <v>0</v>
      </c>
      <c r="AA9" s="442"/>
      <c r="AB9" s="1087"/>
      <c r="AC9" s="535">
        <f t="shared" si="9"/>
        <v>0</v>
      </c>
      <c r="AD9" s="561"/>
      <c r="AE9" s="1089"/>
      <c r="AF9" s="535">
        <f t="shared" si="10"/>
        <v>0</v>
      </c>
      <c r="AG9" s="561"/>
      <c r="AH9" s="1089"/>
      <c r="AI9" s="535">
        <f t="shared" si="11"/>
        <v>0</v>
      </c>
      <c r="AJ9" s="477"/>
      <c r="AK9" s="477"/>
      <c r="AL9" s="478"/>
      <c r="AQ9" s="415"/>
    </row>
    <row r="10" spans="1:43" s="468" customFormat="1" ht="12.75">
      <c r="A10" s="533"/>
      <c r="B10" s="648"/>
      <c r="C10" s="256" t="s">
        <v>339</v>
      </c>
      <c r="D10" s="634" t="s">
        <v>109</v>
      </c>
      <c r="E10" s="1077"/>
      <c r="F10" s="1081"/>
      <c r="G10" s="359">
        <f t="shared" si="5"/>
        <v>0</v>
      </c>
      <c r="H10" s="1077"/>
      <c r="I10" s="1081"/>
      <c r="J10" s="359">
        <f t="shared" si="12"/>
        <v>0</v>
      </c>
      <c r="K10" s="1077"/>
      <c r="L10" s="1081"/>
      <c r="M10" s="359">
        <f t="shared" si="13"/>
        <v>0</v>
      </c>
      <c r="N10" s="1077"/>
      <c r="O10" s="1081"/>
      <c r="P10" s="359">
        <f t="shared" si="14"/>
        <v>0</v>
      </c>
      <c r="Q10" s="1077"/>
      <c r="R10" s="1081"/>
      <c r="S10" s="359">
        <f t="shared" si="15"/>
        <v>0</v>
      </c>
      <c r="T10" s="534"/>
      <c r="U10" s="561"/>
      <c r="V10" s="1089"/>
      <c r="W10" s="535">
        <f t="shared" si="7"/>
        <v>0</v>
      </c>
      <c r="X10" s="561"/>
      <c r="Y10" s="1089"/>
      <c r="Z10" s="535">
        <f t="shared" si="8"/>
        <v>0</v>
      </c>
      <c r="AA10" s="561"/>
      <c r="AB10" s="1089"/>
      <c r="AC10" s="535">
        <f t="shared" si="9"/>
        <v>0</v>
      </c>
      <c r="AD10" s="561"/>
      <c r="AE10" s="1089"/>
      <c r="AF10" s="535">
        <f t="shared" si="10"/>
        <v>0</v>
      </c>
      <c r="AG10" s="561"/>
      <c r="AH10" s="1089"/>
      <c r="AI10" s="535">
        <f t="shared" si="11"/>
        <v>0</v>
      </c>
      <c r="AJ10" s="477"/>
      <c r="AK10" s="477"/>
      <c r="AL10" s="478"/>
      <c r="AQ10" s="415"/>
    </row>
    <row r="11" spans="1:43" s="468" customFormat="1" ht="12.75">
      <c r="A11" s="533"/>
      <c r="B11" s="648"/>
      <c r="C11" s="256" t="s">
        <v>340</v>
      </c>
      <c r="D11" s="634" t="s">
        <v>109</v>
      </c>
      <c r="E11" s="1077"/>
      <c r="F11" s="1081"/>
      <c r="G11" s="359">
        <f t="shared" ref="G11:G17" si="16">+(F11*0.7)*E11</f>
        <v>0</v>
      </c>
      <c r="H11" s="1077"/>
      <c r="I11" s="1081"/>
      <c r="J11" s="359">
        <f t="shared" ref="J11:J17" si="17">+(I11*0.7)*H11</f>
        <v>0</v>
      </c>
      <c r="K11" s="1077"/>
      <c r="L11" s="1081"/>
      <c r="M11" s="359">
        <f t="shared" ref="M11:M17" si="18">+(L11*0.7)*K11</f>
        <v>0</v>
      </c>
      <c r="N11" s="1077"/>
      <c r="O11" s="1081"/>
      <c r="P11" s="359">
        <f t="shared" ref="P11:P17" si="19">+(O11*0.7)*N11</f>
        <v>0</v>
      </c>
      <c r="Q11" s="1077"/>
      <c r="R11" s="1081"/>
      <c r="S11" s="359">
        <f t="shared" ref="S11:S17" si="20">+(R11*0.7)*Q11</f>
        <v>0</v>
      </c>
      <c r="T11" s="534"/>
      <c r="U11" s="561"/>
      <c r="V11" s="1089"/>
      <c r="W11" s="535">
        <f t="shared" si="7"/>
        <v>0</v>
      </c>
      <c r="X11" s="561"/>
      <c r="Y11" s="1089"/>
      <c r="Z11" s="535">
        <f t="shared" si="8"/>
        <v>0</v>
      </c>
      <c r="AA11" s="561"/>
      <c r="AB11" s="1089"/>
      <c r="AC11" s="535">
        <f t="shared" si="9"/>
        <v>0</v>
      </c>
      <c r="AD11" s="561"/>
      <c r="AE11" s="1089"/>
      <c r="AF11" s="535">
        <f t="shared" si="10"/>
        <v>0</v>
      </c>
      <c r="AG11" s="561"/>
      <c r="AH11" s="1089"/>
      <c r="AI11" s="535">
        <f t="shared" si="11"/>
        <v>0</v>
      </c>
      <c r="AJ11" s="477"/>
      <c r="AK11" s="477"/>
      <c r="AL11" s="478"/>
      <c r="AQ11" s="415"/>
    </row>
    <row r="12" spans="1:43" s="468" customFormat="1" ht="12.75">
      <c r="A12" s="533"/>
      <c r="B12" s="648"/>
      <c r="C12" s="256" t="s">
        <v>341</v>
      </c>
      <c r="D12" s="634" t="s">
        <v>109</v>
      </c>
      <c r="E12" s="1077"/>
      <c r="F12" s="1081"/>
      <c r="G12" s="359">
        <f t="shared" si="16"/>
        <v>0</v>
      </c>
      <c r="H12" s="1077"/>
      <c r="I12" s="1081"/>
      <c r="J12" s="359">
        <f t="shared" si="17"/>
        <v>0</v>
      </c>
      <c r="K12" s="1077"/>
      <c r="L12" s="1081"/>
      <c r="M12" s="359">
        <f t="shared" si="18"/>
        <v>0</v>
      </c>
      <c r="N12" s="1077"/>
      <c r="O12" s="1081"/>
      <c r="P12" s="359">
        <f t="shared" si="19"/>
        <v>0</v>
      </c>
      <c r="Q12" s="1077"/>
      <c r="R12" s="1081"/>
      <c r="S12" s="359">
        <f t="shared" si="20"/>
        <v>0</v>
      </c>
      <c r="T12" s="534"/>
      <c r="U12" s="561"/>
      <c r="V12" s="1089"/>
      <c r="W12" s="535">
        <f t="shared" si="7"/>
        <v>0</v>
      </c>
      <c r="X12" s="561"/>
      <c r="Y12" s="1089"/>
      <c r="Z12" s="535">
        <f t="shared" si="8"/>
        <v>0</v>
      </c>
      <c r="AA12" s="561"/>
      <c r="AB12" s="1089"/>
      <c r="AC12" s="535">
        <f t="shared" si="9"/>
        <v>0</v>
      </c>
      <c r="AD12" s="561"/>
      <c r="AE12" s="1089"/>
      <c r="AF12" s="535">
        <f t="shared" si="10"/>
        <v>0</v>
      </c>
      <c r="AG12" s="561"/>
      <c r="AH12" s="1089"/>
      <c r="AI12" s="535">
        <f t="shared" si="11"/>
        <v>0</v>
      </c>
      <c r="AJ12" s="477"/>
      <c r="AK12" s="477"/>
      <c r="AL12" s="478"/>
      <c r="AQ12" s="415"/>
    </row>
    <row r="13" spans="1:43" s="468" customFormat="1" ht="12.75">
      <c r="A13" s="533"/>
      <c r="B13" s="648"/>
      <c r="C13" s="256" t="s">
        <v>342</v>
      </c>
      <c r="D13" s="634" t="s">
        <v>109</v>
      </c>
      <c r="E13" s="1077"/>
      <c r="F13" s="1081"/>
      <c r="G13" s="359">
        <f t="shared" si="16"/>
        <v>0</v>
      </c>
      <c r="H13" s="1077"/>
      <c r="I13" s="1081"/>
      <c r="J13" s="359">
        <f t="shared" si="17"/>
        <v>0</v>
      </c>
      <c r="K13" s="1077"/>
      <c r="L13" s="1081"/>
      <c r="M13" s="359">
        <f t="shared" si="18"/>
        <v>0</v>
      </c>
      <c r="N13" s="1077"/>
      <c r="O13" s="1081"/>
      <c r="P13" s="359">
        <f t="shared" si="19"/>
        <v>0</v>
      </c>
      <c r="Q13" s="1077"/>
      <c r="R13" s="1081"/>
      <c r="S13" s="359">
        <f t="shared" si="20"/>
        <v>0</v>
      </c>
      <c r="T13" s="534"/>
      <c r="U13" s="561"/>
      <c r="V13" s="1089"/>
      <c r="W13" s="535">
        <f t="shared" si="7"/>
        <v>0</v>
      </c>
      <c r="X13" s="561"/>
      <c r="Y13" s="1089"/>
      <c r="Z13" s="535">
        <f t="shared" si="8"/>
        <v>0</v>
      </c>
      <c r="AA13" s="561"/>
      <c r="AB13" s="1089"/>
      <c r="AC13" s="535">
        <f t="shared" si="9"/>
        <v>0</v>
      </c>
      <c r="AD13" s="561"/>
      <c r="AE13" s="1089"/>
      <c r="AF13" s="535">
        <f t="shared" si="10"/>
        <v>0</v>
      </c>
      <c r="AG13" s="561"/>
      <c r="AH13" s="1089"/>
      <c r="AI13" s="535">
        <f t="shared" si="11"/>
        <v>0</v>
      </c>
      <c r="AJ13" s="477"/>
      <c r="AK13" s="477"/>
      <c r="AL13" s="478"/>
      <c r="AQ13" s="415"/>
    </row>
    <row r="14" spans="1:43" s="468" customFormat="1" ht="12.75">
      <c r="A14" s="533"/>
      <c r="B14" s="648"/>
      <c r="C14" s="256" t="s">
        <v>343</v>
      </c>
      <c r="D14" s="634" t="s">
        <v>109</v>
      </c>
      <c r="E14" s="1077"/>
      <c r="F14" s="1081"/>
      <c r="G14" s="359">
        <f t="shared" si="16"/>
        <v>0</v>
      </c>
      <c r="H14" s="1077"/>
      <c r="I14" s="1081"/>
      <c r="J14" s="359">
        <f t="shared" si="17"/>
        <v>0</v>
      </c>
      <c r="K14" s="1077"/>
      <c r="L14" s="1081"/>
      <c r="M14" s="359">
        <f t="shared" si="18"/>
        <v>0</v>
      </c>
      <c r="N14" s="1077"/>
      <c r="O14" s="1081"/>
      <c r="P14" s="359">
        <f t="shared" si="19"/>
        <v>0</v>
      </c>
      <c r="Q14" s="1077"/>
      <c r="R14" s="1081"/>
      <c r="S14" s="359">
        <f t="shared" si="20"/>
        <v>0</v>
      </c>
      <c r="T14" s="534"/>
      <c r="U14" s="561"/>
      <c r="V14" s="1089"/>
      <c r="W14" s="535">
        <f t="shared" si="7"/>
        <v>0</v>
      </c>
      <c r="X14" s="561"/>
      <c r="Y14" s="1089"/>
      <c r="Z14" s="535">
        <f t="shared" si="8"/>
        <v>0</v>
      </c>
      <c r="AA14" s="561"/>
      <c r="AB14" s="1089"/>
      <c r="AC14" s="535">
        <f t="shared" si="9"/>
        <v>0</v>
      </c>
      <c r="AD14" s="561"/>
      <c r="AE14" s="1089"/>
      <c r="AF14" s="535">
        <f t="shared" si="10"/>
        <v>0</v>
      </c>
      <c r="AG14" s="561"/>
      <c r="AH14" s="1089"/>
      <c r="AI14" s="535">
        <f t="shared" si="11"/>
        <v>0</v>
      </c>
      <c r="AJ14" s="477"/>
      <c r="AK14" s="477"/>
      <c r="AL14" s="478"/>
      <c r="AQ14" s="415"/>
    </row>
    <row r="15" spans="1:43" s="468" customFormat="1" ht="12.75">
      <c r="A15" s="533"/>
      <c r="B15" s="648"/>
      <c r="C15" s="256" t="s">
        <v>344</v>
      </c>
      <c r="D15" s="634" t="s">
        <v>109</v>
      </c>
      <c r="E15" s="1077"/>
      <c r="F15" s="1081"/>
      <c r="G15" s="359">
        <f t="shared" si="16"/>
        <v>0</v>
      </c>
      <c r="H15" s="1077"/>
      <c r="I15" s="1081"/>
      <c r="J15" s="359">
        <f t="shared" si="17"/>
        <v>0</v>
      </c>
      <c r="K15" s="1077"/>
      <c r="L15" s="1081"/>
      <c r="M15" s="359">
        <f t="shared" si="18"/>
        <v>0</v>
      </c>
      <c r="N15" s="1077"/>
      <c r="O15" s="1081"/>
      <c r="P15" s="359">
        <f t="shared" si="19"/>
        <v>0</v>
      </c>
      <c r="Q15" s="1077"/>
      <c r="R15" s="1081"/>
      <c r="S15" s="359">
        <f t="shared" si="20"/>
        <v>0</v>
      </c>
      <c r="T15" s="534"/>
      <c r="U15" s="561"/>
      <c r="V15" s="1089"/>
      <c r="W15" s="535">
        <f t="shared" si="7"/>
        <v>0</v>
      </c>
      <c r="X15" s="561"/>
      <c r="Y15" s="1089"/>
      <c r="Z15" s="535">
        <f t="shared" si="8"/>
        <v>0</v>
      </c>
      <c r="AA15" s="561"/>
      <c r="AB15" s="1089"/>
      <c r="AC15" s="535">
        <f t="shared" si="9"/>
        <v>0</v>
      </c>
      <c r="AD15" s="561"/>
      <c r="AE15" s="1089"/>
      <c r="AF15" s="535">
        <f t="shared" si="10"/>
        <v>0</v>
      </c>
      <c r="AG15" s="561"/>
      <c r="AH15" s="1089"/>
      <c r="AI15" s="535">
        <f t="shared" si="11"/>
        <v>0</v>
      </c>
      <c r="AJ15" s="477"/>
      <c r="AK15" s="477"/>
      <c r="AL15" s="478"/>
      <c r="AQ15" s="415"/>
    </row>
    <row r="16" spans="1:43" s="468" customFormat="1" ht="12.75">
      <c r="A16" s="533"/>
      <c r="B16" s="648"/>
      <c r="C16" s="256" t="s">
        <v>345</v>
      </c>
      <c r="D16" s="634" t="s">
        <v>109</v>
      </c>
      <c r="E16" s="1077"/>
      <c r="F16" s="1081"/>
      <c r="G16" s="359">
        <f t="shared" si="16"/>
        <v>0</v>
      </c>
      <c r="H16" s="1077"/>
      <c r="I16" s="1081"/>
      <c r="J16" s="359">
        <f t="shared" si="17"/>
        <v>0</v>
      </c>
      <c r="K16" s="1077"/>
      <c r="L16" s="1081"/>
      <c r="M16" s="359">
        <f t="shared" si="18"/>
        <v>0</v>
      </c>
      <c r="N16" s="1077"/>
      <c r="O16" s="1081"/>
      <c r="P16" s="359">
        <f t="shared" si="19"/>
        <v>0</v>
      </c>
      <c r="Q16" s="1077"/>
      <c r="R16" s="1081"/>
      <c r="S16" s="359">
        <f t="shared" si="20"/>
        <v>0</v>
      </c>
      <c r="T16" s="534"/>
      <c r="U16" s="561"/>
      <c r="V16" s="1089"/>
      <c r="W16" s="535">
        <f t="shared" si="7"/>
        <v>0</v>
      </c>
      <c r="X16" s="561"/>
      <c r="Y16" s="1089"/>
      <c r="Z16" s="535">
        <f t="shared" si="8"/>
        <v>0</v>
      </c>
      <c r="AA16" s="561"/>
      <c r="AB16" s="1089"/>
      <c r="AC16" s="535">
        <f t="shared" si="9"/>
        <v>0</v>
      </c>
      <c r="AD16" s="561"/>
      <c r="AE16" s="1089"/>
      <c r="AF16" s="535">
        <f t="shared" si="10"/>
        <v>0</v>
      </c>
      <c r="AG16" s="561"/>
      <c r="AH16" s="1089"/>
      <c r="AI16" s="535">
        <f t="shared" si="11"/>
        <v>0</v>
      </c>
      <c r="AJ16" s="477"/>
      <c r="AK16" s="477"/>
      <c r="AL16" s="478"/>
      <c r="AQ16" s="415"/>
    </row>
    <row r="17" spans="1:43" s="468" customFormat="1" ht="12.75">
      <c r="A17" s="533"/>
      <c r="B17" s="648"/>
      <c r="C17" s="256" t="s">
        <v>346</v>
      </c>
      <c r="D17" s="634" t="s">
        <v>109</v>
      </c>
      <c r="E17" s="1077"/>
      <c r="F17" s="1081"/>
      <c r="G17" s="359">
        <f t="shared" si="16"/>
        <v>0</v>
      </c>
      <c r="H17" s="1077"/>
      <c r="I17" s="1081"/>
      <c r="J17" s="359">
        <f t="shared" si="17"/>
        <v>0</v>
      </c>
      <c r="K17" s="1077"/>
      <c r="L17" s="1081"/>
      <c r="M17" s="359">
        <f t="shared" si="18"/>
        <v>0</v>
      </c>
      <c r="N17" s="1077"/>
      <c r="O17" s="1081"/>
      <c r="P17" s="359">
        <f t="shared" si="19"/>
        <v>0</v>
      </c>
      <c r="Q17" s="1077"/>
      <c r="R17" s="1081"/>
      <c r="S17" s="359">
        <f t="shared" si="20"/>
        <v>0</v>
      </c>
      <c r="T17" s="534"/>
      <c r="U17" s="561"/>
      <c r="V17" s="1089"/>
      <c r="W17" s="535">
        <f t="shared" si="7"/>
        <v>0</v>
      </c>
      <c r="X17" s="561"/>
      <c r="Y17" s="1089"/>
      <c r="Z17" s="535">
        <f t="shared" si="8"/>
        <v>0</v>
      </c>
      <c r="AA17" s="561"/>
      <c r="AB17" s="1089"/>
      <c r="AC17" s="535">
        <f t="shared" si="9"/>
        <v>0</v>
      </c>
      <c r="AD17" s="561"/>
      <c r="AE17" s="1089"/>
      <c r="AF17" s="535">
        <f t="shared" si="10"/>
        <v>0</v>
      </c>
      <c r="AG17" s="561"/>
      <c r="AH17" s="1089"/>
      <c r="AI17" s="535">
        <f t="shared" si="11"/>
        <v>0</v>
      </c>
      <c r="AJ17" s="477"/>
      <c r="AK17" s="477"/>
      <c r="AL17" s="478"/>
      <c r="AQ17" s="415"/>
    </row>
    <row r="18" spans="1:43">
      <c r="A18" s="142"/>
      <c r="B18" s="647"/>
      <c r="C18" s="360"/>
      <c r="D18" s="259"/>
      <c r="E18" s="1078"/>
      <c r="F18" s="1082"/>
      <c r="G18" s="308"/>
      <c r="H18" s="1078"/>
      <c r="I18" s="1082"/>
      <c r="J18" s="308"/>
      <c r="K18" s="1078"/>
      <c r="L18" s="1082"/>
      <c r="M18" s="308"/>
      <c r="N18" s="1078"/>
      <c r="O18" s="1082"/>
      <c r="P18" s="308"/>
      <c r="Q18" s="1078"/>
      <c r="R18" s="1082"/>
      <c r="S18" s="308"/>
      <c r="T18" s="117"/>
      <c r="U18" s="357"/>
      <c r="V18" s="1090"/>
      <c r="W18" s="150"/>
      <c r="X18" s="357"/>
      <c r="Y18" s="1090"/>
      <c r="Z18" s="150"/>
      <c r="AA18" s="357"/>
      <c r="AB18" s="1090"/>
      <c r="AC18" s="150"/>
      <c r="AD18" s="357"/>
      <c r="AE18" s="1090"/>
      <c r="AF18" s="150"/>
      <c r="AG18" s="357"/>
      <c r="AH18" s="1090"/>
      <c r="AI18" s="150"/>
      <c r="AJ18" s="238"/>
      <c r="AK18" s="238"/>
      <c r="AL18" s="159"/>
    </row>
    <row r="19" spans="1:43">
      <c r="A19" s="142"/>
      <c r="B19" s="484"/>
      <c r="C19" s="247" t="s">
        <v>255</v>
      </c>
      <c r="D19" s="361" t="s">
        <v>23</v>
      </c>
      <c r="E19" s="1078"/>
      <c r="F19" s="1082"/>
      <c r="G19" s="995">
        <f>SUM(G5:G7)/0.7*0.3</f>
        <v>0</v>
      </c>
      <c r="H19" s="1078"/>
      <c r="I19" s="1082"/>
      <c r="J19" s="995">
        <f>SUM(J5:J7)/0.7*0.3</f>
        <v>0</v>
      </c>
      <c r="K19" s="1078"/>
      <c r="L19" s="1082"/>
      <c r="M19" s="995">
        <f>SUM(M5:M7)/0.7*0.3</f>
        <v>0</v>
      </c>
      <c r="N19" s="1078"/>
      <c r="O19" s="1082"/>
      <c r="P19" s="995">
        <f>SUM(P5:P7)/0.7*0.3</f>
        <v>0</v>
      </c>
      <c r="Q19" s="1078"/>
      <c r="R19" s="1082"/>
      <c r="S19" s="995">
        <f>SUM(S5:S7)/0.7*0.3</f>
        <v>0</v>
      </c>
      <c r="T19" s="117"/>
      <c r="U19" s="357"/>
      <c r="V19" s="1091"/>
      <c r="W19" s="254">
        <f>SUM(W5:W7)/0.7*0.3</f>
        <v>0</v>
      </c>
      <c r="X19" s="357"/>
      <c r="Y19" s="1091"/>
      <c r="Z19" s="254">
        <f>SUM(Z5:Z7)/0.7*0.3</f>
        <v>0</v>
      </c>
      <c r="AA19" s="357"/>
      <c r="AB19" s="1091"/>
      <c r="AC19" s="254">
        <f>SUM(AC5:AC7)/0.7*0.3</f>
        <v>0</v>
      </c>
      <c r="AD19" s="357"/>
      <c r="AE19" s="1091"/>
      <c r="AF19" s="254">
        <f>SUM(AF5:AF7)/0.7*0.3</f>
        <v>0</v>
      </c>
      <c r="AG19" s="357"/>
      <c r="AH19" s="1091"/>
      <c r="AI19" s="254">
        <f>SUM(AI5:AI7)/0.7*0.3</f>
        <v>0</v>
      </c>
      <c r="AJ19" s="238"/>
      <c r="AK19" s="238"/>
      <c r="AL19" s="159"/>
    </row>
    <row r="20" spans="1:43">
      <c r="A20" s="142"/>
      <c r="B20" s="980" t="s">
        <v>0</v>
      </c>
      <c r="C20" s="981" t="s">
        <v>429</v>
      </c>
      <c r="D20" s="976"/>
      <c r="E20" s="976"/>
      <c r="F20" s="976"/>
      <c r="G20" s="984">
        <f>SUMIF($B$5:$B$19,$B20,G$5:G$19)/0.7*0.3</f>
        <v>0</v>
      </c>
      <c r="H20" s="976"/>
      <c r="I20" s="976"/>
      <c r="J20" s="984">
        <f>SUMIF($B$5:$B$19,$B20,J$5:J$19)/0.7*0.3</f>
        <v>0</v>
      </c>
      <c r="K20" s="976"/>
      <c r="L20" s="976"/>
      <c r="M20" s="984">
        <f>SUMIF($B$5:$B$19,$B20,M$5:M$19)/0.7*0.3</f>
        <v>0</v>
      </c>
      <c r="N20" s="976"/>
      <c r="O20" s="976"/>
      <c r="P20" s="984">
        <f>SUMIF($B$5:$B$19,$B20,P$5:P$19)/0.7*0.3</f>
        <v>0</v>
      </c>
      <c r="Q20" s="976"/>
      <c r="R20" s="976"/>
      <c r="S20" s="984">
        <f>SUMIF($B$5:$B$19,$B20,S$5:S$19)/0.7*0.3</f>
        <v>0</v>
      </c>
      <c r="T20" s="117"/>
      <c r="U20" s="976"/>
      <c r="V20" s="994"/>
      <c r="W20" s="984">
        <f>SUMIF($B$5:$B$19,$B20,W$5:W$19)/0.7*0.3</f>
        <v>0</v>
      </c>
      <c r="X20" s="976"/>
      <c r="Y20" s="994"/>
      <c r="Z20" s="984">
        <f>SUMIF($B$5:$B$19,$B20,Z$5:Z$19)/0.7*0.3</f>
        <v>0</v>
      </c>
      <c r="AA20" s="976"/>
      <c r="AB20" s="994"/>
      <c r="AC20" s="984">
        <f>SUMIF($B$5:$B$19,$B20,AC$5:AC$19)/0.7*0.3</f>
        <v>0</v>
      </c>
      <c r="AD20" s="976"/>
      <c r="AE20" s="994"/>
      <c r="AF20" s="984">
        <f>SUMIF($B$5:$B$19,$B20,AF$5:AF$19)/0.7*0.3</f>
        <v>0</v>
      </c>
      <c r="AG20" s="976"/>
      <c r="AH20" s="994"/>
      <c r="AI20" s="984">
        <f>SUMIF($B$5:$B$19,$B20,AI$5:AI$19)/0.7*0.3</f>
        <v>0</v>
      </c>
      <c r="AJ20" s="238"/>
      <c r="AK20" s="238"/>
      <c r="AL20" s="159"/>
    </row>
    <row r="21" spans="1:43">
      <c r="A21" s="142"/>
      <c r="B21" s="980" t="s">
        <v>21</v>
      </c>
      <c r="C21" s="981" t="s">
        <v>430</v>
      </c>
      <c r="D21" s="976"/>
      <c r="E21" s="976"/>
      <c r="F21" s="976"/>
      <c r="G21" s="984">
        <f>SUMIF($B$5:$B$19,$B21,G$5:G$19)/0.7*0.3</f>
        <v>0</v>
      </c>
      <c r="H21" s="976"/>
      <c r="I21" s="976"/>
      <c r="J21" s="984">
        <f>SUMIF($B$5:$B$19,$B21,J$5:J$19)/0.7*0.3</f>
        <v>0</v>
      </c>
      <c r="K21" s="976"/>
      <c r="L21" s="976"/>
      <c r="M21" s="984">
        <f>SUMIF($B$5:$B$19,$B21,M$5:M$19)/0.7*0.3</f>
        <v>0</v>
      </c>
      <c r="N21" s="976"/>
      <c r="O21" s="976"/>
      <c r="P21" s="984">
        <f>SUMIF($B$5:$B$19,$B21,P$5:P$19)/0.7*0.3</f>
        <v>0</v>
      </c>
      <c r="Q21" s="976"/>
      <c r="R21" s="976"/>
      <c r="S21" s="984">
        <f>SUMIF($B$5:$B$19,$B21,S$5:S$19)/0.7*0.3</f>
        <v>0</v>
      </c>
      <c r="T21" s="117"/>
      <c r="U21" s="976"/>
      <c r="V21" s="994"/>
      <c r="W21" s="984">
        <f>SUMIF($B$5:$B$19,$B21,W$5:W$19)/0.7*0.3</f>
        <v>0</v>
      </c>
      <c r="X21" s="976"/>
      <c r="Y21" s="994"/>
      <c r="Z21" s="984">
        <f>SUMIF($B$5:$B$19,$B21,Z$5:Z$19)/0.7*0.3</f>
        <v>0</v>
      </c>
      <c r="AA21" s="976"/>
      <c r="AB21" s="994"/>
      <c r="AC21" s="984">
        <f>SUMIF($B$5:$B$19,$B21,AC$5:AC$19)/0.7*0.3</f>
        <v>0</v>
      </c>
      <c r="AD21" s="976"/>
      <c r="AE21" s="994"/>
      <c r="AF21" s="984">
        <f>SUMIF($B$5:$B$19,$B21,AF$5:AF$19)/0.7*0.3</f>
        <v>0</v>
      </c>
      <c r="AG21" s="976"/>
      <c r="AH21" s="994"/>
      <c r="AI21" s="984">
        <f>SUMIF($B$5:$B$19,$B21,AI$5:AI$19)/0.7*0.3</f>
        <v>0</v>
      </c>
      <c r="AJ21" s="238"/>
      <c r="AK21" s="238"/>
      <c r="AL21" s="159"/>
    </row>
    <row r="22" spans="1:43">
      <c r="A22" s="142"/>
      <c r="B22" s="980" t="s">
        <v>3</v>
      </c>
      <c r="C22" s="981" t="s">
        <v>431</v>
      </c>
      <c r="D22" s="976"/>
      <c r="E22" s="976"/>
      <c r="F22" s="976"/>
      <c r="G22" s="984">
        <f>SUMIF($B$5:$B$19,$B22,G$5:G$19)/0.7*0.3</f>
        <v>0</v>
      </c>
      <c r="H22" s="976"/>
      <c r="I22" s="976"/>
      <c r="J22" s="984">
        <f>SUMIF($B$5:$B$19,$B22,J$5:J$19)/0.7*0.3</f>
        <v>0</v>
      </c>
      <c r="K22" s="976"/>
      <c r="L22" s="976"/>
      <c r="M22" s="984">
        <f>SUMIF($B$5:$B$19,$B22,M$5:M$19)/0.7*0.3</f>
        <v>0</v>
      </c>
      <c r="N22" s="976"/>
      <c r="O22" s="976"/>
      <c r="P22" s="984">
        <f>SUMIF($B$5:$B$19,$B22,P$5:P$19)/0.7*0.3</f>
        <v>0</v>
      </c>
      <c r="Q22" s="976"/>
      <c r="R22" s="976"/>
      <c r="S22" s="984">
        <f>SUMIF($B$5:$B$19,$B22,S$5:S$19)/0.7*0.3</f>
        <v>0</v>
      </c>
      <c r="T22" s="117"/>
      <c r="U22" s="976"/>
      <c r="V22" s="994"/>
      <c r="W22" s="984">
        <f>SUMIF($B$5:$B$19,$B22,W$5:W$19)/0.7*0.3</f>
        <v>0</v>
      </c>
      <c r="X22" s="976"/>
      <c r="Y22" s="994"/>
      <c r="Z22" s="984">
        <f>SUMIF($B$5:$B$19,$B22,Z$5:Z$19)/0.7*0.3</f>
        <v>0</v>
      </c>
      <c r="AA22" s="976"/>
      <c r="AB22" s="994"/>
      <c r="AC22" s="984">
        <f>SUMIF($B$5:$B$19,$B22,AC$5:AC$19)/0.7*0.3</f>
        <v>0</v>
      </c>
      <c r="AD22" s="976"/>
      <c r="AE22" s="994"/>
      <c r="AF22" s="984">
        <f>SUMIF($B$5:$B$19,$B22,AF$5:AF$19)/0.7*0.3</f>
        <v>0</v>
      </c>
      <c r="AG22" s="976"/>
      <c r="AH22" s="994"/>
      <c r="AI22" s="984">
        <f>SUMIF($B$5:$B$19,$B22,AI$5:AI$19)/0.7*0.3</f>
        <v>0</v>
      </c>
      <c r="AJ22" s="238"/>
      <c r="AK22" s="238"/>
      <c r="AL22" s="159"/>
    </row>
    <row r="23" spans="1:43">
      <c r="A23" s="142"/>
      <c r="B23" s="356"/>
      <c r="C23" s="238"/>
      <c r="D23" s="362"/>
      <c r="E23" s="1079"/>
      <c r="F23" s="1083"/>
      <c r="G23" s="308"/>
      <c r="H23" s="1079"/>
      <c r="I23" s="1083"/>
      <c r="J23" s="308"/>
      <c r="K23" s="1079"/>
      <c r="L23" s="1083"/>
      <c r="M23" s="308"/>
      <c r="N23" s="1079"/>
      <c r="O23" s="1083"/>
      <c r="P23" s="308"/>
      <c r="Q23" s="1079"/>
      <c r="R23" s="1083"/>
      <c r="S23" s="308"/>
      <c r="T23" s="117"/>
      <c r="U23" s="357"/>
      <c r="V23" s="1090"/>
      <c r="W23" s="245"/>
      <c r="X23" s="357"/>
      <c r="Y23" s="1090"/>
      <c r="Z23" s="245"/>
      <c r="AA23" s="357"/>
      <c r="AB23" s="1090"/>
      <c r="AC23" s="245"/>
      <c r="AD23" s="357"/>
      <c r="AE23" s="1090"/>
      <c r="AF23" s="245"/>
      <c r="AG23" s="357"/>
      <c r="AH23" s="1090"/>
      <c r="AI23" s="245"/>
      <c r="AJ23" s="238"/>
      <c r="AK23" s="238"/>
      <c r="AL23" s="159"/>
    </row>
    <row r="24" spans="1:43" s="372" customFormat="1">
      <c r="A24" s="363"/>
      <c r="B24" s="364"/>
      <c r="C24" s="365"/>
      <c r="D24" s="366"/>
      <c r="E24" s="269">
        <f>SUM(E5:E7)</f>
        <v>0</v>
      </c>
      <c r="F24" s="367"/>
      <c r="G24" s="368">
        <f>SUM(G5:G7,G19)</f>
        <v>0</v>
      </c>
      <c r="H24" s="269">
        <f>SUM(H5:H7)</f>
        <v>0</v>
      </c>
      <c r="I24" s="367"/>
      <c r="J24" s="368">
        <f>SUM(J5:J7,J19)</f>
        <v>0</v>
      </c>
      <c r="K24" s="269">
        <f>SUM(K5:K7)</f>
        <v>0</v>
      </c>
      <c r="L24" s="367"/>
      <c r="M24" s="368">
        <f>SUM(M5:M7,M19)</f>
        <v>0</v>
      </c>
      <c r="N24" s="269">
        <f>SUM(N5:N7)</f>
        <v>0</v>
      </c>
      <c r="O24" s="367"/>
      <c r="P24" s="368">
        <f>SUM(P5:P7,P19)</f>
        <v>0</v>
      </c>
      <c r="Q24" s="269">
        <f>SUM(Q5:Q7)</f>
        <v>0</v>
      </c>
      <c r="R24" s="367"/>
      <c r="S24" s="368">
        <f>SUM(S5:S7,S19)</f>
        <v>0</v>
      </c>
      <c r="T24" s="270"/>
      <c r="U24" s="369">
        <f>SUM(U5:U7)</f>
        <v>0</v>
      </c>
      <c r="V24" s="1092"/>
      <c r="W24" s="370">
        <f>SUM(W5:W7,W19)</f>
        <v>0</v>
      </c>
      <c r="X24" s="369">
        <f>SUM(X5:X7)</f>
        <v>0</v>
      </c>
      <c r="Y24" s="1092"/>
      <c r="Z24" s="370">
        <f>SUM(Z5:Z7,Z19)</f>
        <v>0</v>
      </c>
      <c r="AA24" s="369">
        <f>SUM(AA5:AA7)</f>
        <v>0</v>
      </c>
      <c r="AB24" s="1092"/>
      <c r="AC24" s="370">
        <f>SUM(AC5:AC7,AC19)</f>
        <v>0</v>
      </c>
      <c r="AD24" s="369">
        <f>SUM(AD5:AD7)</f>
        <v>0</v>
      </c>
      <c r="AE24" s="1092"/>
      <c r="AF24" s="370">
        <f>SUM(AF5:AF7,AF19)</f>
        <v>0</v>
      </c>
      <c r="AG24" s="369">
        <f>SUM(AG5:AG7)</f>
        <v>0</v>
      </c>
      <c r="AH24" s="1092"/>
      <c r="AI24" s="370">
        <f>SUM(AI5:AI7,AI19)</f>
        <v>0</v>
      </c>
      <c r="AJ24" s="365"/>
      <c r="AK24" s="365"/>
      <c r="AL24" s="371"/>
      <c r="AO24" s="373"/>
    </row>
    <row r="25" spans="1:43" ht="18.75">
      <c r="E25" s="1224">
        <f>+E24+G24</f>
        <v>0</v>
      </c>
      <c r="F25" s="1225"/>
      <c r="G25" s="1226"/>
      <c r="H25" s="1225">
        <f>+H24+J24</f>
        <v>0</v>
      </c>
      <c r="I25" s="1225"/>
      <c r="J25" s="1226"/>
      <c r="K25" s="1224">
        <f>+K24+M24</f>
        <v>0</v>
      </c>
      <c r="L25" s="1225"/>
      <c r="M25" s="1226"/>
      <c r="N25" s="1224">
        <f>+N24+P24</f>
        <v>0</v>
      </c>
      <c r="O25" s="1225"/>
      <c r="P25" s="1226"/>
      <c r="Q25" s="1224">
        <f>+Q24+S24</f>
        <v>0</v>
      </c>
      <c r="R25" s="1225"/>
      <c r="S25" s="1226"/>
      <c r="T25" s="40"/>
      <c r="U25" s="569"/>
      <c r="V25" s="1093"/>
      <c r="W25" s="568"/>
      <c r="X25" s="567"/>
      <c r="Y25" s="1093"/>
      <c r="Z25" s="568"/>
      <c r="AA25" s="567"/>
      <c r="AB25" s="1093"/>
      <c r="AC25" s="568"/>
      <c r="AD25" s="567"/>
      <c r="AE25" s="1093"/>
      <c r="AF25" s="568"/>
      <c r="AG25" s="567"/>
      <c r="AH25" s="1093"/>
      <c r="AI25" s="568"/>
      <c r="AO25" s="203"/>
      <c r="AQ25" s="44"/>
    </row>
    <row r="26" spans="1:43" ht="18.75">
      <c r="E26" s="1211">
        <f>+SUM(E25,H25,K25,N25,Q25)</f>
        <v>0</v>
      </c>
      <c r="F26" s="1212"/>
      <c r="G26" s="1212"/>
      <c r="H26" s="1212"/>
      <c r="I26" s="1212"/>
      <c r="J26" s="1212"/>
      <c r="K26" s="1212"/>
      <c r="L26" s="1212"/>
      <c r="M26" s="1212"/>
      <c r="N26" s="1212"/>
      <c r="O26" s="1212"/>
      <c r="P26" s="1212"/>
      <c r="Q26" s="1212"/>
      <c r="R26" s="1212"/>
      <c r="S26" s="1213"/>
      <c r="U26" s="1217">
        <f>SUM(U24,W24)</f>
        <v>0</v>
      </c>
      <c r="V26" s="1229"/>
      <c r="W26" s="1229"/>
      <c r="X26" s="1217">
        <f>SUM(X24,Z24)</f>
        <v>0</v>
      </c>
      <c r="Y26" s="1229"/>
      <c r="Z26" s="1229"/>
      <c r="AA26" s="1217">
        <f>SUM(AA24,AC24)</f>
        <v>0</v>
      </c>
      <c r="AB26" s="1229"/>
      <c r="AC26" s="1229"/>
      <c r="AD26" s="1217">
        <f>SUM(AD24,AF24)</f>
        <v>0</v>
      </c>
      <c r="AE26" s="1229"/>
      <c r="AF26" s="1229"/>
      <c r="AG26" s="1217">
        <f>SUM(AG24,AI24)</f>
        <v>0</v>
      </c>
      <c r="AH26" s="1229"/>
      <c r="AI26" s="1229"/>
    </row>
    <row r="27" spans="1:43" ht="18.75"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U27" s="1214">
        <f>SUM(U24,W24,X24,Z24,AA24,AC24,AD24,AF24,AG24,AI24)</f>
        <v>0</v>
      </c>
      <c r="V27" s="1215"/>
      <c r="W27" s="1215"/>
      <c r="X27" s="1215"/>
      <c r="Y27" s="1215"/>
      <c r="Z27" s="1215"/>
      <c r="AA27" s="1215"/>
      <c r="AB27" s="1215"/>
      <c r="AC27" s="1215"/>
      <c r="AD27" s="1215"/>
      <c r="AE27" s="1215"/>
      <c r="AF27" s="1215"/>
      <c r="AG27" s="1215"/>
      <c r="AH27" s="1215"/>
      <c r="AI27" s="1215"/>
    </row>
    <row r="28" spans="1:43" s="170" customFormat="1" ht="15">
      <c r="B28" s="375"/>
      <c r="C28" s="170" t="s">
        <v>81</v>
      </c>
      <c r="D28" s="170" t="s">
        <v>104</v>
      </c>
      <c r="F28" s="172"/>
      <c r="G28" s="173"/>
      <c r="H28" s="174"/>
      <c r="L28" s="172"/>
      <c r="T28" s="175"/>
      <c r="U28" s="278"/>
      <c r="V28" s="279"/>
      <c r="W28" s="278"/>
      <c r="X28" s="278"/>
      <c r="Y28" s="279"/>
      <c r="Z28" s="278"/>
      <c r="AA28" s="278"/>
      <c r="AB28" s="279"/>
      <c r="AC28" s="278"/>
      <c r="AD28" s="278"/>
      <c r="AE28" s="279"/>
      <c r="AF28" s="278"/>
      <c r="AG28" s="278"/>
      <c r="AH28" s="279"/>
      <c r="AI28" s="278"/>
    </row>
    <row r="29" spans="1:43">
      <c r="D29" s="170" t="s">
        <v>105</v>
      </c>
      <c r="F29" s="122"/>
      <c r="H29" s="123"/>
      <c r="I29" s="44"/>
      <c r="J29" s="44"/>
      <c r="L29" s="122"/>
      <c r="M29" s="44"/>
      <c r="O29" s="44"/>
      <c r="P29" s="44"/>
      <c r="R29" s="44"/>
      <c r="S29" s="44"/>
      <c r="T29" s="124"/>
      <c r="U29" s="281"/>
      <c r="V29" s="282"/>
      <c r="W29" s="238"/>
      <c r="X29" s="281"/>
      <c r="Y29" s="282"/>
      <c r="Z29" s="238"/>
      <c r="AA29" s="281"/>
      <c r="AB29" s="282"/>
      <c r="AC29" s="238"/>
      <c r="AD29" s="281"/>
      <c r="AE29" s="282"/>
      <c r="AF29" s="238"/>
      <c r="AG29" s="281"/>
      <c r="AH29" s="282"/>
      <c r="AI29" s="238"/>
      <c r="AL29" s="44"/>
      <c r="AQ29" s="44"/>
    </row>
    <row r="30" spans="1:43">
      <c r="D30" s="170" t="s">
        <v>106</v>
      </c>
      <c r="F30" s="122"/>
      <c r="H30" s="123"/>
      <c r="I30" s="44"/>
      <c r="J30" s="44"/>
      <c r="L30" s="122"/>
      <c r="M30" s="44"/>
      <c r="O30" s="44"/>
      <c r="P30" s="44"/>
      <c r="R30" s="44"/>
      <c r="S30" s="44"/>
      <c r="T30" s="124"/>
      <c r="U30" s="281"/>
      <c r="V30" s="282"/>
      <c r="W30" s="238"/>
      <c r="X30" s="281"/>
      <c r="Y30" s="282"/>
      <c r="Z30" s="238"/>
      <c r="AA30" s="281"/>
      <c r="AB30" s="282"/>
      <c r="AC30" s="238"/>
      <c r="AD30" s="281"/>
      <c r="AE30" s="282"/>
      <c r="AF30" s="238"/>
      <c r="AG30" s="281"/>
      <c r="AH30" s="282"/>
      <c r="AI30" s="238"/>
      <c r="AL30" s="44"/>
      <c r="AQ30" s="44"/>
    </row>
    <row r="31" spans="1:43">
      <c r="F31" s="122"/>
      <c r="H31" s="123"/>
      <c r="I31" s="44"/>
      <c r="J31" s="44"/>
      <c r="L31" s="122"/>
      <c r="M31" s="44"/>
      <c r="O31" s="44"/>
      <c r="P31" s="44"/>
      <c r="R31" s="44"/>
      <c r="S31" s="44"/>
      <c r="T31" s="124"/>
      <c r="U31" s="238"/>
      <c r="V31" s="282"/>
      <c r="W31" s="238"/>
      <c r="X31" s="238"/>
      <c r="Y31" s="282"/>
      <c r="Z31" s="238"/>
      <c r="AA31" s="238"/>
      <c r="AB31" s="282"/>
      <c r="AC31" s="238"/>
      <c r="AD31" s="238"/>
      <c r="AE31" s="282"/>
      <c r="AF31" s="238"/>
      <c r="AG31" s="238"/>
      <c r="AH31" s="282"/>
      <c r="AI31" s="238"/>
      <c r="AL31" s="44"/>
      <c r="AQ31" s="44"/>
    </row>
    <row r="32" spans="1:43">
      <c r="B32" s="121" t="s">
        <v>0</v>
      </c>
      <c r="C32" s="45" t="s">
        <v>83</v>
      </c>
      <c r="D32" s="570"/>
      <c r="E32" s="46">
        <f>SUMIF($B4:$B19,$B32,G4:G19)+SUMIF($B4:$B19,$B32,E4:E19)+G20</f>
        <v>0</v>
      </c>
      <c r="F32" s="214" t="e">
        <f>+E32/E$25</f>
        <v>#DIV/0!</v>
      </c>
      <c r="H32" s="46">
        <f>SUMIF($B4:$B19,$B32,J4:J19)+SUMIF($B4:$B19,$B32,H4:H19)+J20</f>
        <v>0</v>
      </c>
      <c r="I32" s="214" t="e">
        <f>+H32/H$25</f>
        <v>#DIV/0!</v>
      </c>
      <c r="J32" s="44"/>
      <c r="K32" s="46">
        <f>SUMIF($B4:$B19,$B32,M4:M19)+SUMIF($B4:$B19,$B32,K4:K19)+M20</f>
        <v>0</v>
      </c>
      <c r="L32" s="214" t="e">
        <f>+K32/K$25</f>
        <v>#DIV/0!</v>
      </c>
      <c r="M32" s="44"/>
      <c r="N32" s="46">
        <f>SUMIF($B4:$B19,$B32,P4:P19)+SUMIF($B4:$B19,$B32,N4:N19)+P20</f>
        <v>0</v>
      </c>
      <c r="O32" s="214" t="e">
        <f>+N32/N$25</f>
        <v>#DIV/0!</v>
      </c>
      <c r="P32" s="44"/>
      <c r="Q32" s="46">
        <f>SUMIF($B4:$B19,$B32,S4:S19)+SUMIF($B4:$B19,$B32,Q4:Q19)+S20</f>
        <v>0</v>
      </c>
      <c r="R32" s="214" t="e">
        <f>+Q32/Q$25</f>
        <v>#DIV/0!</v>
      </c>
      <c r="S32" s="44"/>
      <c r="T32" s="124"/>
      <c r="U32" s="46">
        <f>SUMIF($B4:$B19,$B32,W4:W19)+SUMIF($B4:$B19,$B32,U4:U19)+W20</f>
        <v>0</v>
      </c>
      <c r="V32" s="1094" t="e">
        <f>+U32/U$26</f>
        <v>#DIV/0!</v>
      </c>
      <c r="X32" s="46">
        <f>SUMIF($B4:$B19,$B32,Z4:Z19)+SUMIF($B4:$B19,$B32,X4:X19)+Z20</f>
        <v>0</v>
      </c>
      <c r="Y32" s="1094" t="e">
        <f>+X32/X$26</f>
        <v>#DIV/0!</v>
      </c>
      <c r="AA32" s="46">
        <f>SUMIF($B4:$B19,$B32,AC4:AC19)+SUMIF($B4:$B19,$B32,AA4:AA19)+AC20</f>
        <v>0</v>
      </c>
      <c r="AB32" s="1094" t="e">
        <f>+AA32/AA$26</f>
        <v>#DIV/0!</v>
      </c>
      <c r="AD32" s="46">
        <f>SUMIF($B4:$B19,$B32,AF4:AF19)+SUMIF($B4:$B19,$B32,AD4:AD19)+AF20</f>
        <v>0</v>
      </c>
      <c r="AE32" s="1094" t="e">
        <f>+AD32/AD$26</f>
        <v>#DIV/0!</v>
      </c>
      <c r="AG32" s="46">
        <f>SUMIF($B4:$B19,$B32,AI4:AI19)+SUMIF($B4:$B19,$B32,AG4:AG19)+AI20</f>
        <v>0</v>
      </c>
      <c r="AH32" s="1094" t="e">
        <f>+AG32/AG$26</f>
        <v>#DIV/0!</v>
      </c>
      <c r="AL32" s="44"/>
      <c r="AQ32" s="44"/>
    </row>
    <row r="33" spans="1:43">
      <c r="B33" s="125" t="s">
        <v>21</v>
      </c>
      <c r="C33" s="48" t="s">
        <v>84</v>
      </c>
      <c r="D33" s="571"/>
      <c r="E33" s="49">
        <f>SUMIF($B4:$B19,$B33,G4:G19)+SUMIF($B4:$B19,$B33,E4:E19)+G21</f>
        <v>0</v>
      </c>
      <c r="F33" s="215" t="e">
        <f>+E33/E$25</f>
        <v>#DIV/0!</v>
      </c>
      <c r="H33" s="49">
        <f>SUMIF($B4:$B19,$B33,J4:J19)+SUMIF($B4:$B19,$B33,H4:H19)+J21</f>
        <v>0</v>
      </c>
      <c r="I33" s="215" t="e">
        <f t="shared" ref="I33:I34" si="21">+H33/H$25</f>
        <v>#DIV/0!</v>
      </c>
      <c r="J33" s="44"/>
      <c r="K33" s="49">
        <f>SUMIF($B4:$B19,$B33,M4:M19)+SUMIF($B4:$B19,$B33,K4:K19)+M21</f>
        <v>0</v>
      </c>
      <c r="L33" s="215" t="e">
        <f t="shared" ref="L33:L34" si="22">+K33/K$25</f>
        <v>#DIV/0!</v>
      </c>
      <c r="M33" s="44"/>
      <c r="N33" s="49">
        <f>SUMIF($B4:$B19,$B33,P4:P19)+SUMIF($B4:$B19,$B33,N4:N19)+P21</f>
        <v>0</v>
      </c>
      <c r="O33" s="215" t="e">
        <f t="shared" ref="O33:O34" si="23">+N33/N$25</f>
        <v>#DIV/0!</v>
      </c>
      <c r="P33" s="44"/>
      <c r="Q33" s="49">
        <f>SUMIF($B4:$B19,$B33,S4:S19)+SUMIF($B4:$B19,$B33,Q4:Q19)+S21</f>
        <v>0</v>
      </c>
      <c r="R33" s="215" t="e">
        <f t="shared" ref="R33:R34" si="24">+Q33/Q$25</f>
        <v>#DIV/0!</v>
      </c>
      <c r="S33" s="44"/>
      <c r="T33" s="124"/>
      <c r="U33" s="49">
        <f>SUMIF($B4:$B19,$B33,W4:W19)+SUMIF($B4:$B19,$B33,U4:U19)+W21</f>
        <v>0</v>
      </c>
      <c r="V33" s="1095" t="e">
        <f t="shared" ref="V33:V34" si="25">+U33/U$26</f>
        <v>#DIV/0!</v>
      </c>
      <c r="X33" s="49">
        <f>SUMIF($B4:$B19,$B33,Z4:Z19)+SUMIF($B4:$B19,$B33,X4:X19)+Z21</f>
        <v>0</v>
      </c>
      <c r="Y33" s="1095" t="e">
        <f t="shared" ref="Y33:Y34" si="26">+X33/X$26</f>
        <v>#DIV/0!</v>
      </c>
      <c r="AA33" s="49">
        <f>SUMIF($B4:$B19,$B33,AC4:AC19)+SUMIF($B4:$B19,$B33,AA4:AA19)+AC21</f>
        <v>0</v>
      </c>
      <c r="AB33" s="1095" t="e">
        <f t="shared" ref="AB33:AB34" si="27">+AA33/AA$26</f>
        <v>#DIV/0!</v>
      </c>
      <c r="AD33" s="49">
        <f>SUMIF($B4:$B19,$B33,AF4:AF19)+SUMIF($B4:$B19,$B33,AD4:AD19)+AF21</f>
        <v>0</v>
      </c>
      <c r="AE33" s="1095" t="e">
        <f t="shared" ref="AE33:AE34" si="28">+AD33/AD$26</f>
        <v>#DIV/0!</v>
      </c>
      <c r="AG33" s="49">
        <f>SUMIF($B4:$B19,$B33,AI4:AI19)+SUMIF($B4:$B19,$B33,AG4:AG19)+AI21</f>
        <v>0</v>
      </c>
      <c r="AH33" s="1095" t="e">
        <f t="shared" ref="AH33:AH34" si="29">+AG33/AG$26</f>
        <v>#DIV/0!</v>
      </c>
      <c r="AL33" s="44"/>
      <c r="AQ33" s="44"/>
    </row>
    <row r="34" spans="1:43">
      <c r="B34" s="126" t="s">
        <v>3</v>
      </c>
      <c r="C34" s="51" t="s">
        <v>85</v>
      </c>
      <c r="D34" s="572"/>
      <c r="E34" s="52">
        <f>SUMIF($B4:$B19,$B34,G4:G19)+SUMIF($B4:$B19,$B34,E4:E19)+G22</f>
        <v>0</v>
      </c>
      <c r="F34" s="216" t="e">
        <f>+E34/E$25</f>
        <v>#DIV/0!</v>
      </c>
      <c r="H34" s="52">
        <f>SUMIF($B4:$B19,$B34,J4:J19)+SUMIF($B4:$B19,$B34,H4:H19)+J22</f>
        <v>0</v>
      </c>
      <c r="I34" s="216" t="e">
        <f t="shared" si="21"/>
        <v>#DIV/0!</v>
      </c>
      <c r="J34" s="44"/>
      <c r="K34" s="52">
        <f>SUMIF($B4:$B19,$B34,M4:M19)+SUMIF($B4:$B19,$B34,K4:K19)+M22</f>
        <v>0</v>
      </c>
      <c r="L34" s="216" t="e">
        <f t="shared" si="22"/>
        <v>#DIV/0!</v>
      </c>
      <c r="M34" s="44"/>
      <c r="N34" s="52">
        <f>SUMIF($B4:$B19,$B34,P4:P19)+SUMIF($B4:$B19,$B34,N4:N19)+P22</f>
        <v>0</v>
      </c>
      <c r="O34" s="216" t="e">
        <f t="shared" si="23"/>
        <v>#DIV/0!</v>
      </c>
      <c r="P34" s="44"/>
      <c r="Q34" s="52">
        <f>SUMIF($B4:$B19,$B34,S4:S19)+SUMIF($B4:$B19,$B34,Q4:Q19)+S22</f>
        <v>0</v>
      </c>
      <c r="R34" s="216" t="e">
        <f t="shared" si="24"/>
        <v>#DIV/0!</v>
      </c>
      <c r="S34" s="44"/>
      <c r="T34" s="124"/>
      <c r="U34" s="52">
        <f>SUMIF($B4:$B19,$B34,W4:W19)+SUMIF($B4:$B19,$B34,U4:U19)+W22</f>
        <v>0</v>
      </c>
      <c r="V34" s="1096" t="e">
        <f t="shared" si="25"/>
        <v>#DIV/0!</v>
      </c>
      <c r="W34" s="170"/>
      <c r="X34" s="52">
        <f>SUMIF($B4:$B19,$B34,Z4:Z19)+SUMIF($B4:$B19,$B34,X4:X19)+Z22</f>
        <v>0</v>
      </c>
      <c r="Y34" s="1096" t="e">
        <f t="shared" si="26"/>
        <v>#DIV/0!</v>
      </c>
      <c r="Z34" s="170"/>
      <c r="AA34" s="52">
        <f>SUMIF($B4:$B19,$B34,AC4:AC19)+SUMIF($B4:$B19,$B34,AA4:AA19)+AC22</f>
        <v>0</v>
      </c>
      <c r="AB34" s="1096" t="e">
        <f t="shared" si="27"/>
        <v>#DIV/0!</v>
      </c>
      <c r="AC34" s="170"/>
      <c r="AD34" s="52">
        <f>SUMIF($B4:$B19,$B34,AF4:AF19)+SUMIF($B4:$B19,$B34,AD4:AD19)+AF22</f>
        <v>0</v>
      </c>
      <c r="AE34" s="1096" t="e">
        <f t="shared" si="28"/>
        <v>#DIV/0!</v>
      </c>
      <c r="AF34" s="170"/>
      <c r="AG34" s="52">
        <f>SUMIF($B4:$B19,$B34,AI4:AI19)+SUMIF($B4:$B19,$B34,AG4:AG19)+AI22</f>
        <v>0</v>
      </c>
      <c r="AH34" s="1096" t="e">
        <f t="shared" si="29"/>
        <v>#DIV/0!</v>
      </c>
      <c r="AI34" s="170"/>
      <c r="AL34" s="44"/>
      <c r="AQ34" s="44"/>
    </row>
    <row r="35" spans="1:43" s="4" customFormat="1" ht="15">
      <c r="A35" s="217"/>
      <c r="B35" s="230"/>
      <c r="D35" s="217"/>
      <c r="E35" s="218"/>
      <c r="F35" s="219"/>
      <c r="G35" s="220"/>
      <c r="H35" s="221"/>
      <c r="L35" s="219"/>
      <c r="T35" s="222"/>
    </row>
  </sheetData>
  <sheetProtection algorithmName="SHA-512" hashValue="gDwpKa/NY1eu8fUFc4Jef1JPaVa/X5ejbQlVVjElbxaGWZ67w+tEUPM0UaG1Vwa897AUUoPf/iD/TPwGvHFG1g==" saltValue="GC3S/K7px1rsRNmYYDqbzA==" spinCount="100000" sheet="1" objects="1" scenarios="1"/>
  <mergeCells count="27">
    <mergeCell ref="U27:AI27"/>
    <mergeCell ref="K25:M25"/>
    <mergeCell ref="N25:P25"/>
    <mergeCell ref="Q1:S1"/>
    <mergeCell ref="Q25:S25"/>
    <mergeCell ref="AH1:AI1"/>
    <mergeCell ref="E26:S26"/>
    <mergeCell ref="AE1:AF1"/>
    <mergeCell ref="E1:G1"/>
    <mergeCell ref="H1:J1"/>
    <mergeCell ref="K1:M1"/>
    <mergeCell ref="N1:P1"/>
    <mergeCell ref="V1:W1"/>
    <mergeCell ref="Y1:Z1"/>
    <mergeCell ref="AB1:AC1"/>
    <mergeCell ref="E25:G25"/>
    <mergeCell ref="H25:J25"/>
    <mergeCell ref="F2:G2"/>
    <mergeCell ref="I2:J2"/>
    <mergeCell ref="L2:M2"/>
    <mergeCell ref="O2:P2"/>
    <mergeCell ref="R2:S2"/>
    <mergeCell ref="U26:W26"/>
    <mergeCell ref="X26:Z26"/>
    <mergeCell ref="AA26:AC26"/>
    <mergeCell ref="AD26:AF26"/>
    <mergeCell ref="AG26:AI26"/>
  </mergeCells>
  <phoneticPr fontId="10" type="noConversion"/>
  <pageMargins left="0.7" right="0.7" top="0.75" bottom="0.75" header="0.3" footer="0.3"/>
  <pageSetup paperSize="9" scale="5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205c975-b782-40bb-9c55-0700745ced4f">
      <Terms xmlns="http://schemas.microsoft.com/office/infopath/2007/PartnerControls"/>
    </lcf76f155ced4ddcb4097134ff3c332f>
    <TaxCatchAll xmlns="b0f31b16-4ec2-4af3-b40a-3271231bd3a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0821F7CC57D647BDB63C6C4B4535F3" ma:contentTypeVersion="12" ma:contentTypeDescription="Crée un document." ma:contentTypeScope="" ma:versionID="0062d00c90174bc63e97dce2e93e3f4a">
  <xsd:schema xmlns:xsd="http://www.w3.org/2001/XMLSchema" xmlns:xs="http://www.w3.org/2001/XMLSchema" xmlns:p="http://schemas.microsoft.com/office/2006/metadata/properties" xmlns:ns2="4205c975-b782-40bb-9c55-0700745ced4f" xmlns:ns3="b0f31b16-4ec2-4af3-b40a-3271231bd3ad" targetNamespace="http://schemas.microsoft.com/office/2006/metadata/properties" ma:root="true" ma:fieldsID="84072d5dd9d0b9b8a63f316dd5b33bf3" ns2:_="" ns3:_="">
    <xsd:import namespace="4205c975-b782-40bb-9c55-0700745ced4f"/>
    <xsd:import namespace="b0f31b16-4ec2-4af3-b40a-3271231bd3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05c975-b782-40bb-9c55-0700745ced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d3199646-8287-4b32-b2b6-18dfb9d40e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f31b16-4ec2-4af3-b40a-3271231bd3a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5a1ee51-f5e9-4d9e-9ca9-f92445e8c39c}" ma:internalName="TaxCatchAll" ma:showField="CatchAllData" ma:web="b0f31b16-4ec2-4af3-b40a-3271231bd3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B13872-FBCF-4687-97AB-54158DD02C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F6E0F2-E5A3-4417-8B75-A251803F7574}">
  <ds:schemaRefs>
    <ds:schemaRef ds:uri="http://schemas.microsoft.com/office/2006/metadata/properties"/>
    <ds:schemaRef ds:uri="http://schemas.microsoft.com/office/infopath/2007/PartnerControls"/>
    <ds:schemaRef ds:uri="4205c975-b782-40bb-9c55-0700745ced4f"/>
    <ds:schemaRef ds:uri="b0f31b16-4ec2-4af3-b40a-3271231bd3ad"/>
  </ds:schemaRefs>
</ds:datastoreItem>
</file>

<file path=customXml/itemProps3.xml><?xml version="1.0" encoding="utf-8"?>
<ds:datastoreItem xmlns:ds="http://schemas.openxmlformats.org/officeDocument/2006/customXml" ds:itemID="{36211944-B088-4A51-A40A-DF4364D8E4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05c975-b782-40bb-9c55-0700745ced4f"/>
    <ds:schemaRef ds:uri="b0f31b16-4ec2-4af3-b40a-3271231bd3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14</vt:i4>
      </vt:variant>
      <vt:variant>
        <vt:lpstr>Benoemde bereiken</vt:lpstr>
      </vt:variant>
      <vt:variant>
        <vt:i4>1</vt:i4>
      </vt:variant>
    </vt:vector>
  </HeadingPairs>
  <TitlesOfParts>
    <vt:vector size="15" baseType="lpstr">
      <vt:lpstr>Explanation</vt:lpstr>
      <vt:lpstr>0 Summary (BFE)</vt:lpstr>
      <vt:lpstr>1.1_Previous expenses</vt:lpstr>
      <vt:lpstr>1.2_Non eligible</vt:lpstr>
      <vt:lpstr>1.3_General non Techn</vt:lpstr>
      <vt:lpstr>2.1_FutGenExp</vt:lpstr>
      <vt:lpstr>2.2_Platform</vt:lpstr>
      <vt:lpstr>2.3_Drilling</vt:lpstr>
      <vt:lpstr>2.4_Stimulation</vt:lpstr>
      <vt:lpstr>2.5_WellTesting</vt:lpstr>
      <vt:lpstr>2.6_Logging</vt:lpstr>
      <vt:lpstr>2.7_Analyses</vt:lpstr>
      <vt:lpstr>2.8_General Techn </vt:lpstr>
      <vt:lpstr>3 Invoices</vt:lpstr>
      <vt:lpstr>'0 Summary (BFE)'!Afdruktitels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Niels Giroud</dc:creator>
  <cp:lastModifiedBy>Henny Cornelissen</cp:lastModifiedBy>
  <cp:lastPrinted>2024-12-19T09:23:39Z</cp:lastPrinted>
  <dcterms:created xsi:type="dcterms:W3CDTF">2022-10-11T06:21:04Z</dcterms:created>
  <dcterms:modified xsi:type="dcterms:W3CDTF">2026-02-19T11:07:45Z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0x0101005B0821F7CC57D647BDB63C6C4B4535F3</vt:lpwstr>
  </property>
  <property fmtid="{D5CDD505-2E9C-101B-9397-08002B2CF9AE}" pid="3" name="MediaServiceImageTags">
    <vt:lpwstr/>
  </property>
  <property fmtid="{D5CDD505-2E9C-101B-9397-08002B2CF9AE}" pid="4" name="MSIP_Label_aa112399-b73b-40c1-8af2-919b124b9d91_Enabled">
    <vt:lpwstr>true</vt:lpwstr>
  </property>
  <property fmtid="{D5CDD505-2E9C-101B-9397-08002B2CF9AE}" pid="5" name="MSIP_Label_aa112399-b73b-40c1-8af2-919b124b9d91_SetDate">
    <vt:lpwstr>2025-12-15T07:55:26Z</vt:lpwstr>
  </property>
  <property fmtid="{D5CDD505-2E9C-101B-9397-08002B2CF9AE}" pid="6" name="MSIP_Label_aa112399-b73b-40c1-8af2-919b124b9d91_Method">
    <vt:lpwstr>Privileged</vt:lpwstr>
  </property>
  <property fmtid="{D5CDD505-2E9C-101B-9397-08002B2CF9AE}" pid="7" name="MSIP_Label_aa112399-b73b-40c1-8af2-919b124b9d91_Name">
    <vt:lpwstr>L2</vt:lpwstr>
  </property>
  <property fmtid="{D5CDD505-2E9C-101B-9397-08002B2CF9AE}" pid="8" name="MSIP_Label_aa112399-b73b-40c1-8af2-919b124b9d91_SiteId">
    <vt:lpwstr>6ae27add-8276-4a38-88c1-3a9c1f973767</vt:lpwstr>
  </property>
  <property fmtid="{D5CDD505-2E9C-101B-9397-08002B2CF9AE}" pid="9" name="MSIP_Label_aa112399-b73b-40c1-8af2-919b124b9d91_ActionId">
    <vt:lpwstr>52c16c7a-88ae-4ddd-9c1c-72c8bda0d19c</vt:lpwstr>
  </property>
  <property fmtid="{D5CDD505-2E9C-101B-9397-08002B2CF9AE}" pid="10" name="MSIP_Label_aa112399-b73b-40c1-8af2-919b124b9d91_ContentBits">
    <vt:lpwstr>0</vt:lpwstr>
  </property>
  <property fmtid="{D5CDD505-2E9C-101B-9397-08002B2CF9AE}" pid="11" name="MSIP_Label_aa112399-b73b-40c1-8af2-919b124b9d91_Tag">
    <vt:lpwstr>10, 0, 1, 1</vt:lpwstr>
  </property>
</Properties>
</file>