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8ad6dd3a97f045/Zwitserland/Experts workshop/"/>
    </mc:Choice>
  </mc:AlternateContent>
  <xr:revisionPtr revIDLastSave="145" documentId="8_{E08C2308-9F5F-47FB-9368-DCA4039A976E}" xr6:coauthVersionLast="47" xr6:coauthVersionMax="47" xr10:uidLastSave="{3C22FADD-8699-426E-9B53-10B4FA41AFF1}"/>
  <bookViews>
    <workbookView xWindow="-120" yWindow="-120" windowWidth="29040" windowHeight="15720" tabRatio="863" xr2:uid="{9AFBCE71-F224-7241-ADAC-CDA3BFAD4104}"/>
  </bookViews>
  <sheets>
    <sheet name="Explanation" sheetId="40" r:id="rId1"/>
    <sheet name="0_Summary" sheetId="39" r:id="rId2"/>
    <sheet name="1.1_Previous expenses" sheetId="24" r:id="rId3"/>
    <sheet name="1.2_Non eligible" sheetId="25" r:id="rId4"/>
    <sheet name="1.3_General non Techn" sheetId="26" r:id="rId5"/>
    <sheet name="2.1_Prosp_campaign_1" sheetId="29" r:id="rId6"/>
    <sheet name="2.2_Prosp_campaign_2" sheetId="41" r:id="rId7"/>
    <sheet name="2.3_Prosp_campaign_3" sheetId="42" r:id="rId8"/>
    <sheet name="3 Invoices" sheetId="37" r:id="rId9"/>
  </sheets>
  <definedNames>
    <definedName name="__auf1" localSheetId="8">#REF!</definedName>
    <definedName name="__auf1">#REF!</definedName>
    <definedName name="__auf2" localSheetId="8">#REF!</definedName>
    <definedName name="__auf2">#REF!</definedName>
    <definedName name="_AtRisk_FitDataRange_FIT_1079C_6F9B1" localSheetId="8" hidden="1">#REF!</definedName>
    <definedName name="_AtRisk_FitDataRange_FIT_1079C_6F9B1" hidden="1">#REF!</definedName>
    <definedName name="_AtRisk_FitDataRange_FIT_11A36_4959" localSheetId="8" hidden="1">#REF!</definedName>
    <definedName name="_AtRisk_FitDataRange_FIT_11A36_4959" hidden="1">#REF!</definedName>
    <definedName name="_AtRisk_FitDataRange_FIT_1414C_DBF7E" localSheetId="8" hidden="1">#REF!</definedName>
    <definedName name="_AtRisk_FitDataRange_FIT_1414C_DBF7E" hidden="1">#REF!</definedName>
    <definedName name="_AtRisk_FitDataRange_FIT_15D34_B04A8" localSheetId="8" hidden="1">#REF!</definedName>
    <definedName name="_AtRisk_FitDataRange_FIT_15D34_B04A8" hidden="1">#REF!</definedName>
    <definedName name="_AtRisk_FitDataRange_FIT_18435_688BA" hidden="1">#REF!</definedName>
    <definedName name="_AtRisk_FitDataRange_FIT_1A1F3_D63A9" hidden="1">#REF!</definedName>
    <definedName name="_AtRisk_FitDataRange_FIT_1CD41_43E2E" hidden="1">#REF!</definedName>
    <definedName name="_AtRisk_FitDataRange_FIT_23E8C_D721A" hidden="1">#REF!</definedName>
    <definedName name="_AtRisk_FitDataRange_FIT_28D5E_DB431" hidden="1">#REF!</definedName>
    <definedName name="_AtRisk_FitDataRange_FIT_2B6A1_EDC80" hidden="1">#REF!</definedName>
    <definedName name="_AtRisk_FitDataRange_FIT_2D11F_9C984" hidden="1">#REF!</definedName>
    <definedName name="_AtRisk_FitDataRange_FIT_3507F_2CF95" hidden="1">#REF!</definedName>
    <definedName name="_AtRisk_FitDataRange_FIT_3ACC6_D2AC4" hidden="1">#REF!</definedName>
    <definedName name="_AtRisk_FitDataRange_FIT_3BF43_B0641" hidden="1">#REF!</definedName>
    <definedName name="_AtRisk_FitDataRange_FIT_3D238_13AAE" hidden="1">#REF!</definedName>
    <definedName name="_AtRisk_FitDataRange_FIT_40A37_2B619" hidden="1">#REF!</definedName>
    <definedName name="_AtRisk_FitDataRange_FIT_46B0E_8CE30" hidden="1">#REF!</definedName>
    <definedName name="_AtRisk_FitDataRange_FIT_46CF4_7AC4C" hidden="1">#REF!</definedName>
    <definedName name="_AtRisk_FitDataRange_FIT_47662_E084D" hidden="1">#REF!</definedName>
    <definedName name="_AtRisk_FitDataRange_FIT_476BF_2736D" hidden="1">#REF!</definedName>
    <definedName name="_AtRisk_FitDataRange_FIT_48EB4_146E9" hidden="1">#REF!</definedName>
    <definedName name="_AtRisk_FitDataRange_FIT_49CA4_B2872" hidden="1">#REF!</definedName>
    <definedName name="_AtRisk_FitDataRange_FIT_4FD25_89FA3" hidden="1">#REF!</definedName>
    <definedName name="_AtRisk_FitDataRange_FIT_50DBE_265D9" hidden="1">#REF!</definedName>
    <definedName name="_AtRisk_FitDataRange_FIT_5541D_B38FC" hidden="1">#REF!</definedName>
    <definedName name="_AtRisk_FitDataRange_FIT_59E7F_6A213" hidden="1">#REF!</definedName>
    <definedName name="_AtRisk_FitDataRange_FIT_5B1EA_7B42B" hidden="1">#REF!</definedName>
    <definedName name="_AtRisk_FitDataRange_FIT_5C0A7_61298" hidden="1">#REF!</definedName>
    <definedName name="_AtRisk_FitDataRange_FIT_5FBBE_891AA" hidden="1">#REF!</definedName>
    <definedName name="_AtRisk_FitDataRange_FIT_60CA1_DB3F4" hidden="1">#REF!</definedName>
    <definedName name="_AtRisk_FitDataRange_FIT_6232E_6995C" hidden="1">#REF!</definedName>
    <definedName name="_AtRisk_FitDataRange_FIT_655B1_542E" hidden="1">#REF!</definedName>
    <definedName name="_AtRisk_FitDataRange_FIT_69107_154D1" hidden="1">#REF!</definedName>
    <definedName name="_AtRisk_FitDataRange_FIT_6AB06_5467C" hidden="1">#REF!</definedName>
    <definedName name="_AtRisk_FitDataRange_FIT_6BF7_CD75D" hidden="1">#REF!</definedName>
    <definedName name="_AtRisk_FitDataRange_FIT_6C950_C0DE7" hidden="1">#REF!</definedName>
    <definedName name="_AtRisk_FitDataRange_FIT_6FFF0_DAD27" hidden="1">#REF!</definedName>
    <definedName name="_AtRisk_FitDataRange_FIT_707C9_E1C52" hidden="1">#REF!</definedName>
    <definedName name="_AtRisk_FitDataRange_FIT_75E7E_10CF7" hidden="1">#REF!</definedName>
    <definedName name="_AtRisk_FitDataRange_FIT_774AA_E7E10" hidden="1">#REF!</definedName>
    <definedName name="_AtRisk_FitDataRange_FIT_77A51_B0E47" hidden="1">#REF!</definedName>
    <definedName name="_AtRisk_FitDataRange_FIT_7994C_677DD" hidden="1">#REF!</definedName>
    <definedName name="_AtRisk_FitDataRange_FIT_79F07_7AC97" hidden="1">#REF!</definedName>
    <definedName name="_AtRisk_FitDataRange_FIT_7B19C_6527" hidden="1">#REF!</definedName>
    <definedName name="_AtRisk_FitDataRange_FIT_7BBF9_82CCD" hidden="1">#REF!</definedName>
    <definedName name="_AtRisk_FitDataRange_FIT_7C9AD_EA90E" hidden="1">#REF!</definedName>
    <definedName name="_AtRisk_FitDataRange_FIT_7E063_23C22" hidden="1">#REF!</definedName>
    <definedName name="_AtRisk_FitDataRange_FIT_7E3B_D98FF" hidden="1">#REF!</definedName>
    <definedName name="_AtRisk_FitDataRange_FIT_7EA48_30F7D" hidden="1">#REF!</definedName>
    <definedName name="_AtRisk_FitDataRange_FIT_7F98A_3889B" hidden="1">#REF!</definedName>
    <definedName name="_AtRisk_FitDataRange_FIT_7FBAF_D653A" hidden="1">#REF!</definedName>
    <definedName name="_AtRisk_FitDataRange_FIT_83687_49258" hidden="1">#REF!</definedName>
    <definedName name="_AtRisk_FitDataRange_FIT_8ADA5_B794E" hidden="1">#REF!</definedName>
    <definedName name="_AtRisk_FitDataRange_FIT_8D935_266D4" hidden="1">#REF!</definedName>
    <definedName name="_AtRisk_FitDataRange_FIT_8E2AA_6949F" hidden="1">#REF!</definedName>
    <definedName name="_AtRisk_FitDataRange_FIT_8F2DD_1CAB4" hidden="1">#REF!</definedName>
    <definedName name="_AtRisk_FitDataRange_FIT_90AF9_2F4E2" hidden="1">#REF!</definedName>
    <definedName name="_AtRisk_FitDataRange_FIT_90EE7_CCF3E" hidden="1">#REF!</definedName>
    <definedName name="_AtRisk_FitDataRange_FIT_91693_D695F" hidden="1">#REF!</definedName>
    <definedName name="_AtRisk_FitDataRange_FIT_9260A_81D1D" hidden="1">#REF!</definedName>
    <definedName name="_AtRisk_FitDataRange_FIT_929AF_3AC5C" hidden="1">#REF!</definedName>
    <definedName name="_AtRisk_FitDataRange_FIT_95198_49540" hidden="1">#REF!</definedName>
    <definedName name="_AtRisk_FitDataRange_FIT_9DEF8_89B3D" hidden="1">#REF!</definedName>
    <definedName name="_AtRisk_FitDataRange_FIT_9EBA2_AB85F" hidden="1">#REF!</definedName>
    <definedName name="_AtRisk_FitDataRange_FIT_A1D5A_C6060" hidden="1">#REF!</definedName>
    <definedName name="_AtRisk_FitDataRange_FIT_A4BBF_65CF5" hidden="1">#REF!</definedName>
    <definedName name="_AtRisk_FitDataRange_FIT_AB91F_B3156" hidden="1">#REF!</definedName>
    <definedName name="_AtRisk_FitDataRange_FIT_AC5A9_55D5B" hidden="1">#REF!</definedName>
    <definedName name="_AtRisk_FitDataRange_FIT_AF807_B0962" hidden="1">#REF!</definedName>
    <definedName name="_AtRisk_FitDataRange_FIT_AFCA9_37E20" hidden="1">#REF!</definedName>
    <definedName name="_AtRisk_FitDataRange_FIT_B3E22_870A4" hidden="1">#REF!</definedName>
    <definedName name="_AtRisk_FitDataRange_FIT_B5EA0_688F" hidden="1">#REF!</definedName>
    <definedName name="_AtRisk_FitDataRange_FIT_B83B1_9D4C9" hidden="1">#REF!</definedName>
    <definedName name="_AtRisk_FitDataRange_FIT_BB6A2_8AED0" hidden="1">#REF!</definedName>
    <definedName name="_AtRisk_FitDataRange_FIT_BCAAF_C09C5" hidden="1">#REF!</definedName>
    <definedName name="_AtRisk_FitDataRange_FIT_BEAFE_798DB" hidden="1">#REF!</definedName>
    <definedName name="_AtRisk_FitDataRange_FIT_C041F_A6CA6" hidden="1">#REF!</definedName>
    <definedName name="_AtRisk_FitDataRange_FIT_C0825_15959" hidden="1">#REF!</definedName>
    <definedName name="_AtRisk_FitDataRange_FIT_C23FC_1BB5" hidden="1">#REF!</definedName>
    <definedName name="_AtRisk_FitDataRange_FIT_C36BC_C7BD4" hidden="1">#REF!</definedName>
    <definedName name="_AtRisk_FitDataRange_FIT_C37E5_9B388" hidden="1">#REF!</definedName>
    <definedName name="_AtRisk_FitDataRange_FIT_C8A83_75E65" hidden="1">#REF!</definedName>
    <definedName name="_AtRisk_FitDataRange_FIT_CAE45_549" hidden="1">#REF!</definedName>
    <definedName name="_AtRisk_FitDataRange_FIT_CCA2A_59A5F" hidden="1">#REF!</definedName>
    <definedName name="_AtRisk_FitDataRange_FIT_D131E_724F5" hidden="1">#REF!</definedName>
    <definedName name="_AtRisk_FitDataRange_FIT_D30E2_F5F9" hidden="1">#REF!</definedName>
    <definedName name="_AtRisk_FitDataRange_FIT_D372_757B6" hidden="1">#REF!</definedName>
    <definedName name="_AtRisk_FitDataRange_FIT_D8F36_7F5B3" hidden="1">#REF!</definedName>
    <definedName name="_AtRisk_FitDataRange_FIT_D9397_C03C2" hidden="1">#REF!</definedName>
    <definedName name="_AtRisk_FitDataRange_FIT_DBF8D_8711" hidden="1">#REF!</definedName>
    <definedName name="_AtRisk_FitDataRange_FIT_DCE4C_849AE" hidden="1">#REF!</definedName>
    <definedName name="_AtRisk_FitDataRange_FIT_DD231_D3632" hidden="1">#REF!</definedName>
    <definedName name="_AtRisk_FitDataRange_FIT_DECF9_27213" hidden="1">#REF!</definedName>
    <definedName name="_AtRisk_FitDataRange_FIT_DED11_CE4D9" hidden="1">#REF!</definedName>
    <definedName name="_AtRisk_FitDataRange_FIT_E0060_27C4" hidden="1">#REF!</definedName>
    <definedName name="_AtRisk_FitDataRange_FIT_E0903_D232A" hidden="1">#REF!</definedName>
    <definedName name="_AtRisk_FitDataRange_FIT_E0AED_EE081" hidden="1">#REF!</definedName>
    <definedName name="_AtRisk_FitDataRange_FIT_E1C5C_553EC" hidden="1">#REF!</definedName>
    <definedName name="_AtRisk_FitDataRange_FIT_E68D_18414" hidden="1">#REF!</definedName>
    <definedName name="_AtRisk_FitDataRange_FIT_E6C29_499EB" hidden="1">#REF!</definedName>
    <definedName name="_AtRisk_FitDataRange_FIT_E765D_43C9C" hidden="1">#REF!</definedName>
    <definedName name="_AtRisk_FitDataRange_FIT_E9EA8_AE17B" hidden="1">#REF!</definedName>
    <definedName name="_AtRisk_FitDataRange_FIT_EE050_A1E6B" hidden="1">#REF!</definedName>
    <definedName name="_AtRisk_FitDataRange_FIT_EF145_DC383" hidden="1">#REF!</definedName>
    <definedName name="_AtRisk_FitDataRange_FIT_F1F20_272B9" hidden="1">#REF!</definedName>
    <definedName name="_AtRisk_FitDataRange_FIT_F3705_E1C47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6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520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520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3</definedName>
    <definedName name="_AtRisk_SimSetting_StdRecalcWithoutRiskStaticPercentile" hidden="1">0.02</definedName>
    <definedName name="_auf1">#REF!</definedName>
    <definedName name="_auf2">#REF!</definedName>
    <definedName name="_xlnm.Print_Titles" localSheetId="1">'0_Summary'!$1:$3</definedName>
    <definedName name="AUFSPIEGELUNG">#REF!</definedName>
    <definedName name="BEGINN">#REF!</definedName>
    <definedName name="DFTKorr">#REF!</definedName>
    <definedName name="DFTKorrelation">#REF!</definedName>
    <definedName name="DFTMalmBohrstreckeMalm">#REF!</definedName>
    <definedName name="NeueMatrix1">#REF!</definedName>
    <definedName name="NeueMatrix2">#REF!</definedName>
    <definedName name="NeueMatrix3">#REF!</definedName>
    <definedName name="NeueMatrix4">#REF!</definedName>
    <definedName name="Pal_Workbook_GUID" hidden="1">"QNYST2B5B82BKWMTTUBIRD9K"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"$E$57"</definedName>
    <definedName name="RiskSelectedNameCell1" hidden="1">"$D$16"</definedName>
    <definedName name="RiskSelectedNameCell2" hidden="1">"$D$17"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OPKorr">#REF!</definedName>
    <definedName name="ROPKorrelation">#REF!</definedName>
    <definedName name="totalg1">#REF!</definedName>
    <definedName name="totalg11">#REF!</definedName>
    <definedName name="totalg12">#REF!</definedName>
    <definedName name="totalg13">#REF!</definedName>
    <definedName name="totalg14">#REF!</definedName>
    <definedName name="totalg17">#REF!</definedName>
    <definedName name="totalg2">#REF!</definedName>
    <definedName name="totalg3">#REF!</definedName>
    <definedName name="totalg4">#REF!</definedName>
    <definedName name="totalg5">#REF!</definedName>
    <definedName name="totalg6">#REF!</definedName>
    <definedName name="totalg7">#REF!</definedName>
    <definedName name="totalg8">#REF!</definedName>
    <definedName name="totalg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41" l="1"/>
  <c r="K53" i="42"/>
  <c r="K52" i="42"/>
  <c r="I63" i="42" s="1"/>
  <c r="G52" i="42"/>
  <c r="E63" i="42" s="1"/>
  <c r="K48" i="42"/>
  <c r="G48" i="42"/>
  <c r="K47" i="42"/>
  <c r="G47" i="42"/>
  <c r="K46" i="42"/>
  <c r="G46" i="42"/>
  <c r="G44" i="42" s="1"/>
  <c r="K45" i="42"/>
  <c r="K44" i="42" s="1"/>
  <c r="G45" i="42"/>
  <c r="I44" i="42"/>
  <c r="E44" i="42"/>
  <c r="K42" i="42"/>
  <c r="G42" i="42"/>
  <c r="K41" i="42"/>
  <c r="G41" i="42"/>
  <c r="K40" i="42"/>
  <c r="G40" i="42"/>
  <c r="K39" i="42"/>
  <c r="K38" i="42" s="1"/>
  <c r="G39" i="42"/>
  <c r="I38" i="42"/>
  <c r="E38" i="42"/>
  <c r="K35" i="42"/>
  <c r="G35" i="42"/>
  <c r="K34" i="42"/>
  <c r="G34" i="42"/>
  <c r="K33" i="42"/>
  <c r="G33" i="42"/>
  <c r="K32" i="42"/>
  <c r="G32" i="42"/>
  <c r="G53" i="42" s="1"/>
  <c r="K31" i="42"/>
  <c r="I31" i="42"/>
  <c r="E31" i="42"/>
  <c r="K29" i="42"/>
  <c r="G29" i="42"/>
  <c r="K28" i="42"/>
  <c r="G28" i="42"/>
  <c r="K27" i="42"/>
  <c r="G27" i="42"/>
  <c r="K26" i="42"/>
  <c r="G26" i="42"/>
  <c r="K25" i="42"/>
  <c r="I25" i="42"/>
  <c r="E25" i="42"/>
  <c r="K23" i="42"/>
  <c r="G23" i="42"/>
  <c r="K22" i="42"/>
  <c r="G22" i="42"/>
  <c r="K21" i="42"/>
  <c r="G21" i="42"/>
  <c r="K20" i="42"/>
  <c r="G20" i="42"/>
  <c r="K19" i="42"/>
  <c r="I19" i="42"/>
  <c r="E19" i="42"/>
  <c r="K16" i="42"/>
  <c r="G16" i="42"/>
  <c r="K15" i="42"/>
  <c r="G15" i="42"/>
  <c r="K14" i="42"/>
  <c r="K12" i="42" s="1"/>
  <c r="G14" i="42"/>
  <c r="K13" i="42"/>
  <c r="G13" i="42"/>
  <c r="I12" i="42"/>
  <c r="E12" i="42"/>
  <c r="K10" i="42"/>
  <c r="G10" i="42"/>
  <c r="K9" i="42"/>
  <c r="G9" i="42"/>
  <c r="K8" i="42"/>
  <c r="K6" i="42" s="1"/>
  <c r="G8" i="42"/>
  <c r="G6" i="42" s="1"/>
  <c r="K7" i="42"/>
  <c r="G7" i="42"/>
  <c r="G51" i="42" s="1"/>
  <c r="E62" i="42" s="1"/>
  <c r="I6" i="42"/>
  <c r="E6" i="42"/>
  <c r="E55" i="42" s="1"/>
  <c r="K52" i="41"/>
  <c r="I63" i="41" s="1"/>
  <c r="E63" i="41"/>
  <c r="K48" i="41"/>
  <c r="G48" i="41"/>
  <c r="K47" i="41"/>
  <c r="G47" i="41"/>
  <c r="K46" i="41"/>
  <c r="G46" i="41"/>
  <c r="K45" i="41"/>
  <c r="G45" i="41"/>
  <c r="I44" i="41"/>
  <c r="E44" i="41"/>
  <c r="K42" i="41"/>
  <c r="G42" i="41"/>
  <c r="K41" i="41"/>
  <c r="G41" i="41"/>
  <c r="K40" i="41"/>
  <c r="K38" i="41" s="1"/>
  <c r="G40" i="41"/>
  <c r="K39" i="41"/>
  <c r="G39" i="41"/>
  <c r="G38" i="41" s="1"/>
  <c r="I38" i="41"/>
  <c r="E38" i="41"/>
  <c r="K35" i="41"/>
  <c r="G35" i="41"/>
  <c r="K34" i="41"/>
  <c r="G34" i="41"/>
  <c r="K33" i="41"/>
  <c r="K31" i="41" s="1"/>
  <c r="G33" i="41"/>
  <c r="K32" i="41"/>
  <c r="G32" i="41"/>
  <c r="G31" i="41" s="1"/>
  <c r="I31" i="41"/>
  <c r="E31" i="41"/>
  <c r="K29" i="41"/>
  <c r="G29" i="41"/>
  <c r="K28" i="41"/>
  <c r="G28" i="41"/>
  <c r="K27" i="41"/>
  <c r="G27" i="41"/>
  <c r="K26" i="41"/>
  <c r="G26" i="41"/>
  <c r="G25" i="41" s="1"/>
  <c r="I25" i="41"/>
  <c r="E25" i="41"/>
  <c r="K23" i="41"/>
  <c r="G23" i="41"/>
  <c r="K22" i="41"/>
  <c r="G22" i="41"/>
  <c r="K21" i="41"/>
  <c r="G21" i="41"/>
  <c r="K20" i="41"/>
  <c r="K53" i="41" s="1"/>
  <c r="G20" i="41"/>
  <c r="G19" i="41" s="1"/>
  <c r="I19" i="41"/>
  <c r="E19" i="41"/>
  <c r="K16" i="41"/>
  <c r="G16" i="41"/>
  <c r="K15" i="41"/>
  <c r="G15" i="41"/>
  <c r="K14" i="41"/>
  <c r="K12" i="41" s="1"/>
  <c r="G14" i="41"/>
  <c r="K13" i="41"/>
  <c r="G13" i="41"/>
  <c r="G12" i="41" s="1"/>
  <c r="I12" i="41"/>
  <c r="E12" i="41"/>
  <c r="K10" i="41"/>
  <c r="G10" i="41"/>
  <c r="K9" i="41"/>
  <c r="G9" i="41"/>
  <c r="K8" i="41"/>
  <c r="G8" i="41"/>
  <c r="K7" i="41"/>
  <c r="K51" i="41" s="1"/>
  <c r="I62" i="41" s="1"/>
  <c r="G7" i="41"/>
  <c r="I6" i="41"/>
  <c r="E6" i="41"/>
  <c r="K52" i="29"/>
  <c r="I63" i="29" s="1"/>
  <c r="G52" i="29"/>
  <c r="E63" i="29" s="1"/>
  <c r="K44" i="41" l="1"/>
  <c r="K6" i="41"/>
  <c r="K25" i="41"/>
  <c r="E55" i="41"/>
  <c r="G53" i="41"/>
  <c r="E64" i="41" s="1"/>
  <c r="I55" i="41"/>
  <c r="K19" i="41"/>
  <c r="G6" i="41"/>
  <c r="G44" i="41"/>
  <c r="G51" i="41"/>
  <c r="E62" i="41" s="1"/>
  <c r="G25" i="42"/>
  <c r="G19" i="42"/>
  <c r="I55" i="42"/>
  <c r="G12" i="42"/>
  <c r="K51" i="42"/>
  <c r="I62" i="42" s="1"/>
  <c r="G38" i="42"/>
  <c r="G31" i="42"/>
  <c r="K50" i="42"/>
  <c r="I64" i="42"/>
  <c r="G50" i="42"/>
  <c r="E64" i="42" s="1"/>
  <c r="K55" i="42"/>
  <c r="I56" i="42" s="1"/>
  <c r="G50" i="41"/>
  <c r="G55" i="41"/>
  <c r="E56" i="41" s="1"/>
  <c r="K50" i="41"/>
  <c r="I64" i="41" s="1"/>
  <c r="K55" i="41" l="1"/>
  <c r="I56" i="41" s="1"/>
  <c r="J64" i="41" s="1"/>
  <c r="G55" i="42"/>
  <c r="E56" i="42" s="1"/>
  <c r="F62" i="42" s="1"/>
  <c r="J63" i="42"/>
  <c r="J62" i="42"/>
  <c r="J64" i="42"/>
  <c r="F63" i="42"/>
  <c r="F64" i="42"/>
  <c r="J63" i="41"/>
  <c r="J62" i="41"/>
  <c r="F63" i="41"/>
  <c r="F62" i="41"/>
  <c r="F64" i="41"/>
  <c r="D1" i="24" l="1"/>
  <c r="C1" i="39" s="1"/>
  <c r="C8" i="39" l="1"/>
  <c r="K179" i="37" l="1"/>
  <c r="K171" i="37"/>
  <c r="K165" i="37"/>
  <c r="K158" i="37"/>
  <c r="K152" i="37"/>
  <c r="K146" i="37"/>
  <c r="K131" i="37" s="1"/>
  <c r="K139" i="37"/>
  <c r="K133" i="37"/>
  <c r="K123" i="37"/>
  <c r="K117" i="37"/>
  <c r="K110" i="37"/>
  <c r="K104" i="37"/>
  <c r="K98" i="37"/>
  <c r="K91" i="37"/>
  <c r="K85" i="37"/>
  <c r="K3" i="37"/>
  <c r="K19" i="37"/>
  <c r="K75" i="37"/>
  <c r="K69" i="37"/>
  <c r="K62" i="37"/>
  <c r="K56" i="37"/>
  <c r="K50" i="37"/>
  <c r="K43" i="37"/>
  <c r="K37" i="37"/>
  <c r="K35" i="37" s="1"/>
  <c r="B171" i="37"/>
  <c r="C171" i="37"/>
  <c r="B172" i="37"/>
  <c r="C172" i="37"/>
  <c r="D172" i="37"/>
  <c r="B173" i="37"/>
  <c r="C173" i="37"/>
  <c r="D173" i="37"/>
  <c r="B174" i="37"/>
  <c r="C174" i="37"/>
  <c r="D174" i="37"/>
  <c r="B175" i="37"/>
  <c r="C175" i="37"/>
  <c r="D175" i="37"/>
  <c r="B177" i="37"/>
  <c r="C177" i="37"/>
  <c r="B133" i="37"/>
  <c r="C133" i="37"/>
  <c r="D133" i="37"/>
  <c r="B134" i="37"/>
  <c r="C134" i="37"/>
  <c r="D134" i="37"/>
  <c r="B135" i="37"/>
  <c r="C135" i="37"/>
  <c r="D135" i="37"/>
  <c r="B136" i="37"/>
  <c r="C136" i="37"/>
  <c r="D136" i="37"/>
  <c r="B137" i="37"/>
  <c r="C137" i="37"/>
  <c r="D137" i="37"/>
  <c r="B139" i="37"/>
  <c r="C139" i="37"/>
  <c r="B140" i="37"/>
  <c r="C140" i="37"/>
  <c r="D140" i="37"/>
  <c r="B141" i="37"/>
  <c r="C141" i="37"/>
  <c r="D141" i="37"/>
  <c r="B142" i="37"/>
  <c r="C142" i="37"/>
  <c r="D142" i="37"/>
  <c r="B143" i="37"/>
  <c r="C143" i="37"/>
  <c r="D143" i="37"/>
  <c r="B145" i="37"/>
  <c r="B146" i="37"/>
  <c r="C146" i="37"/>
  <c r="B147" i="37"/>
  <c r="C147" i="37"/>
  <c r="D147" i="37"/>
  <c r="B148" i="37"/>
  <c r="C148" i="37"/>
  <c r="D148" i="37"/>
  <c r="B149" i="37"/>
  <c r="C149" i="37"/>
  <c r="D149" i="37"/>
  <c r="B150" i="37"/>
  <c r="C150" i="37"/>
  <c r="D150" i="37"/>
  <c r="B152" i="37"/>
  <c r="C152" i="37"/>
  <c r="B153" i="37"/>
  <c r="C153" i="37"/>
  <c r="D153" i="37"/>
  <c r="B154" i="37"/>
  <c r="C154" i="37"/>
  <c r="D154" i="37"/>
  <c r="B155" i="37"/>
  <c r="C155" i="37"/>
  <c r="D155" i="37"/>
  <c r="B156" i="37"/>
  <c r="C156" i="37"/>
  <c r="D156" i="37"/>
  <c r="B158" i="37"/>
  <c r="C158" i="37"/>
  <c r="B159" i="37"/>
  <c r="C159" i="37"/>
  <c r="D159" i="37"/>
  <c r="B160" i="37"/>
  <c r="C160" i="37"/>
  <c r="D160" i="37"/>
  <c r="B161" i="37"/>
  <c r="C161" i="37"/>
  <c r="D161" i="37"/>
  <c r="B162" i="37"/>
  <c r="C162" i="37"/>
  <c r="D162" i="37"/>
  <c r="B164" i="37"/>
  <c r="B165" i="37"/>
  <c r="C165" i="37"/>
  <c r="B166" i="37"/>
  <c r="C166" i="37"/>
  <c r="D166" i="37"/>
  <c r="B167" i="37"/>
  <c r="C167" i="37"/>
  <c r="D167" i="37"/>
  <c r="B168" i="37"/>
  <c r="C168" i="37"/>
  <c r="D168" i="37"/>
  <c r="B169" i="37"/>
  <c r="C169" i="37"/>
  <c r="D169" i="37"/>
  <c r="B132" i="37"/>
  <c r="B85" i="37"/>
  <c r="C85" i="37"/>
  <c r="B86" i="37"/>
  <c r="C86" i="37"/>
  <c r="D86" i="37"/>
  <c r="B87" i="37"/>
  <c r="C87" i="37"/>
  <c r="D87" i="37"/>
  <c r="B88" i="37"/>
  <c r="C88" i="37"/>
  <c r="D88" i="37"/>
  <c r="B89" i="37"/>
  <c r="C89" i="37"/>
  <c r="D89" i="37"/>
  <c r="B91" i="37"/>
  <c r="C91" i="37"/>
  <c r="B92" i="37"/>
  <c r="C92" i="37"/>
  <c r="D92" i="37"/>
  <c r="B93" i="37"/>
  <c r="C93" i="37"/>
  <c r="D93" i="37"/>
  <c r="B94" i="37"/>
  <c r="C94" i="37"/>
  <c r="D94" i="37"/>
  <c r="B95" i="37"/>
  <c r="C95" i="37"/>
  <c r="D95" i="37"/>
  <c r="B97" i="37"/>
  <c r="B98" i="37"/>
  <c r="C98" i="37"/>
  <c r="B99" i="37"/>
  <c r="C99" i="37"/>
  <c r="D99" i="37"/>
  <c r="B100" i="37"/>
  <c r="C100" i="37"/>
  <c r="D100" i="37"/>
  <c r="B101" i="37"/>
  <c r="C101" i="37"/>
  <c r="D101" i="37"/>
  <c r="B102" i="37"/>
  <c r="C102" i="37"/>
  <c r="D102" i="37"/>
  <c r="B104" i="37"/>
  <c r="C104" i="37"/>
  <c r="B105" i="37"/>
  <c r="C105" i="37"/>
  <c r="D105" i="37"/>
  <c r="B106" i="37"/>
  <c r="C106" i="37"/>
  <c r="D106" i="37"/>
  <c r="B107" i="37"/>
  <c r="C107" i="37"/>
  <c r="D107" i="37"/>
  <c r="B108" i="37"/>
  <c r="C108" i="37"/>
  <c r="D108" i="37"/>
  <c r="B110" i="37"/>
  <c r="C110" i="37"/>
  <c r="B111" i="37"/>
  <c r="C111" i="37"/>
  <c r="D111" i="37"/>
  <c r="B112" i="37"/>
  <c r="C112" i="37"/>
  <c r="D112" i="37"/>
  <c r="B113" i="37"/>
  <c r="C113" i="37"/>
  <c r="D113" i="37"/>
  <c r="B114" i="37"/>
  <c r="C114" i="37"/>
  <c r="D114" i="37"/>
  <c r="B116" i="37"/>
  <c r="B117" i="37"/>
  <c r="C117" i="37"/>
  <c r="B118" i="37"/>
  <c r="C118" i="37"/>
  <c r="D118" i="37"/>
  <c r="B119" i="37"/>
  <c r="C119" i="37"/>
  <c r="D119" i="37"/>
  <c r="B120" i="37"/>
  <c r="C120" i="37"/>
  <c r="D120" i="37"/>
  <c r="B121" i="37"/>
  <c r="C121" i="37"/>
  <c r="D121" i="37"/>
  <c r="B123" i="37"/>
  <c r="C123" i="37"/>
  <c r="B124" i="37"/>
  <c r="C124" i="37"/>
  <c r="D124" i="37"/>
  <c r="B125" i="37"/>
  <c r="C125" i="37"/>
  <c r="D125" i="37"/>
  <c r="B126" i="37"/>
  <c r="C126" i="37"/>
  <c r="D126" i="37"/>
  <c r="B127" i="37"/>
  <c r="C127" i="37"/>
  <c r="D127" i="37"/>
  <c r="B129" i="37"/>
  <c r="C129" i="37"/>
  <c r="B84" i="37"/>
  <c r="D38" i="37"/>
  <c r="D39" i="37"/>
  <c r="D40" i="37"/>
  <c r="D41" i="37"/>
  <c r="D44" i="37"/>
  <c r="D45" i="37"/>
  <c r="D46" i="37"/>
  <c r="D47" i="37"/>
  <c r="D51" i="37"/>
  <c r="D52" i="37"/>
  <c r="D53" i="37"/>
  <c r="D54" i="37"/>
  <c r="D57" i="37"/>
  <c r="D58" i="37"/>
  <c r="D59" i="37"/>
  <c r="D60" i="37"/>
  <c r="D63" i="37"/>
  <c r="D64" i="37"/>
  <c r="D65" i="37"/>
  <c r="D66" i="37"/>
  <c r="D70" i="37"/>
  <c r="D71" i="37"/>
  <c r="D72" i="37"/>
  <c r="D73" i="37"/>
  <c r="D76" i="37"/>
  <c r="D77" i="37"/>
  <c r="D78" i="37"/>
  <c r="D79" i="37"/>
  <c r="B68" i="37"/>
  <c r="B69" i="37"/>
  <c r="C69" i="37"/>
  <c r="B70" i="37"/>
  <c r="C70" i="37"/>
  <c r="B71" i="37"/>
  <c r="C71" i="37"/>
  <c r="B72" i="37"/>
  <c r="C72" i="37"/>
  <c r="B73" i="37"/>
  <c r="C73" i="37"/>
  <c r="B75" i="37"/>
  <c r="C75" i="37"/>
  <c r="B76" i="37"/>
  <c r="C76" i="37"/>
  <c r="B77" i="37"/>
  <c r="C77" i="37"/>
  <c r="B78" i="37"/>
  <c r="C78" i="37"/>
  <c r="B79" i="37"/>
  <c r="C79" i="37"/>
  <c r="B81" i="37"/>
  <c r="C81" i="37"/>
  <c r="B60" i="37"/>
  <c r="C60" i="37"/>
  <c r="B62" i="37"/>
  <c r="C62" i="37"/>
  <c r="B63" i="37"/>
  <c r="C63" i="37"/>
  <c r="B64" i="37"/>
  <c r="C64" i="37"/>
  <c r="B65" i="37"/>
  <c r="C65" i="37"/>
  <c r="B66" i="37"/>
  <c r="C66" i="37"/>
  <c r="B36" i="37"/>
  <c r="B38" i="37"/>
  <c r="C38" i="37"/>
  <c r="B39" i="37"/>
  <c r="C39" i="37"/>
  <c r="B40" i="37"/>
  <c r="C40" i="37"/>
  <c r="B41" i="37"/>
  <c r="C41" i="37"/>
  <c r="B43" i="37"/>
  <c r="C43" i="37"/>
  <c r="B44" i="37"/>
  <c r="C44" i="37"/>
  <c r="B45" i="37"/>
  <c r="C45" i="37"/>
  <c r="B46" i="37"/>
  <c r="C46" i="37"/>
  <c r="B47" i="37"/>
  <c r="C47" i="37"/>
  <c r="B49" i="37"/>
  <c r="B50" i="37"/>
  <c r="C50" i="37"/>
  <c r="B51" i="37"/>
  <c r="C51" i="37"/>
  <c r="B52" i="37"/>
  <c r="C52" i="37"/>
  <c r="B53" i="37"/>
  <c r="C53" i="37"/>
  <c r="B54" i="37"/>
  <c r="C54" i="37"/>
  <c r="B56" i="37"/>
  <c r="C56" i="37"/>
  <c r="B57" i="37"/>
  <c r="C57" i="37"/>
  <c r="B58" i="37"/>
  <c r="C58" i="37"/>
  <c r="B59" i="37"/>
  <c r="C59" i="37"/>
  <c r="C37" i="37"/>
  <c r="B37" i="37"/>
  <c r="B25" i="37"/>
  <c r="D15" i="37"/>
  <c r="I23" i="26"/>
  <c r="D19" i="37" s="1"/>
  <c r="E23" i="26"/>
  <c r="K6" i="26"/>
  <c r="K20" i="26" s="1"/>
  <c r="I31" i="26" s="1"/>
  <c r="K7" i="26"/>
  <c r="K21" i="26" s="1"/>
  <c r="I32" i="26" s="1"/>
  <c r="K8" i="26"/>
  <c r="K9" i="26"/>
  <c r="K10" i="26"/>
  <c r="K11" i="26"/>
  <c r="E26" i="37" s="1"/>
  <c r="K12" i="26"/>
  <c r="K13" i="26"/>
  <c r="K14" i="26"/>
  <c r="K15" i="26"/>
  <c r="K16" i="26"/>
  <c r="K5" i="26"/>
  <c r="G6" i="26"/>
  <c r="G7" i="26"/>
  <c r="G8" i="26"/>
  <c r="G9" i="26"/>
  <c r="G10" i="26"/>
  <c r="G11" i="26"/>
  <c r="G12" i="26"/>
  <c r="G13" i="26"/>
  <c r="G14" i="26"/>
  <c r="G15" i="26"/>
  <c r="G16" i="26"/>
  <c r="G5" i="26"/>
  <c r="C32" i="37"/>
  <c r="B32" i="37"/>
  <c r="B21" i="37"/>
  <c r="B22" i="37"/>
  <c r="B23" i="37"/>
  <c r="B24" i="37"/>
  <c r="B26" i="37"/>
  <c r="B27" i="37"/>
  <c r="B28" i="37"/>
  <c r="B29" i="37"/>
  <c r="B30" i="37"/>
  <c r="B31" i="37"/>
  <c r="D21" i="37"/>
  <c r="D22" i="37"/>
  <c r="D23" i="37"/>
  <c r="D24" i="37"/>
  <c r="D25" i="37"/>
  <c r="D26" i="37"/>
  <c r="D27" i="37"/>
  <c r="D28" i="37"/>
  <c r="D29" i="37"/>
  <c r="D30" i="37"/>
  <c r="D31" i="37"/>
  <c r="D20" i="37"/>
  <c r="D4" i="37"/>
  <c r="C29" i="37"/>
  <c r="C30" i="37"/>
  <c r="C31" i="37"/>
  <c r="C21" i="37"/>
  <c r="C22" i="37"/>
  <c r="C23" i="37"/>
  <c r="C24" i="37"/>
  <c r="C25" i="37"/>
  <c r="C26" i="37"/>
  <c r="C27" i="37"/>
  <c r="C28" i="37"/>
  <c r="C20" i="37"/>
  <c r="B20" i="37"/>
  <c r="E23" i="37"/>
  <c r="C17" i="37"/>
  <c r="A19" i="37"/>
  <c r="A17" i="37"/>
  <c r="A3" i="37"/>
  <c r="D5" i="37"/>
  <c r="D6" i="37"/>
  <c r="D7" i="37"/>
  <c r="D8" i="37"/>
  <c r="D9" i="37"/>
  <c r="D10" i="37"/>
  <c r="D11" i="37"/>
  <c r="D12" i="37"/>
  <c r="D13" i="37"/>
  <c r="D14" i="37"/>
  <c r="C15" i="37"/>
  <c r="C5" i="37"/>
  <c r="C6" i="37"/>
  <c r="C7" i="37"/>
  <c r="C8" i="37"/>
  <c r="C9" i="37"/>
  <c r="C10" i="37"/>
  <c r="C11" i="37"/>
  <c r="C12" i="37"/>
  <c r="C13" i="37"/>
  <c r="C14" i="37"/>
  <c r="C4" i="37"/>
  <c r="B14" i="37"/>
  <c r="B15" i="37"/>
  <c r="B5" i="37"/>
  <c r="B6" i="37"/>
  <c r="B7" i="37"/>
  <c r="B8" i="37"/>
  <c r="B9" i="37"/>
  <c r="B10" i="37"/>
  <c r="B11" i="37"/>
  <c r="B12" i="37"/>
  <c r="B13" i="37"/>
  <c r="C2" i="37"/>
  <c r="B4" i="37"/>
  <c r="E21" i="24"/>
  <c r="E23" i="24"/>
  <c r="E22" i="24"/>
  <c r="C131" i="37"/>
  <c r="A131" i="37"/>
  <c r="C83" i="37"/>
  <c r="A35" i="37"/>
  <c r="A83" i="37"/>
  <c r="C35" i="37"/>
  <c r="C34" i="37"/>
  <c r="A34" i="37"/>
  <c r="G19" i="26" l="1"/>
  <c r="E30" i="26" s="1"/>
  <c r="G21" i="26"/>
  <c r="E32" i="26" s="1"/>
  <c r="G20" i="26"/>
  <c r="E31" i="26" s="1"/>
  <c r="K19" i="26"/>
  <c r="I30" i="26" s="1"/>
  <c r="K2" i="37"/>
  <c r="K83" i="37"/>
  <c r="K34" i="37" s="1"/>
  <c r="K18" i="26"/>
  <c r="K23" i="26" s="1"/>
  <c r="G18" i="26"/>
  <c r="G23" i="26" s="1"/>
  <c r="G8" i="39" l="1"/>
  <c r="E7" i="39"/>
  <c r="E8" i="39"/>
  <c r="D7" i="39"/>
  <c r="I23" i="24"/>
  <c r="I22" i="24"/>
  <c r="I21" i="24"/>
  <c r="F36" i="39"/>
  <c r="F34" i="39"/>
  <c r="F32" i="39"/>
  <c r="F26" i="39"/>
  <c r="E37" i="39"/>
  <c r="E33" i="39"/>
  <c r="D38" i="39"/>
  <c r="D37" i="39"/>
  <c r="D35" i="39"/>
  <c r="D27" i="39"/>
  <c r="C39" i="39"/>
  <c r="C38" i="39"/>
  <c r="C37" i="39"/>
  <c r="C36" i="39"/>
  <c r="C35" i="39"/>
  <c r="C34" i="39"/>
  <c r="C33" i="39"/>
  <c r="C32" i="39"/>
  <c r="C29" i="39"/>
  <c r="C28" i="39"/>
  <c r="C27" i="39"/>
  <c r="C26" i="39"/>
  <c r="C25" i="39"/>
  <c r="C24" i="39"/>
  <c r="C23" i="39"/>
  <c r="C22" i="39"/>
  <c r="E175" i="37"/>
  <c r="E174" i="37"/>
  <c r="E173" i="37"/>
  <c r="E172" i="37"/>
  <c r="E169" i="37"/>
  <c r="E168" i="37"/>
  <c r="E167" i="37"/>
  <c r="E166" i="37"/>
  <c r="E162" i="37"/>
  <c r="E161" i="37"/>
  <c r="E160" i="37"/>
  <c r="E159" i="37"/>
  <c r="D158" i="37"/>
  <c r="D36" i="39"/>
  <c r="E156" i="37"/>
  <c r="E155" i="37"/>
  <c r="E154" i="37"/>
  <c r="E153" i="37"/>
  <c r="E35" i="39"/>
  <c r="E150" i="37"/>
  <c r="E149" i="37"/>
  <c r="E148" i="37"/>
  <c r="E147" i="37"/>
  <c r="D146" i="37"/>
  <c r="D34" i="39"/>
  <c r="E143" i="37"/>
  <c r="E142" i="37"/>
  <c r="E141" i="37"/>
  <c r="D33" i="39"/>
  <c r="E137" i="37"/>
  <c r="E136" i="37"/>
  <c r="E135" i="37"/>
  <c r="E134" i="37"/>
  <c r="D32" i="39"/>
  <c r="E22" i="39"/>
  <c r="E127" i="37"/>
  <c r="E126" i="37"/>
  <c r="E125" i="37"/>
  <c r="E124" i="37"/>
  <c r="D123" i="37"/>
  <c r="D28" i="39"/>
  <c r="E121" i="37"/>
  <c r="E120" i="37"/>
  <c r="E119" i="37"/>
  <c r="E118" i="37"/>
  <c r="D117" i="37"/>
  <c r="E114" i="37"/>
  <c r="E113" i="37"/>
  <c r="E112" i="37"/>
  <c r="E111" i="37"/>
  <c r="D110" i="37"/>
  <c r="D26" i="39"/>
  <c r="E108" i="37"/>
  <c r="E107" i="37"/>
  <c r="E106" i="37"/>
  <c r="E105" i="37"/>
  <c r="D104" i="37"/>
  <c r="D25" i="39"/>
  <c r="E102" i="37"/>
  <c r="E101" i="37"/>
  <c r="E100" i="37"/>
  <c r="E99" i="37"/>
  <c r="D98" i="37"/>
  <c r="D24" i="39"/>
  <c r="E95" i="37"/>
  <c r="E94" i="37"/>
  <c r="E93" i="37"/>
  <c r="E92" i="37"/>
  <c r="D91" i="37"/>
  <c r="D23" i="39"/>
  <c r="E89" i="37"/>
  <c r="E88" i="37"/>
  <c r="E86" i="37"/>
  <c r="D85" i="37"/>
  <c r="D22" i="39"/>
  <c r="C19" i="39"/>
  <c r="C18" i="39"/>
  <c r="C17" i="39"/>
  <c r="C16" i="39"/>
  <c r="C15" i="39"/>
  <c r="C14" i="39"/>
  <c r="C13" i="39"/>
  <c r="C12" i="39"/>
  <c r="G7" i="29"/>
  <c r="I44" i="29"/>
  <c r="D75" i="37" s="1"/>
  <c r="I38" i="29"/>
  <c r="D69" i="37" s="1"/>
  <c r="I31" i="29"/>
  <c r="D62" i="37" s="1"/>
  <c r="I25" i="29"/>
  <c r="D56" i="37" s="1"/>
  <c r="I19" i="29"/>
  <c r="D50" i="37" s="1"/>
  <c r="I12" i="29"/>
  <c r="D43" i="37" s="1"/>
  <c r="I6" i="29"/>
  <c r="E44" i="29"/>
  <c r="D18" i="39" s="1"/>
  <c r="E38" i="29"/>
  <c r="D17" i="39" s="1"/>
  <c r="E31" i="29"/>
  <c r="D16" i="39" s="1"/>
  <c r="E25" i="29"/>
  <c r="D15" i="39" s="1"/>
  <c r="E19" i="29"/>
  <c r="D14" i="39" s="1"/>
  <c r="E12" i="29"/>
  <c r="D13" i="39" s="1"/>
  <c r="E6" i="29"/>
  <c r="K48" i="29"/>
  <c r="E79" i="37" s="1"/>
  <c r="G48" i="29"/>
  <c r="K42" i="29"/>
  <c r="E73" i="37" s="1"/>
  <c r="G42" i="29"/>
  <c r="K35" i="29"/>
  <c r="E66" i="37" s="1"/>
  <c r="G35" i="29"/>
  <c r="K29" i="29"/>
  <c r="E60" i="37" s="1"/>
  <c r="G29" i="29"/>
  <c r="K23" i="29"/>
  <c r="E54" i="37" s="1"/>
  <c r="G23" i="29"/>
  <c r="K16" i="29"/>
  <c r="E47" i="37" s="1"/>
  <c r="G16" i="29"/>
  <c r="K10" i="29"/>
  <c r="E41" i="37" s="1"/>
  <c r="G10" i="29"/>
  <c r="G45" i="29"/>
  <c r="K47" i="29"/>
  <c r="E78" i="37" s="1"/>
  <c r="K41" i="29"/>
  <c r="E72" i="37" s="1"/>
  <c r="K8" i="29"/>
  <c r="E39" i="37" s="1"/>
  <c r="K9" i="29"/>
  <c r="E40" i="37" s="1"/>
  <c r="K13" i="29"/>
  <c r="K14" i="29"/>
  <c r="E45" i="37" s="1"/>
  <c r="K15" i="29"/>
  <c r="E46" i="37" s="1"/>
  <c r="K20" i="29"/>
  <c r="K21" i="29"/>
  <c r="E52" i="37" s="1"/>
  <c r="K22" i="29"/>
  <c r="E53" i="37" s="1"/>
  <c r="K26" i="29"/>
  <c r="E57" i="37" s="1"/>
  <c r="K27" i="29"/>
  <c r="E58" i="37" s="1"/>
  <c r="K28" i="29"/>
  <c r="E59" i="37" s="1"/>
  <c r="K32" i="29"/>
  <c r="E63" i="37" s="1"/>
  <c r="K33" i="29"/>
  <c r="E64" i="37" s="1"/>
  <c r="K34" i="29"/>
  <c r="E65" i="37" s="1"/>
  <c r="K39" i="29"/>
  <c r="E70" i="37" s="1"/>
  <c r="K40" i="29"/>
  <c r="E71" i="37" s="1"/>
  <c r="K45" i="29"/>
  <c r="E76" i="37" s="1"/>
  <c r="K46" i="29"/>
  <c r="E77" i="37" s="1"/>
  <c r="K7" i="29"/>
  <c r="E38" i="37" s="1"/>
  <c r="G33" i="29"/>
  <c r="G34" i="29"/>
  <c r="G32" i="29"/>
  <c r="G27" i="29"/>
  <c r="G28" i="29"/>
  <c r="G26" i="29"/>
  <c r="G21" i="29"/>
  <c r="G22" i="29"/>
  <c r="G20" i="29"/>
  <c r="G15" i="29"/>
  <c r="G14" i="29"/>
  <c r="G13" i="29"/>
  <c r="G8" i="29"/>
  <c r="G9" i="29"/>
  <c r="E22" i="37"/>
  <c r="C19" i="37"/>
  <c r="C3" i="37"/>
  <c r="A2" i="37"/>
  <c r="E51" i="37" l="1"/>
  <c r="K53" i="29"/>
  <c r="I64" i="29" s="1"/>
  <c r="E44" i="37"/>
  <c r="K51" i="29"/>
  <c r="I62" i="29" s="1"/>
  <c r="G51" i="29"/>
  <c r="E62" i="29" s="1"/>
  <c r="E117" i="37"/>
  <c r="E104" i="37"/>
  <c r="E91" i="37"/>
  <c r="E19" i="37"/>
  <c r="G7" i="39"/>
  <c r="G4" i="39" s="1"/>
  <c r="F38" i="39"/>
  <c r="D171" i="37"/>
  <c r="F37" i="39"/>
  <c r="D165" i="37"/>
  <c r="G37" i="39"/>
  <c r="E165" i="37"/>
  <c r="G35" i="39"/>
  <c r="E152" i="37"/>
  <c r="E140" i="37"/>
  <c r="F35" i="39"/>
  <c r="D152" i="37"/>
  <c r="F33" i="39"/>
  <c r="D139" i="37"/>
  <c r="F28" i="39"/>
  <c r="F27" i="39"/>
  <c r="G25" i="39"/>
  <c r="F24" i="39"/>
  <c r="F25" i="39"/>
  <c r="E87" i="37"/>
  <c r="F22" i="39"/>
  <c r="F23" i="39"/>
  <c r="G23" i="39"/>
  <c r="I55" i="29"/>
  <c r="D37" i="37"/>
  <c r="F14" i="39"/>
  <c r="F15" i="39"/>
  <c r="F16" i="39"/>
  <c r="F17" i="39"/>
  <c r="F18" i="39"/>
  <c r="F12" i="39"/>
  <c r="E55" i="29"/>
  <c r="D11" i="39" s="1"/>
  <c r="D12" i="39"/>
  <c r="E20" i="37"/>
  <c r="E177" i="37"/>
  <c r="E38" i="39"/>
  <c r="E36" i="39"/>
  <c r="D31" i="39"/>
  <c r="E34" i="39"/>
  <c r="E28" i="39"/>
  <c r="E27" i="39"/>
  <c r="E26" i="39"/>
  <c r="E25" i="39"/>
  <c r="E24" i="39"/>
  <c r="E23" i="39"/>
  <c r="D21" i="39"/>
  <c r="G6" i="29"/>
  <c r="E12" i="39" s="1"/>
  <c r="K6" i="29"/>
  <c r="G31" i="29"/>
  <c r="E16" i="39" s="1"/>
  <c r="G12" i="29"/>
  <c r="E13" i="39" s="1"/>
  <c r="K12" i="29"/>
  <c r="K25" i="29"/>
  <c r="K38" i="29"/>
  <c r="G19" i="29"/>
  <c r="E14" i="39" s="1"/>
  <c r="K19" i="29"/>
  <c r="K44" i="29"/>
  <c r="K31" i="29"/>
  <c r="G25" i="29"/>
  <c r="E15" i="39" s="1"/>
  <c r="E18" i="25"/>
  <c r="D6" i="39" s="1"/>
  <c r="G41" i="29"/>
  <c r="G46" i="29"/>
  <c r="G47" i="29"/>
  <c r="E28" i="37"/>
  <c r="E29" i="37"/>
  <c r="E30" i="37"/>
  <c r="E31" i="37"/>
  <c r="D10" i="39" l="1"/>
  <c r="D1" i="41"/>
  <c r="D1" i="42"/>
  <c r="G27" i="39"/>
  <c r="G38" i="39"/>
  <c r="E171" i="37"/>
  <c r="G36" i="39"/>
  <c r="E158" i="37"/>
  <c r="G32" i="39"/>
  <c r="E133" i="37"/>
  <c r="G34" i="39"/>
  <c r="E146" i="37"/>
  <c r="F31" i="39"/>
  <c r="D131" i="37"/>
  <c r="G33" i="39"/>
  <c r="E139" i="37"/>
  <c r="E123" i="37"/>
  <c r="G28" i="39"/>
  <c r="E98" i="37"/>
  <c r="G24" i="39"/>
  <c r="E110" i="37"/>
  <c r="G26" i="39"/>
  <c r="D83" i="37"/>
  <c r="F21" i="39"/>
  <c r="E85" i="37"/>
  <c r="G22" i="39"/>
  <c r="E50" i="37"/>
  <c r="G14" i="39"/>
  <c r="E69" i="37"/>
  <c r="G17" i="39"/>
  <c r="E56" i="37"/>
  <c r="G15" i="39"/>
  <c r="E43" i="37"/>
  <c r="G13" i="39"/>
  <c r="E37" i="37"/>
  <c r="G12" i="39"/>
  <c r="E62" i="37"/>
  <c r="G16" i="39"/>
  <c r="D35" i="37"/>
  <c r="F11" i="39"/>
  <c r="E75" i="37"/>
  <c r="G18" i="39"/>
  <c r="G39" i="39"/>
  <c r="F50" i="39"/>
  <c r="E39" i="39"/>
  <c r="E32" i="39"/>
  <c r="K50" i="29"/>
  <c r="G44" i="29"/>
  <c r="E18" i="39" s="1"/>
  <c r="D1" i="29"/>
  <c r="D1" i="25"/>
  <c r="D1" i="26"/>
  <c r="F49" i="39"/>
  <c r="G31" i="39" l="1"/>
  <c r="E131" i="37"/>
  <c r="F10" i="39"/>
  <c r="D34" i="37" s="1"/>
  <c r="E29" i="39"/>
  <c r="E129" i="37"/>
  <c r="G29" i="39"/>
  <c r="K55" i="29"/>
  <c r="I56" i="29" s="1"/>
  <c r="E81" i="37"/>
  <c r="G19" i="39"/>
  <c r="E31" i="39"/>
  <c r="J63" i="29" l="1"/>
  <c r="J64" i="29"/>
  <c r="J62" i="29"/>
  <c r="E21" i="39"/>
  <c r="E83" i="37"/>
  <c r="G21" i="39"/>
  <c r="E35" i="37"/>
  <c r="G11" i="39"/>
  <c r="E25" i="37"/>
  <c r="G10" i="39" l="1"/>
  <c r="E34" i="37" s="1"/>
  <c r="E21" i="37"/>
  <c r="F13" i="39"/>
  <c r="F7" i="39" l="1"/>
  <c r="L15" i="24" l="1"/>
  <c r="G15" i="24"/>
  <c r="L14" i="24"/>
  <c r="G14" i="24"/>
  <c r="G39" i="29"/>
  <c r="G5" i="24"/>
  <c r="G6" i="24"/>
  <c r="G7" i="24"/>
  <c r="G8" i="24"/>
  <c r="G9" i="24"/>
  <c r="G11" i="24"/>
  <c r="G10" i="24"/>
  <c r="G12" i="24"/>
  <c r="G13" i="24"/>
  <c r="G16" i="24"/>
  <c r="E27" i="37"/>
  <c r="L5" i="24"/>
  <c r="L6" i="24"/>
  <c r="L7" i="24"/>
  <c r="L8" i="24"/>
  <c r="L9" i="24"/>
  <c r="L10" i="24"/>
  <c r="L11" i="24"/>
  <c r="L12" i="24"/>
  <c r="L13" i="24"/>
  <c r="L16" i="24"/>
  <c r="G40" i="29"/>
  <c r="D50" i="39"/>
  <c r="I18" i="24"/>
  <c r="G53" i="29" l="1"/>
  <c r="E64" i="29"/>
  <c r="E4" i="37" a="1"/>
  <c r="E4" i="37" s="1"/>
  <c r="F5" i="39"/>
  <c r="F4" i="39" s="1"/>
  <c r="D3" i="37"/>
  <c r="E24" i="37"/>
  <c r="G38" i="29"/>
  <c r="E17" i="39" s="1"/>
  <c r="G18" i="24"/>
  <c r="E18" i="24"/>
  <c r="L18" i="24"/>
  <c r="D2" i="37" l="1"/>
  <c r="D179" i="37" s="1"/>
  <c r="G5" i="39"/>
  <c r="E3" i="37"/>
  <c r="E32" i="37"/>
  <c r="F52" i="39"/>
  <c r="F42" i="39"/>
  <c r="E5" i="39"/>
  <c r="E4" i="39" s="1"/>
  <c r="E19" i="24"/>
  <c r="F21" i="24" s="1"/>
  <c r="D5" i="39"/>
  <c r="G50" i="29"/>
  <c r="I19" i="24"/>
  <c r="E19" i="39" l="1"/>
  <c r="D52" i="39"/>
  <c r="E24" i="26"/>
  <c r="F30" i="26" s="1"/>
  <c r="F51" i="39"/>
  <c r="D51" i="39"/>
  <c r="J23" i="24"/>
  <c r="J22" i="24"/>
  <c r="J21" i="24"/>
  <c r="F22" i="24"/>
  <c r="F23" i="24"/>
  <c r="D4" i="39"/>
  <c r="D42" i="39" s="1"/>
  <c r="G55" i="29"/>
  <c r="E56" i="29" l="1"/>
  <c r="F63" i="29" s="1"/>
  <c r="E11" i="39"/>
  <c r="F31" i="26"/>
  <c r="I24" i="26"/>
  <c r="J30" i="26" s="1"/>
  <c r="F32" i="26"/>
  <c r="E10" i="39" l="1"/>
  <c r="E42" i="39"/>
  <c r="D45" i="39" s="1"/>
  <c r="E50" i="39" s="1"/>
  <c r="F62" i="29"/>
  <c r="F64" i="29"/>
  <c r="E2" i="37"/>
  <c r="E179" i="37" s="1"/>
  <c r="J32" i="26"/>
  <c r="J31" i="26"/>
  <c r="E51" i="39" l="1"/>
  <c r="G42" i="39"/>
  <c r="F45" i="39" s="1"/>
  <c r="G52" i="39" s="1"/>
  <c r="E52" i="39"/>
  <c r="E54" i="39" l="1"/>
  <c r="G50" i="39"/>
  <c r="G51" i="39"/>
  <c r="G54" i="3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<sst xmlns="http://schemas.openxmlformats.org/spreadsheetml/2006/main" count="641" uniqueCount="243">
  <si>
    <t>P</t>
  </si>
  <si>
    <t>1.2</t>
  </si>
  <si>
    <t>2.1</t>
  </si>
  <si>
    <t>R</t>
  </si>
  <si>
    <t>Communication</t>
  </si>
  <si>
    <t>Total</t>
  </si>
  <si>
    <t>Cost Category</t>
  </si>
  <si>
    <t>Cost code</t>
  </si>
  <si>
    <t>Contingency</t>
  </si>
  <si>
    <t>no VAT</t>
  </si>
  <si>
    <t>Base</t>
  </si>
  <si>
    <t>Class.</t>
  </si>
  <si>
    <t>% age</t>
  </si>
  <si>
    <t>P/M/R</t>
  </si>
  <si>
    <t>Cost</t>
  </si>
  <si>
    <t>amount</t>
  </si>
  <si>
    <t>General expenses</t>
  </si>
  <si>
    <t>Previous expenses</t>
  </si>
  <si>
    <t>Non eligible</t>
  </si>
  <si>
    <t>M</t>
  </si>
  <si>
    <t>General non technical</t>
  </si>
  <si>
    <t>Free floating contingency</t>
  </si>
  <si>
    <t>1.1</t>
  </si>
  <si>
    <t>1.3</t>
  </si>
  <si>
    <t>Subtotals</t>
  </si>
  <si>
    <t>Note:</t>
  </si>
  <si>
    <t>Free floating contingency (to freely use within the category only)</t>
  </si>
  <si>
    <t>Planning</t>
  </si>
  <si>
    <t>Management</t>
  </si>
  <si>
    <t>Realisation</t>
  </si>
  <si>
    <t>Status</t>
  </si>
  <si>
    <t>Provider</t>
  </si>
  <si>
    <t>Notes Expert Group</t>
  </si>
  <si>
    <t>%</t>
  </si>
  <si>
    <t>Reference</t>
  </si>
  <si>
    <t>Non eligible expenses</t>
  </si>
  <si>
    <t>General non technical expenses</t>
  </si>
  <si>
    <t>Free floating contingency (to freely use within this category only)</t>
  </si>
  <si>
    <t>In column F (%) enter the relevant percentage. In column G (amount) 70% of that percentage will automaticaly be calculated.</t>
  </si>
  <si>
    <t>At the bottom (Free floating contingency) the remaining 30% of the sum of all amounts is added automaticaly</t>
  </si>
  <si>
    <t>Free floating contigency</t>
  </si>
  <si>
    <t xml:space="preserve">Total   </t>
  </si>
  <si>
    <t>Cost 
category</t>
  </si>
  <si>
    <t>Cost 
code</t>
  </si>
  <si>
    <t>Type of expense</t>
  </si>
  <si>
    <t>Cost
Base</t>
  </si>
  <si>
    <t>Contingency
Base</t>
  </si>
  <si>
    <t>Description</t>
  </si>
  <si>
    <t>Currency 
[CHF/EUR/USD]</t>
  </si>
  <si>
    <t>Value without taxes</t>
  </si>
  <si>
    <t>Exchange rate</t>
  </si>
  <si>
    <t>Value in CHF</t>
  </si>
  <si>
    <t>Invoice date</t>
  </si>
  <si>
    <t>Document name</t>
  </si>
  <si>
    <t>SFOE eligible cost</t>
  </si>
  <si>
    <t>Remark</t>
  </si>
  <si>
    <t>No</t>
  </si>
  <si>
    <t>Approved</t>
  </si>
  <si>
    <t>contingency</t>
  </si>
  <si>
    <t>Specify the cost element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</si>
  <si>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</si>
  <si>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</si>
  <si>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</si>
  <si>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</si>
  <si>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</si>
  <si>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</si>
  <si>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</si>
  <si>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</si>
  <si>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</si>
  <si>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</si>
  <si>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</si>
  <si>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</si>
  <si>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</si>
  <si>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</si>
  <si>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</si>
  <si>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</si>
  <si>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</si>
  <si>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</si>
  <si>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</si>
  <si>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</si>
  <si>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</si>
  <si>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</si>
  <si>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</si>
  <si>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</si>
  <si>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Request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</si>
  <si>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</si>
  <si>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</si>
  <si>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</si>
  <si>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</si>
  <si>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</si>
  <si>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</si>
  <si>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</si>
  <si>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</si>
  <si>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2.2.4</t>
  </si>
  <si>
    <t>2.2.5</t>
  </si>
  <si>
    <t>2.2.6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</si>
  <si>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</si>
  <si>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</si>
  <si>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</si>
  <si>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</si>
  <si>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</si>
  <si>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</si>
  <si>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</si>
  <si>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</si>
  <si>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1.3.1</t>
  </si>
  <si>
    <t>1.3.2</t>
  </si>
  <si>
    <t>1.3.3</t>
  </si>
  <si>
    <t>1.3.10</t>
  </si>
  <si>
    <t>2.1.4.1</t>
  </si>
  <si>
    <t>2.1.4.2</t>
  </si>
  <si>
    <t>2.1.4.3</t>
  </si>
  <si>
    <t>2.1.4.4</t>
  </si>
  <si>
    <t>2.2.7</t>
  </si>
  <si>
    <t>Klick twice on the text below to read the entire text.</t>
  </si>
  <si>
    <t>Internal project management</t>
  </si>
  <si>
    <t>External support for project management</t>
  </si>
  <si>
    <t>Budget
Approved</t>
  </si>
  <si>
    <t>Work required for the acquisition of new geodata</t>
  </si>
  <si>
    <t>2.1.1.1</t>
  </si>
  <si>
    <t>2.1.1.2</t>
  </si>
  <si>
    <t>2.1.1.3</t>
  </si>
  <si>
    <t>2.1.2.1</t>
  </si>
  <si>
    <t>2.1.2.2</t>
  </si>
  <si>
    <t>2.1.2.3</t>
  </si>
  <si>
    <t>Acquisition of new geodata in the prospecting area</t>
  </si>
  <si>
    <t>Permitting</t>
  </si>
  <si>
    <t>Data acquisition</t>
  </si>
  <si>
    <t>2.1.3.1</t>
  </si>
  <si>
    <t>2.1.3.2</t>
  </si>
  <si>
    <t>2.1.3.3</t>
  </si>
  <si>
    <t>Mob-demob</t>
  </si>
  <si>
    <t>2.1.5.1</t>
  </si>
  <si>
    <t>2.1.5.2</t>
  </si>
  <si>
    <t>2.1.5.3</t>
  </si>
  <si>
    <t>Insurances</t>
  </si>
  <si>
    <t>Stand-by times</t>
  </si>
  <si>
    <t>Settlement of damage claims and disputes</t>
  </si>
  <si>
    <t>Procedure for applying for authorizations, permits and subsidies</t>
  </si>
  <si>
    <t xml:space="preserve">Planification (vintage data collection and analyses, design study, environnemental study,…) </t>
  </si>
  <si>
    <t>Analysis and interpretation</t>
  </si>
  <si>
    <t>2.1.6</t>
  </si>
  <si>
    <t>2.1.6.1</t>
  </si>
  <si>
    <t>2.1.6.2</t>
  </si>
  <si>
    <t>2.1.6.3</t>
  </si>
  <si>
    <t>2.1.7</t>
  </si>
  <si>
    <t>Data processing</t>
  </si>
  <si>
    <t>Data interpretation</t>
  </si>
  <si>
    <t>2.1.7.1</t>
  </si>
  <si>
    <t>Call for tenders and contracts</t>
  </si>
  <si>
    <t>2.1.7.2</t>
  </si>
  <si>
    <t>2.1.7.3</t>
  </si>
  <si>
    <t>2.1.8</t>
  </si>
  <si>
    <t>Prospection campaign 1 Budget Approved</t>
  </si>
  <si>
    <t>Prospection campaign 1 Budget</t>
  </si>
  <si>
    <t>2.1.1.4</t>
  </si>
  <si>
    <t>2.1.2.4</t>
  </si>
  <si>
    <t>QC and support during acquisition (i.e. birddogs)</t>
  </si>
  <si>
    <t>2.1.3.4</t>
  </si>
  <si>
    <t>2.1.5.4</t>
  </si>
  <si>
    <t>2.1.6.4</t>
  </si>
  <si>
    <t>2.1.7.4</t>
  </si>
  <si>
    <t>Prospection campaigns</t>
  </si>
  <si>
    <t>Prospection campaign 1</t>
  </si>
  <si>
    <t>Prospection campaign 2</t>
  </si>
  <si>
    <t>Prospection campaign 3</t>
  </si>
  <si>
    <t>2.2.8</t>
  </si>
  <si>
    <t>2.2.1.1</t>
  </si>
  <si>
    <t>2.2.1.2</t>
  </si>
  <si>
    <t>2.2.1.3</t>
  </si>
  <si>
    <t>2.2.1.4</t>
  </si>
  <si>
    <t>2.2.2.1</t>
  </si>
  <si>
    <t>2.2.2.2</t>
  </si>
  <si>
    <t>2.2.2.3</t>
  </si>
  <si>
    <t>2.2.2.4</t>
  </si>
  <si>
    <t>2.2.3.1</t>
  </si>
  <si>
    <t>2.2.3.2</t>
  </si>
  <si>
    <t>2.2.3.3</t>
  </si>
  <si>
    <t>2.2.3.4</t>
  </si>
  <si>
    <t>2.2.4.1</t>
  </si>
  <si>
    <t>2.2.4.2</t>
  </si>
  <si>
    <t>2.2.4.3</t>
  </si>
  <si>
    <t>2.2.4.4</t>
  </si>
  <si>
    <t>2.2.5.1</t>
  </si>
  <si>
    <t>2.2.5.2</t>
  </si>
  <si>
    <t>2.2.5.3</t>
  </si>
  <si>
    <t>2.2.5.4</t>
  </si>
  <si>
    <t>2.2.6.1</t>
  </si>
  <si>
    <t>2.2.6.2</t>
  </si>
  <si>
    <t>2.2.6.3</t>
  </si>
  <si>
    <t>2.2.6.4</t>
  </si>
  <si>
    <t>2.2.7.1</t>
  </si>
  <si>
    <t>2.2.7.2</t>
  </si>
  <si>
    <t>2.2.7.3</t>
  </si>
  <si>
    <t>2.2.7.4</t>
  </si>
  <si>
    <t>Prospection campaign 2 Budget</t>
  </si>
  <si>
    <t>Prospection campaign 2 Budget Approved</t>
  </si>
  <si>
    <t>Prospection campaign 3 Budget</t>
  </si>
  <si>
    <t>Prospection campaign 3 Budget Approved</t>
  </si>
  <si>
    <t>2.3.1.1</t>
  </si>
  <si>
    <t>2.3.2.1</t>
  </si>
  <si>
    <t>2.3.3.1</t>
  </si>
  <si>
    <t>2.3.4.1</t>
  </si>
  <si>
    <t>2.3.5.1</t>
  </si>
  <si>
    <t>2.3.6.1</t>
  </si>
  <si>
    <t>2.3.7.1</t>
  </si>
  <si>
    <t>2.3.1.2</t>
  </si>
  <si>
    <t>2.3.1.3</t>
  </si>
  <si>
    <t>2.3.1.4</t>
  </si>
  <si>
    <t>2.3.2.2</t>
  </si>
  <si>
    <t>2.3.2.3</t>
  </si>
  <si>
    <t>2.3.2.4</t>
  </si>
  <si>
    <t>2.3.3.2</t>
  </si>
  <si>
    <t>2.3.3.3</t>
  </si>
  <si>
    <t>2.3.3.4</t>
  </si>
  <si>
    <t>2.3.4.2</t>
  </si>
  <si>
    <t>2.3.4.3</t>
  </si>
  <si>
    <t>2.3.4.4</t>
  </si>
  <si>
    <t>2.3.5.2</t>
  </si>
  <si>
    <t>2.3.5.3</t>
  </si>
  <si>
    <t>2.3.5.4</t>
  </si>
  <si>
    <t>2.3.6.2</t>
  </si>
  <si>
    <t>2.3.6.3</t>
  </si>
  <si>
    <t>2.3.6.4</t>
  </si>
  <si>
    <t>2.3.7.2</t>
  </si>
  <si>
    <t>2.3.7.3</t>
  </si>
  <si>
    <t>2.3.7.4</t>
  </si>
  <si>
    <t>1.3.4</t>
  </si>
  <si>
    <t>1.3.5</t>
  </si>
  <si>
    <t>1.3.6</t>
  </si>
  <si>
    <t>1.3.7</t>
  </si>
  <si>
    <t>1.3.8</t>
  </si>
  <si>
    <t>1.3.9</t>
  </si>
  <si>
    <t>1.3.11</t>
  </si>
  <si>
    <t>1.3.12</t>
  </si>
  <si>
    <t>1.3.13</t>
  </si>
  <si>
    <t>1.4</t>
  </si>
  <si>
    <t>2.3</t>
  </si>
  <si>
    <t>2.2</t>
  </si>
  <si>
    <t xml:space="preserve">Total </t>
  </si>
  <si>
    <t>(P+M)/R in %</t>
  </si>
  <si>
    <t>Free floating contingency P</t>
  </si>
  <si>
    <t>Free floating contingency M</t>
  </si>
  <si>
    <t>Free floating contingency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</si>
</sst>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 * #,##0.00_)\ &quot;CHF&quot;_ ;_ * \(#,##0.00\)\ &quot;CHF&quot;_ ;_ * &quot;-&quot;??_)\ &quot;CHF&quot;_ ;_ @_ "/>
    <numFmt numFmtId="165" formatCode="0.0"/>
    <numFmt numFmtId="166" formatCode="[$CHF-807]\ #,##0;[Red][$CHF-807]\ \-#,##0"/>
    <numFmt numFmtId="167" formatCode="_ * #,##0_ ;_ * \-#,##0_ ;_ * &quot;-&quot;??_ ;_ @_ "/>
    <numFmt numFmtId="168" formatCode="#,##0_ ;[Red]\-#,##0\ "/>
    <numFmt numFmtId="169" formatCode="0.0%"/>
    <numFmt numFmtId="170" formatCode="&quot;Well-1 Request&quot;\ d/m/yyyy\ "/>
    <numFmt numFmtId="171" formatCode="&quot;Date :&quot;\ dd/mm/yyyy;@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D600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i/>
      <sz val="10"/>
      <color theme="5" tint="-0.249977111117893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2"/>
      <color rgb="FFFF0000"/>
      <name val="Calibri"/>
      <family val="2"/>
    </font>
    <font>
      <sz val="12"/>
      <color theme="5" tint="-0.249977111117893"/>
      <name val="Calibri"/>
      <family val="2"/>
      <scheme val="minor"/>
    </font>
    <font>
      <i/>
      <sz val="12"/>
      <color theme="5" tint="-0.249977111117893"/>
      <name val="Calibri"/>
      <family val="2"/>
      <scheme val="minor"/>
    </font>
    <font>
      <b/>
      <sz val="12"/>
      <color theme="1"/>
      <name val="Calibri"/>
      <family val="2"/>
    </font>
    <font>
      <b/>
      <i/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9">
    <xf numFmtId="0" fontId="0" fillId="0" borderId="0" xfId="0"/>
    <xf numFmtId="0" fontId="23" fillId="2" borderId="5" xfId="6" applyFont="1" applyFill="1" applyBorder="1"/>
    <xf numFmtId="3" fontId="25" fillId="2" borderId="13" xfId="6" applyNumberFormat="1" applyFont="1" applyFill="1" applyBorder="1" applyAlignment="1">
      <alignment horizontal="center" vertical="center" wrapText="1"/>
    </xf>
    <xf numFmtId="0" fontId="27" fillId="0" borderId="0" xfId="6" applyFont="1"/>
    <xf numFmtId="0" fontId="10" fillId="2" borderId="8" xfId="6" applyFont="1" applyFill="1" applyBorder="1"/>
    <xf numFmtId="3" fontId="10" fillId="2" borderId="10" xfId="6" applyNumberFormat="1" applyFont="1" applyFill="1" applyBorder="1"/>
    <xf numFmtId="3" fontId="15" fillId="2" borderId="11" xfId="6" applyNumberFormat="1" applyFont="1" applyFill="1" applyBorder="1" applyAlignment="1">
      <alignment horizontal="center"/>
    </xf>
    <xf numFmtId="3" fontId="10" fillId="2" borderId="9" xfId="6" applyNumberFormat="1" applyFont="1" applyFill="1" applyBorder="1" applyAlignment="1">
      <alignment horizontal="center"/>
    </xf>
    <xf numFmtId="3" fontId="11" fillId="0" borderId="0" xfId="6" applyNumberFormat="1" applyFont="1" applyAlignment="1">
      <alignment horizontal="center"/>
    </xf>
    <xf numFmtId="3" fontId="10" fillId="3" borderId="11" xfId="6" applyNumberFormat="1" applyFont="1" applyFill="1" applyBorder="1" applyAlignment="1">
      <alignment horizontal="center" vertical="center"/>
    </xf>
    <xf numFmtId="3" fontId="10" fillId="4" borderId="11" xfId="6" applyNumberFormat="1" applyFont="1" applyFill="1" applyBorder="1" applyAlignment="1">
      <alignment horizontal="center" vertical="center"/>
    </xf>
    <xf numFmtId="3" fontId="27" fillId="0" borderId="4" xfId="6" applyNumberFormat="1" applyFont="1" applyBorder="1"/>
    <xf numFmtId="3" fontId="7" fillId="3" borderId="0" xfId="6" applyNumberFormat="1" applyFont="1" applyFill="1" applyAlignment="1">
      <alignment horizontal="center" vertical="center"/>
    </xf>
    <xf numFmtId="0" fontId="7" fillId="0" borderId="0" xfId="6" applyFont="1" applyAlignment="1">
      <alignment vertical="center"/>
    </xf>
    <xf numFmtId="3" fontId="7" fillId="3" borderId="0" xfId="6" applyNumberFormat="1" applyFont="1" applyFill="1" applyAlignment="1">
      <alignment horizontal="center"/>
    </xf>
    <xf numFmtId="0" fontId="7" fillId="0" borderId="0" xfId="6" applyFont="1"/>
    <xf numFmtId="0" fontId="10" fillId="0" borderId="1" xfId="6" applyFont="1" applyBorder="1" applyAlignment="1">
      <alignment horizontal="center"/>
    </xf>
    <xf numFmtId="0" fontId="27" fillId="0" borderId="4" xfId="6" applyFont="1" applyBorder="1"/>
    <xf numFmtId="3" fontId="20" fillId="0" borderId="0" xfId="6" applyNumberFormat="1" applyFont="1" applyAlignment="1">
      <alignment horizontal="center"/>
    </xf>
    <xf numFmtId="0" fontId="33" fillId="0" borderId="0" xfId="6" applyFont="1"/>
    <xf numFmtId="0" fontId="27" fillId="0" borderId="0" xfId="6" applyFont="1" applyAlignment="1">
      <alignment horizontal="center"/>
    </xf>
    <xf numFmtId="0" fontId="22" fillId="0" borderId="0" xfId="6"/>
    <xf numFmtId="0" fontId="16" fillId="3" borderId="2" xfId="6" applyFont="1" applyFill="1" applyBorder="1"/>
    <xf numFmtId="166" fontId="22" fillId="3" borderId="3" xfId="6" applyNumberFormat="1" applyFill="1" applyBorder="1" applyAlignment="1">
      <alignment horizontal="left"/>
    </xf>
    <xf numFmtId="0" fontId="16" fillId="3" borderId="0" xfId="6" applyFont="1" applyFill="1"/>
    <xf numFmtId="166" fontId="22" fillId="3" borderId="15" xfId="6" applyNumberFormat="1" applyFill="1" applyBorder="1" applyAlignment="1">
      <alignment horizontal="left"/>
    </xf>
    <xf numFmtId="0" fontId="16" fillId="3" borderId="9" xfId="6" applyFont="1" applyFill="1" applyBorder="1"/>
    <xf numFmtId="166" fontId="22" fillId="3" borderId="16" xfId="6" applyNumberFormat="1" applyFill="1" applyBorder="1" applyAlignment="1">
      <alignment horizontal="left"/>
    </xf>
    <xf numFmtId="3" fontId="24" fillId="2" borderId="2" xfId="6" applyNumberFormat="1" applyFont="1" applyFill="1" applyBorder="1" applyAlignment="1">
      <alignment horizontal="center"/>
    </xf>
    <xf numFmtId="3" fontId="24" fillId="2" borderId="2" xfId="6" applyNumberFormat="1" applyFont="1" applyFill="1" applyBorder="1"/>
    <xf numFmtId="3" fontId="25" fillId="2" borderId="2" xfId="6" applyNumberFormat="1" applyFont="1" applyFill="1" applyBorder="1" applyAlignment="1">
      <alignment horizontal="center" vertical="center" wrapText="1"/>
    </xf>
    <xf numFmtId="3" fontId="25" fillId="2" borderId="6" xfId="6" applyNumberFormat="1" applyFont="1" applyFill="1" applyBorder="1" applyAlignment="1">
      <alignment horizontal="center" vertical="center" wrapText="1"/>
    </xf>
    <xf numFmtId="0" fontId="22" fillId="0" borderId="0" xfId="6" applyAlignment="1">
      <alignment vertical="top"/>
    </xf>
    <xf numFmtId="3" fontId="10" fillId="2" borderId="9" xfId="6" applyNumberFormat="1" applyFont="1" applyFill="1" applyBorder="1"/>
    <xf numFmtId="3" fontId="2" fillId="2" borderId="10" xfId="6" applyNumberFormat="1" applyFont="1" applyFill="1" applyBorder="1"/>
    <xf numFmtId="3" fontId="14" fillId="2" borderId="11" xfId="6" applyNumberFormat="1" applyFont="1" applyFill="1" applyBorder="1" applyAlignment="1">
      <alignment horizontal="center"/>
    </xf>
    <xf numFmtId="3" fontId="14" fillId="2" borderId="13" xfId="6" applyNumberFormat="1" applyFont="1" applyFill="1" applyBorder="1" applyAlignment="1">
      <alignment horizontal="center"/>
    </xf>
    <xf numFmtId="3" fontId="14" fillId="2" borderId="10" xfId="6" applyNumberFormat="1" applyFont="1" applyFill="1" applyBorder="1" applyAlignment="1">
      <alignment horizontal="center"/>
    </xf>
    <xf numFmtId="3" fontId="2" fillId="2" borderId="9" xfId="6" applyNumberFormat="1" applyFont="1" applyFill="1" applyBorder="1" applyAlignment="1">
      <alignment horizontal="right"/>
    </xf>
    <xf numFmtId="3" fontId="2" fillId="2" borderId="10" xfId="6" applyNumberFormat="1" applyFont="1" applyFill="1" applyBorder="1" applyAlignment="1">
      <alignment horizontal="right"/>
    </xf>
    <xf numFmtId="3" fontId="3" fillId="2" borderId="9" xfId="6" applyNumberFormat="1" applyFont="1" applyFill="1" applyBorder="1"/>
    <xf numFmtId="3" fontId="3" fillId="2" borderId="10" xfId="6" applyNumberFormat="1" applyFont="1" applyFill="1" applyBorder="1" applyAlignment="1">
      <alignment wrapText="1"/>
    </xf>
    <xf numFmtId="0" fontId="10" fillId="7" borderId="1" xfId="6" applyFont="1" applyFill="1" applyBorder="1"/>
    <xf numFmtId="3" fontId="11" fillId="7" borderId="0" xfId="6" applyNumberFormat="1" applyFont="1" applyFill="1" applyAlignment="1">
      <alignment horizontal="center"/>
    </xf>
    <xf numFmtId="3" fontId="10" fillId="7" borderId="0" xfId="6" applyNumberFormat="1" applyFont="1" applyFill="1"/>
    <xf numFmtId="3" fontId="2" fillId="7" borderId="4" xfId="6" applyNumberFormat="1" applyFont="1" applyFill="1" applyBorder="1"/>
    <xf numFmtId="3" fontId="2" fillId="3" borderId="11" xfId="6" applyNumberFormat="1" applyFont="1" applyFill="1" applyBorder="1" applyAlignment="1">
      <alignment horizontal="center" vertical="center"/>
    </xf>
    <xf numFmtId="9" fontId="2" fillId="4" borderId="11" xfId="7" applyFont="1" applyFill="1" applyBorder="1" applyAlignment="1">
      <alignment horizontal="center" vertical="center"/>
    </xf>
    <xf numFmtId="3" fontId="2" fillId="4" borderId="11" xfId="6" applyNumberFormat="1" applyFont="1" applyFill="1" applyBorder="1" applyAlignment="1">
      <alignment horizontal="center" vertical="center"/>
    </xf>
    <xf numFmtId="3" fontId="2" fillId="7" borderId="11" xfId="6" applyNumberFormat="1" applyFont="1" applyFill="1" applyBorder="1" applyAlignment="1">
      <alignment horizontal="center" vertical="center"/>
    </xf>
    <xf numFmtId="3" fontId="2" fillId="5" borderId="0" xfId="6" applyNumberFormat="1" applyFont="1" applyFill="1"/>
    <xf numFmtId="3" fontId="2" fillId="7" borderId="0" xfId="6" applyNumberFormat="1" applyFont="1" applyFill="1"/>
    <xf numFmtId="3" fontId="2" fillId="7" borderId="4" xfId="6" applyNumberFormat="1" applyFont="1" applyFill="1" applyBorder="1" applyAlignment="1">
      <alignment vertical="top" wrapText="1"/>
    </xf>
    <xf numFmtId="165" fontId="7" fillId="7" borderId="1" xfId="6" applyNumberFormat="1" applyFont="1" applyFill="1" applyBorder="1" applyAlignment="1">
      <alignment horizontal="center" vertical="top"/>
    </xf>
    <xf numFmtId="0" fontId="6" fillId="7" borderId="0" xfId="6" applyFont="1" applyFill="1" applyAlignment="1">
      <alignment horizontal="center" vertical="top"/>
    </xf>
    <xf numFmtId="3" fontId="7" fillId="7" borderId="0" xfId="6" applyNumberFormat="1" applyFont="1" applyFill="1" applyAlignment="1">
      <alignment vertical="top"/>
    </xf>
    <xf numFmtId="3" fontId="2" fillId="7" borderId="4" xfId="6" applyNumberFormat="1" applyFont="1" applyFill="1" applyBorder="1" applyAlignment="1">
      <alignment vertical="top"/>
    </xf>
    <xf numFmtId="3" fontId="2" fillId="3" borderId="0" xfId="6" applyNumberFormat="1" applyFont="1" applyFill="1"/>
    <xf numFmtId="9" fontId="2" fillId="4" borderId="0" xfId="7" applyFont="1" applyFill="1" applyAlignment="1">
      <alignment horizontal="center"/>
    </xf>
    <xf numFmtId="3" fontId="2" fillId="4" borderId="4" xfId="6" applyNumberFormat="1" applyFont="1" applyFill="1" applyBorder="1" applyAlignment="1">
      <alignment vertical="top"/>
    </xf>
    <xf numFmtId="0" fontId="10" fillId="7" borderId="1" xfId="6" applyFont="1" applyFill="1" applyBorder="1" applyAlignment="1">
      <alignment horizontal="center"/>
    </xf>
    <xf numFmtId="3" fontId="6" fillId="7" borderId="0" xfId="6" applyNumberFormat="1" applyFont="1" applyFill="1" applyAlignment="1">
      <alignment horizontal="center"/>
    </xf>
    <xf numFmtId="0" fontId="15" fillId="7" borderId="0" xfId="6" applyFont="1" applyFill="1" applyAlignment="1">
      <alignment vertical="top"/>
    </xf>
    <xf numFmtId="3" fontId="14" fillId="4" borderId="4" xfId="6" quotePrefix="1" applyNumberFormat="1" applyFont="1" applyFill="1" applyBorder="1" applyAlignment="1">
      <alignment vertical="top"/>
    </xf>
    <xf numFmtId="3" fontId="2" fillId="5" borderId="0" xfId="6" applyNumberFormat="1" applyFont="1" applyFill="1" applyAlignment="1">
      <alignment vertical="top"/>
    </xf>
    <xf numFmtId="3" fontId="22" fillId="7" borderId="4" xfId="6" applyNumberFormat="1" applyFill="1" applyBorder="1" applyAlignment="1">
      <alignment vertical="top" wrapText="1"/>
    </xf>
    <xf numFmtId="0" fontId="10" fillId="7" borderId="1" xfId="6" applyFont="1" applyFill="1" applyBorder="1" applyAlignment="1">
      <alignment horizontal="center" vertical="center"/>
    </xf>
    <xf numFmtId="3" fontId="6" fillId="7" borderId="0" xfId="6" applyNumberFormat="1" applyFont="1" applyFill="1" applyAlignment="1">
      <alignment horizontal="center" vertical="center"/>
    </xf>
    <xf numFmtId="3" fontId="2" fillId="7" borderId="0" xfId="6" applyNumberFormat="1" applyFont="1" applyFill="1" applyAlignment="1">
      <alignment vertical="center"/>
    </xf>
    <xf numFmtId="0" fontId="22" fillId="0" borderId="0" xfId="6" applyAlignment="1">
      <alignment vertical="center"/>
    </xf>
    <xf numFmtId="0" fontId="10" fillId="7" borderId="8" xfId="6" applyFont="1" applyFill="1" applyBorder="1" applyAlignment="1">
      <alignment horizontal="center"/>
    </xf>
    <xf numFmtId="3" fontId="10" fillId="7" borderId="9" xfId="6" applyNumberFormat="1" applyFont="1" applyFill="1" applyBorder="1" applyAlignment="1">
      <alignment horizontal="center"/>
    </xf>
    <xf numFmtId="3" fontId="10" fillId="7" borderId="9" xfId="6" applyNumberFormat="1" applyFont="1" applyFill="1" applyBorder="1"/>
    <xf numFmtId="3" fontId="2" fillId="7" borderId="10" xfId="6" applyNumberFormat="1" applyFont="1" applyFill="1" applyBorder="1" applyAlignment="1">
      <alignment wrapText="1"/>
    </xf>
    <xf numFmtId="3" fontId="2" fillId="3" borderId="9" xfId="6" applyNumberFormat="1" applyFont="1" applyFill="1" applyBorder="1" applyAlignment="1">
      <alignment vertical="top"/>
    </xf>
    <xf numFmtId="9" fontId="2" fillId="4" borderId="9" xfId="7" applyFont="1" applyFill="1" applyBorder="1" applyAlignment="1">
      <alignment horizontal="center" vertical="top"/>
    </xf>
    <xf numFmtId="3" fontId="2" fillId="4" borderId="10" xfId="6" applyNumberFormat="1" applyFont="1" applyFill="1" applyBorder="1" applyAlignment="1">
      <alignment vertical="top"/>
    </xf>
    <xf numFmtId="3" fontId="2" fillId="7" borderId="10" xfId="6" applyNumberFormat="1" applyFont="1" applyFill="1" applyBorder="1" applyAlignment="1">
      <alignment vertical="top"/>
    </xf>
    <xf numFmtId="3" fontId="2" fillId="5" borderId="9" xfId="6" applyNumberFormat="1" applyFont="1" applyFill="1" applyBorder="1" applyAlignment="1">
      <alignment vertical="top"/>
    </xf>
    <xf numFmtId="3" fontId="2" fillId="7" borderId="9" xfId="6" applyNumberFormat="1" applyFont="1" applyFill="1" applyBorder="1"/>
    <xf numFmtId="3" fontId="10" fillId="7" borderId="0" xfId="6" applyNumberFormat="1" applyFont="1" applyFill="1" applyAlignment="1">
      <alignment horizontal="center"/>
    </xf>
    <xf numFmtId="3" fontId="3" fillId="7" borderId="4" xfId="6" applyNumberFormat="1" applyFont="1" applyFill="1" applyBorder="1" applyAlignment="1">
      <alignment horizontal="right" wrapText="1"/>
    </xf>
    <xf numFmtId="3" fontId="3" fillId="3" borderId="0" xfId="6" applyNumberFormat="1" applyFont="1" applyFill="1" applyAlignment="1">
      <alignment horizontal="center"/>
    </xf>
    <xf numFmtId="9" fontId="3" fillId="4" borderId="0" xfId="7" applyFont="1" applyFill="1" applyAlignment="1">
      <alignment horizontal="center"/>
    </xf>
    <xf numFmtId="3" fontId="3" fillId="4" borderId="4" xfId="6" applyNumberFormat="1" applyFont="1" applyFill="1" applyBorder="1" applyAlignment="1">
      <alignment horizontal="center" vertical="top"/>
    </xf>
    <xf numFmtId="3" fontId="3" fillId="7" borderId="4" xfId="6" applyNumberFormat="1" applyFont="1" applyFill="1" applyBorder="1" applyAlignment="1">
      <alignment horizontal="center" vertical="top"/>
    </xf>
    <xf numFmtId="3" fontId="3" fillId="5" borderId="0" xfId="6" applyNumberFormat="1" applyFont="1" applyFill="1" applyAlignment="1">
      <alignment horizontal="center"/>
    </xf>
    <xf numFmtId="3" fontId="3" fillId="7" borderId="0" xfId="6" applyNumberFormat="1" applyFont="1" applyFill="1" applyAlignment="1">
      <alignment horizontal="center" vertical="center"/>
    </xf>
    <xf numFmtId="3" fontId="3" fillId="7" borderId="4" xfId="6" applyNumberFormat="1" applyFont="1" applyFill="1" applyBorder="1" applyAlignment="1">
      <alignment horizontal="center" vertical="center"/>
    </xf>
    <xf numFmtId="3" fontId="3" fillId="7" borderId="10" xfId="6" applyNumberFormat="1" applyFont="1" applyFill="1" applyBorder="1" applyAlignment="1">
      <alignment horizontal="right"/>
    </xf>
    <xf numFmtId="3" fontId="2" fillId="7" borderId="10" xfId="6" applyNumberFormat="1" applyFont="1" applyFill="1" applyBorder="1" applyAlignment="1">
      <alignment vertical="top" wrapText="1"/>
    </xf>
    <xf numFmtId="0" fontId="11" fillId="3" borderId="5" xfId="6" applyFont="1" applyFill="1" applyBorder="1" applyAlignment="1">
      <alignment horizontal="center"/>
    </xf>
    <xf numFmtId="9" fontId="0" fillId="0" borderId="0" xfId="7" applyFont="1" applyAlignment="1">
      <alignment horizontal="center"/>
    </xf>
    <xf numFmtId="0" fontId="22" fillId="7" borderId="0" xfId="6" applyFill="1" applyAlignment="1">
      <alignment vertical="top"/>
    </xf>
    <xf numFmtId="0" fontId="22" fillId="0" borderId="0" xfId="6" applyAlignment="1">
      <alignment wrapText="1"/>
    </xf>
    <xf numFmtId="0" fontId="11" fillId="3" borderId="1" xfId="6" applyFont="1" applyFill="1" applyBorder="1" applyAlignment="1">
      <alignment horizontal="center"/>
    </xf>
    <xf numFmtId="0" fontId="11" fillId="3" borderId="8" xfId="6" applyFont="1" applyFill="1" applyBorder="1" applyAlignment="1">
      <alignment horizontal="center"/>
    </xf>
    <xf numFmtId="0" fontId="25" fillId="2" borderId="5" xfId="6" applyFont="1" applyFill="1" applyBorder="1"/>
    <xf numFmtId="3" fontId="26" fillId="2" borderId="2" xfId="6" applyNumberFormat="1" applyFont="1" applyFill="1" applyBorder="1" applyAlignment="1">
      <alignment horizontal="center"/>
    </xf>
    <xf numFmtId="3" fontId="26" fillId="2" borderId="2" xfId="6" applyNumberFormat="1" applyFont="1" applyFill="1" applyBorder="1"/>
    <xf numFmtId="0" fontId="2" fillId="2" borderId="8" xfId="6" applyFont="1" applyFill="1" applyBorder="1"/>
    <xf numFmtId="3" fontId="2" fillId="2" borderId="9" xfId="6" applyNumberFormat="1" applyFont="1" applyFill="1" applyBorder="1" applyAlignment="1">
      <alignment horizontal="center"/>
    </xf>
    <xf numFmtId="3" fontId="2" fillId="2" borderId="9" xfId="6" applyNumberFormat="1" applyFont="1" applyFill="1" applyBorder="1"/>
    <xf numFmtId="3" fontId="10" fillId="7" borderId="4" xfId="6" applyNumberFormat="1" applyFont="1" applyFill="1" applyBorder="1"/>
    <xf numFmtId="3" fontId="10" fillId="0" borderId="7" xfId="6" applyNumberFormat="1" applyFont="1" applyBorder="1" applyAlignment="1">
      <alignment vertical="top" wrapText="1"/>
    </xf>
    <xf numFmtId="0" fontId="2" fillId="7" borderId="1" xfId="6" applyFont="1" applyFill="1" applyBorder="1" applyAlignment="1">
      <alignment horizontal="center"/>
    </xf>
    <xf numFmtId="0" fontId="2" fillId="7" borderId="8" xfId="6" applyFont="1" applyFill="1" applyBorder="1" applyAlignment="1">
      <alignment horizontal="center"/>
    </xf>
    <xf numFmtId="3" fontId="12" fillId="7" borderId="9" xfId="6" applyNumberFormat="1" applyFont="1" applyFill="1" applyBorder="1" applyAlignment="1">
      <alignment horizontal="center"/>
    </xf>
    <xf numFmtId="3" fontId="2" fillId="7" borderId="0" xfId="6" applyNumberFormat="1" applyFont="1" applyFill="1" applyAlignment="1">
      <alignment horizontal="center"/>
    </xf>
    <xf numFmtId="3" fontId="2" fillId="7" borderId="9" xfId="6" applyNumberFormat="1" applyFont="1" applyFill="1" applyBorder="1" applyAlignment="1">
      <alignment horizontal="center"/>
    </xf>
    <xf numFmtId="0" fontId="22" fillId="0" borderId="0" xfId="6" applyAlignment="1">
      <alignment horizontal="center"/>
    </xf>
    <xf numFmtId="0" fontId="22" fillId="7" borderId="0" xfId="6" applyFill="1"/>
    <xf numFmtId="3" fontId="2" fillId="0" borderId="0" xfId="6" applyNumberFormat="1" applyFont="1"/>
    <xf numFmtId="3" fontId="2" fillId="0" borderId="4" xfId="6" applyNumberFormat="1" applyFont="1" applyBorder="1"/>
    <xf numFmtId="3" fontId="2" fillId="0" borderId="4" xfId="6" applyNumberFormat="1" applyFont="1" applyBorder="1" applyAlignment="1">
      <alignment vertical="top" wrapText="1"/>
    </xf>
    <xf numFmtId="0" fontId="2" fillId="0" borderId="1" xfId="6" applyFont="1" applyBorder="1" applyAlignment="1">
      <alignment horizontal="center"/>
    </xf>
    <xf numFmtId="3" fontId="22" fillId="0" borderId="4" xfId="6" applyNumberFormat="1" applyBorder="1" applyAlignment="1">
      <alignment vertical="top" wrapText="1"/>
    </xf>
    <xf numFmtId="3" fontId="22" fillId="0" borderId="4" xfId="6" applyNumberFormat="1" applyBorder="1" applyAlignment="1">
      <alignment vertical="center" wrapText="1"/>
    </xf>
    <xf numFmtId="0" fontId="2" fillId="0" borderId="8" xfId="6" applyFont="1" applyBorder="1" applyAlignment="1">
      <alignment horizontal="center"/>
    </xf>
    <xf numFmtId="3" fontId="2" fillId="0" borderId="9" xfId="6" applyNumberFormat="1" applyFont="1" applyBorder="1"/>
    <xf numFmtId="3" fontId="2" fillId="0" borderId="10" xfId="6" applyNumberFormat="1" applyFont="1" applyBorder="1" applyAlignment="1">
      <alignment wrapText="1"/>
    </xf>
    <xf numFmtId="3" fontId="2" fillId="0" borderId="10" xfId="6" applyNumberFormat="1" applyFont="1" applyBorder="1"/>
    <xf numFmtId="3" fontId="7" fillId="0" borderId="4" xfId="6" applyNumberFormat="1" applyFont="1" applyBorder="1" applyAlignment="1">
      <alignment horizontal="right" wrapText="1"/>
    </xf>
    <xf numFmtId="3" fontId="3" fillId="0" borderId="4" xfId="6" applyNumberFormat="1" applyFont="1" applyBorder="1" applyAlignment="1">
      <alignment horizontal="center"/>
    </xf>
    <xf numFmtId="3" fontId="7" fillId="7" borderId="10" xfId="6" applyNumberFormat="1" applyFont="1" applyFill="1" applyBorder="1" applyAlignment="1">
      <alignment horizontal="center"/>
    </xf>
    <xf numFmtId="0" fontId="34" fillId="0" borderId="0" xfId="6" applyFont="1"/>
    <xf numFmtId="0" fontId="34" fillId="0" borderId="0" xfId="6" applyFont="1" applyAlignment="1">
      <alignment horizontal="center"/>
    </xf>
    <xf numFmtId="9" fontId="34" fillId="0" borderId="0" xfId="7" applyFont="1" applyAlignment="1">
      <alignment horizontal="center"/>
    </xf>
    <xf numFmtId="0" fontId="34" fillId="0" borderId="0" xfId="6" applyFont="1" applyAlignment="1">
      <alignment vertical="top"/>
    </xf>
    <xf numFmtId="0" fontId="34" fillId="7" borderId="0" xfId="6" applyFont="1" applyFill="1" applyAlignment="1">
      <alignment vertical="top"/>
    </xf>
    <xf numFmtId="0" fontId="34" fillId="0" borderId="0" xfId="6" applyFont="1" applyAlignment="1">
      <alignment wrapText="1"/>
    </xf>
    <xf numFmtId="9" fontId="0" fillId="3" borderId="3" xfId="7" applyFont="1" applyFill="1" applyBorder="1"/>
    <xf numFmtId="9" fontId="0" fillId="3" borderId="15" xfId="7" applyFont="1" applyFill="1" applyBorder="1"/>
    <xf numFmtId="9" fontId="0" fillId="3" borderId="16" xfId="7" applyFont="1" applyFill="1" applyBorder="1"/>
    <xf numFmtId="3" fontId="10" fillId="5" borderId="0" xfId="6" applyNumberFormat="1" applyFont="1" applyFill="1" applyAlignment="1">
      <alignment vertical="top"/>
    </xf>
    <xf numFmtId="0" fontId="27" fillId="0" borderId="0" xfId="6" applyFont="1" applyAlignment="1" applyProtection="1">
      <alignment horizontal="center"/>
      <protection locked="0"/>
    </xf>
    <xf numFmtId="10" fontId="0" fillId="3" borderId="3" xfId="7" applyNumberFormat="1" applyFont="1" applyFill="1" applyBorder="1"/>
    <xf numFmtId="10" fontId="0" fillId="3" borderId="15" xfId="7" applyNumberFormat="1" applyFont="1" applyFill="1" applyBorder="1"/>
    <xf numFmtId="10" fontId="0" fillId="3" borderId="16" xfId="7" applyNumberFormat="1" applyFont="1" applyFill="1" applyBorder="1"/>
    <xf numFmtId="0" fontId="27" fillId="0" borderId="0" xfId="6" applyFont="1" applyProtection="1">
      <protection locked="0"/>
    </xf>
    <xf numFmtId="3" fontId="27" fillId="0" borderId="0" xfId="6" applyNumberFormat="1" applyFont="1" applyAlignment="1">
      <alignment horizontal="right"/>
    </xf>
    <xf numFmtId="9" fontId="27" fillId="0" borderId="0" xfId="7" applyFont="1"/>
    <xf numFmtId="3" fontId="27" fillId="0" borderId="0" xfId="6" applyNumberFormat="1" applyFont="1" applyAlignment="1">
      <alignment horizontal="right" vertical="top"/>
    </xf>
    <xf numFmtId="0" fontId="27" fillId="0" borderId="0" xfId="6" applyFont="1" applyAlignment="1">
      <alignment wrapText="1"/>
    </xf>
    <xf numFmtId="3" fontId="2" fillId="2" borderId="10" xfId="6" applyNumberFormat="1" applyFont="1" applyFill="1" applyBorder="1" applyAlignment="1">
      <alignment horizontal="center"/>
    </xf>
    <xf numFmtId="0" fontId="32" fillId="7" borderId="5" xfId="6" applyFont="1" applyFill="1" applyBorder="1"/>
    <xf numFmtId="0" fontId="32" fillId="7" borderId="2" xfId="6" applyFont="1" applyFill="1" applyBorder="1"/>
    <xf numFmtId="0" fontId="32" fillId="7" borderId="6" xfId="6" applyFont="1" applyFill="1" applyBorder="1"/>
    <xf numFmtId="3" fontId="10" fillId="3" borderId="13" xfId="6" applyNumberFormat="1" applyFont="1" applyFill="1" applyBorder="1" applyAlignment="1">
      <alignment horizontal="center" vertical="center"/>
    </xf>
    <xf numFmtId="3" fontId="22" fillId="5" borderId="0" xfId="6" applyNumberFormat="1" applyFill="1"/>
    <xf numFmtId="3" fontId="22" fillId="0" borderId="0" xfId="6" applyNumberFormat="1"/>
    <xf numFmtId="3" fontId="22" fillId="0" borderId="6" xfId="6" applyNumberFormat="1" applyBorder="1" applyAlignment="1">
      <alignment vertical="top" wrapText="1"/>
    </xf>
    <xf numFmtId="3" fontId="3" fillId="0" borderId="0" xfId="6" applyNumberFormat="1" applyFont="1" applyAlignment="1">
      <alignment vertical="top"/>
    </xf>
    <xf numFmtId="3" fontId="22" fillId="7" borderId="4" xfId="6" applyNumberFormat="1" applyFill="1" applyBorder="1" applyAlignment="1">
      <alignment vertical="top"/>
    </xf>
    <xf numFmtId="3" fontId="22" fillId="0" borderId="4" xfId="6" applyNumberFormat="1" applyBorder="1"/>
    <xf numFmtId="3" fontId="10" fillId="0" borderId="17" xfId="6" applyNumberFormat="1" applyFont="1" applyBorder="1" applyAlignment="1">
      <alignment wrapText="1"/>
    </xf>
    <xf numFmtId="3" fontId="10" fillId="0" borderId="18" xfId="6" applyNumberFormat="1" applyFont="1" applyBorder="1" applyAlignment="1">
      <alignment vertical="top" wrapText="1"/>
    </xf>
    <xf numFmtId="3" fontId="7" fillId="4" borderId="4" xfId="6" applyNumberFormat="1" applyFont="1" applyFill="1" applyBorder="1" applyAlignment="1">
      <alignment horizontal="center" vertical="top"/>
    </xf>
    <xf numFmtId="3" fontId="7" fillId="5" borderId="0" xfId="6" applyNumberFormat="1" applyFont="1" applyFill="1" applyAlignment="1">
      <alignment vertical="top"/>
    </xf>
    <xf numFmtId="0" fontId="22" fillId="0" borderId="4" xfId="6" applyBorder="1" applyAlignment="1">
      <alignment vertical="center" wrapText="1"/>
    </xf>
    <xf numFmtId="0" fontId="22" fillId="0" borderId="8" xfId="6" applyBorder="1" applyAlignment="1">
      <alignment horizontal="center"/>
    </xf>
    <xf numFmtId="3" fontId="35" fillId="0" borderId="9" xfId="6" applyNumberFormat="1" applyFont="1" applyBorder="1" applyAlignment="1">
      <alignment horizontal="center"/>
    </xf>
    <xf numFmtId="3" fontId="22" fillId="0" borderId="9" xfId="6" applyNumberFormat="1" applyBorder="1"/>
    <xf numFmtId="3" fontId="22" fillId="0" borderId="10" xfId="6" applyNumberFormat="1" applyBorder="1"/>
    <xf numFmtId="3" fontId="27" fillId="4" borderId="10" xfId="6" applyNumberFormat="1" applyFont="1" applyFill="1" applyBorder="1" applyAlignment="1">
      <alignment vertical="top"/>
    </xf>
    <xf numFmtId="0" fontId="22" fillId="0" borderId="9" xfId="6" applyBorder="1"/>
    <xf numFmtId="3" fontId="22" fillId="7" borderId="0" xfId="6" applyNumberFormat="1" applyFill="1" applyAlignment="1">
      <alignment vertical="top"/>
    </xf>
    <xf numFmtId="3" fontId="22" fillId="0" borderId="0" xfId="6" applyNumberFormat="1" applyAlignment="1">
      <alignment vertical="top" wrapText="1"/>
    </xf>
    <xf numFmtId="3" fontId="33" fillId="7" borderId="0" xfId="6" applyNumberFormat="1" applyFont="1" applyFill="1" applyAlignment="1">
      <alignment vertical="top"/>
    </xf>
    <xf numFmtId="3" fontId="33" fillId="0" borderId="0" xfId="6" applyNumberFormat="1" applyFont="1"/>
    <xf numFmtId="9" fontId="33" fillId="0" borderId="0" xfId="7" applyFont="1" applyBorder="1" applyAlignment="1">
      <alignment horizontal="center" vertical="top"/>
    </xf>
    <xf numFmtId="3" fontId="33" fillId="0" borderId="0" xfId="6" applyNumberFormat="1" applyFont="1" applyAlignment="1">
      <alignment vertical="top" wrapText="1"/>
    </xf>
    <xf numFmtId="3" fontId="3" fillId="0" borderId="0" xfId="6" applyNumberFormat="1" applyFont="1" applyAlignment="1">
      <alignment vertical="center"/>
    </xf>
    <xf numFmtId="9" fontId="0" fillId="0" borderId="0" xfId="7" applyFont="1" applyBorder="1" applyAlignment="1">
      <alignment horizontal="center"/>
    </xf>
    <xf numFmtId="0" fontId="27" fillId="0" borderId="0" xfId="6" applyFont="1" applyAlignment="1">
      <alignment vertical="top"/>
    </xf>
    <xf numFmtId="0" fontId="2" fillId="0" borderId="0" xfId="6" applyFont="1"/>
    <xf numFmtId="3" fontId="4" fillId="0" borderId="0" xfId="6" applyNumberFormat="1" applyFont="1" applyAlignment="1">
      <alignment horizontal="center"/>
    </xf>
    <xf numFmtId="0" fontId="4" fillId="0" borderId="0" xfId="6" applyFont="1" applyAlignment="1">
      <alignment horizontal="center"/>
    </xf>
    <xf numFmtId="0" fontId="17" fillId="0" borderId="0" xfId="6" applyFont="1" applyAlignment="1">
      <alignment horizontal="center"/>
    </xf>
    <xf numFmtId="0" fontId="27" fillId="7" borderId="0" xfId="6" applyFont="1" applyFill="1" applyAlignment="1">
      <alignment vertical="top"/>
    </xf>
    <xf numFmtId="3" fontId="4" fillId="0" borderId="9" xfId="6" applyNumberFormat="1" applyFont="1" applyBorder="1" applyAlignment="1">
      <alignment horizontal="center"/>
    </xf>
    <xf numFmtId="0" fontId="32" fillId="0" borderId="0" xfId="6" applyFont="1" applyAlignment="1">
      <alignment horizontal="center" wrapText="1"/>
    </xf>
    <xf numFmtId="167" fontId="22" fillId="0" borderId="0" xfId="1" applyNumberFormat="1" applyFont="1" applyAlignment="1">
      <alignment vertical="center"/>
    </xf>
    <xf numFmtId="167" fontId="32" fillId="0" borderId="0" xfId="1" applyNumberFormat="1" applyFont="1" applyAlignment="1">
      <alignment vertical="center"/>
    </xf>
    <xf numFmtId="3" fontId="39" fillId="0" borderId="7" xfId="6" applyNumberFormat="1" applyFont="1" applyBorder="1" applyAlignment="1">
      <alignment vertical="top" wrapText="1"/>
    </xf>
    <xf numFmtId="0" fontId="27" fillId="7" borderId="1" xfId="6" applyFont="1" applyFill="1" applyBorder="1" applyAlignment="1">
      <alignment horizontal="center"/>
    </xf>
    <xf numFmtId="0" fontId="27" fillId="7" borderId="1" xfId="6" applyFont="1" applyFill="1" applyBorder="1" applyAlignment="1">
      <alignment horizontal="center" vertical="center"/>
    </xf>
    <xf numFmtId="3" fontId="42" fillId="4" borderId="4" xfId="6" quotePrefix="1" applyNumberFormat="1" applyFont="1" applyFill="1" applyBorder="1" applyAlignment="1">
      <alignment vertical="top"/>
    </xf>
    <xf numFmtId="167" fontId="42" fillId="0" borderId="0" xfId="1" applyNumberFormat="1" applyFont="1" applyAlignment="1">
      <alignment vertical="center"/>
    </xf>
    <xf numFmtId="0" fontId="42" fillId="0" borderId="0" xfId="6" applyFont="1"/>
    <xf numFmtId="0" fontId="42" fillId="7" borderId="1" xfId="6" applyFont="1" applyFill="1" applyBorder="1" applyAlignment="1">
      <alignment horizontal="center"/>
    </xf>
    <xf numFmtId="0" fontId="40" fillId="0" borderId="0" xfId="6" applyFont="1" applyAlignment="1">
      <alignment vertical="top"/>
    </xf>
    <xf numFmtId="0" fontId="21" fillId="0" borderId="0" xfId="6" applyFont="1" applyAlignment="1">
      <alignment horizontal="center" vertical="center" wrapText="1"/>
    </xf>
    <xf numFmtId="0" fontId="36" fillId="0" borderId="0" xfId="6" applyFont="1"/>
    <xf numFmtId="167" fontId="36" fillId="0" borderId="0" xfId="1" applyNumberFormat="1" applyFont="1" applyAlignment="1">
      <alignment vertical="center"/>
    </xf>
    <xf numFmtId="0" fontId="36" fillId="7" borderId="1" xfId="6" applyFont="1" applyFill="1" applyBorder="1" applyAlignment="1">
      <alignment horizontal="center" vertical="center"/>
    </xf>
    <xf numFmtId="0" fontId="22" fillId="7" borderId="1" xfId="6" applyFill="1" applyBorder="1" applyAlignment="1">
      <alignment horizontal="center" vertical="center"/>
    </xf>
    <xf numFmtId="3" fontId="36" fillId="0" borderId="4" xfId="6" applyNumberFormat="1" applyFont="1" applyBorder="1"/>
    <xf numFmtId="3" fontId="36" fillId="0" borderId="0" xfId="6" applyNumberFormat="1" applyFont="1"/>
    <xf numFmtId="3" fontId="36" fillId="0" borderId="4" xfId="6" applyNumberFormat="1" applyFont="1" applyBorder="1" applyAlignment="1">
      <alignment vertical="top" wrapText="1"/>
    </xf>
    <xf numFmtId="0" fontId="36" fillId="0" borderId="1" xfId="6" applyFont="1" applyBorder="1" applyAlignment="1">
      <alignment horizontal="center" vertical="center"/>
    </xf>
    <xf numFmtId="3" fontId="36" fillId="0" borderId="0" xfId="6" applyNumberFormat="1" applyFont="1" applyAlignment="1">
      <alignment vertical="center"/>
    </xf>
    <xf numFmtId="0" fontId="36" fillId="0" borderId="0" xfId="6" applyFont="1" applyAlignment="1">
      <alignment vertical="center"/>
    </xf>
    <xf numFmtId="167" fontId="2" fillId="0" borderId="0" xfId="1" applyNumberFormat="1" applyFont="1" applyAlignment="1">
      <alignment vertical="center"/>
    </xf>
    <xf numFmtId="0" fontId="40" fillId="0" borderId="1" xfId="6" applyFont="1" applyBorder="1" applyAlignment="1">
      <alignment horizontal="center" vertical="center"/>
    </xf>
    <xf numFmtId="3" fontId="40" fillId="0" borderId="0" xfId="6" applyNumberFormat="1" applyFont="1"/>
    <xf numFmtId="3" fontId="40" fillId="0" borderId="4" xfId="6" applyNumberFormat="1" applyFont="1" applyBorder="1"/>
    <xf numFmtId="3" fontId="40" fillId="0" borderId="0" xfId="6" applyNumberFormat="1" applyFont="1" applyAlignment="1">
      <alignment vertical="center"/>
    </xf>
    <xf numFmtId="0" fontId="40" fillId="0" borderId="0" xfId="6" applyFont="1"/>
    <xf numFmtId="167" fontId="40" fillId="0" borderId="0" xfId="1" applyNumberFormat="1" applyFont="1" applyAlignment="1">
      <alignment vertical="center"/>
    </xf>
    <xf numFmtId="0" fontId="40" fillId="0" borderId="0" xfId="6" applyFont="1" applyAlignment="1">
      <alignment vertical="center"/>
    </xf>
    <xf numFmtId="167" fontId="14" fillId="0" borderId="0" xfId="1" applyNumberFormat="1" applyFont="1" applyAlignment="1">
      <alignment vertical="center"/>
    </xf>
    <xf numFmtId="0" fontId="40" fillId="0" borderId="1" xfId="6" applyFont="1" applyBorder="1" applyAlignment="1">
      <alignment horizontal="center"/>
    </xf>
    <xf numFmtId="0" fontId="2" fillId="0" borderId="0" xfId="6" applyFont="1" applyAlignment="1">
      <alignment horizontal="center"/>
    </xf>
    <xf numFmtId="3" fontId="3" fillId="7" borderId="0" xfId="6" applyNumberFormat="1" applyFont="1" applyFill="1" applyAlignment="1">
      <alignment horizontal="right"/>
    </xf>
    <xf numFmtId="3" fontId="7" fillId="7" borderId="0" xfId="6" applyNumberFormat="1" applyFont="1" applyFill="1" applyAlignment="1">
      <alignment horizontal="center"/>
    </xf>
    <xf numFmtId="3" fontId="2" fillId="0" borderId="0" xfId="6" applyNumberFormat="1" applyFont="1" applyAlignment="1">
      <alignment vertical="top" wrapText="1"/>
    </xf>
    <xf numFmtId="3" fontId="46" fillId="0" borderId="4" xfId="6" applyNumberFormat="1" applyFont="1" applyBorder="1" applyAlignment="1">
      <alignment vertical="top" wrapText="1"/>
    </xf>
    <xf numFmtId="169" fontId="22" fillId="3" borderId="3" xfId="6" applyNumberFormat="1" applyFill="1" applyBorder="1"/>
    <xf numFmtId="169" fontId="22" fillId="3" borderId="15" xfId="6" applyNumberFormat="1" applyFill="1" applyBorder="1"/>
    <xf numFmtId="169" fontId="22" fillId="3" borderId="16" xfId="6" applyNumberFormat="1" applyFill="1" applyBorder="1"/>
    <xf numFmtId="3" fontId="35" fillId="0" borderId="4" xfId="6" applyNumberFormat="1" applyFont="1" applyBorder="1" applyAlignment="1">
      <alignment vertical="top" wrapText="1"/>
    </xf>
    <xf numFmtId="3" fontId="44" fillId="0" borderId="0" xfId="6" applyNumberFormat="1" applyFont="1" applyAlignment="1">
      <alignment horizontal="center"/>
    </xf>
    <xf numFmtId="3" fontId="18" fillId="0" borderId="9" xfId="6" applyNumberFormat="1" applyFont="1" applyBorder="1" applyAlignment="1">
      <alignment horizontal="center"/>
    </xf>
    <xf numFmtId="0" fontId="22" fillId="3" borderId="6" xfId="6" applyFill="1" applyBorder="1"/>
    <xf numFmtId="0" fontId="22" fillId="3" borderId="4" xfId="6" applyFill="1" applyBorder="1"/>
    <xf numFmtId="0" fontId="22" fillId="3" borderId="10" xfId="6" applyFill="1" applyBorder="1"/>
    <xf numFmtId="3" fontId="12" fillId="0" borderId="4" xfId="6" applyNumberFormat="1" applyFont="1" applyBorder="1" applyAlignment="1">
      <alignment vertical="top" wrapText="1"/>
    </xf>
    <xf numFmtId="3" fontId="48" fillId="0" borderId="4" xfId="6" applyNumberFormat="1" applyFont="1" applyBorder="1" applyAlignment="1">
      <alignment vertical="center" wrapText="1"/>
    </xf>
    <xf numFmtId="3" fontId="48" fillId="0" borderId="4" xfId="6" applyNumberFormat="1" applyFont="1" applyBorder="1" applyAlignment="1">
      <alignment vertical="top" wrapText="1"/>
    </xf>
    <xf numFmtId="3" fontId="12" fillId="0" borderId="10" xfId="6" applyNumberFormat="1" applyFont="1" applyBorder="1" applyAlignment="1">
      <alignment vertical="top" wrapText="1"/>
    </xf>
    <xf numFmtId="9" fontId="2" fillId="2" borderId="8" xfId="7" applyFont="1" applyFill="1" applyBorder="1" applyAlignment="1">
      <alignment horizontal="center"/>
    </xf>
    <xf numFmtId="9" fontId="22" fillId="3" borderId="3" xfId="9" applyFont="1" applyFill="1" applyBorder="1"/>
    <xf numFmtId="9" fontId="22" fillId="3" borderId="15" xfId="9" applyFont="1" applyFill="1" applyBorder="1"/>
    <xf numFmtId="9" fontId="22" fillId="3" borderId="16" xfId="9" applyFont="1" applyFill="1" applyBorder="1"/>
    <xf numFmtId="3" fontId="2" fillId="0" borderId="4" xfId="6" applyNumberFormat="1" applyFont="1" applyBorder="1" applyAlignment="1">
      <alignment vertical="top"/>
    </xf>
    <xf numFmtId="9" fontId="2" fillId="7" borderId="1" xfId="7" applyFont="1" applyFill="1" applyBorder="1" applyAlignment="1">
      <alignment horizontal="center"/>
    </xf>
    <xf numFmtId="171" fontId="23" fillId="2" borderId="6" xfId="6" applyNumberFormat="1" applyFont="1" applyFill="1" applyBorder="1" applyAlignment="1">
      <alignment horizontal="center" vertical="center"/>
    </xf>
    <xf numFmtId="3" fontId="10" fillId="7" borderId="4" xfId="6" applyNumberFormat="1" applyFont="1" applyFill="1" applyBorder="1" applyAlignment="1" applyProtection="1">
      <alignment vertical="top" wrapText="1"/>
      <protection locked="0"/>
    </xf>
    <xf numFmtId="3" fontId="14" fillId="7" borderId="4" xfId="6" quotePrefix="1" applyNumberFormat="1" applyFont="1" applyFill="1" applyBorder="1" applyAlignment="1" applyProtection="1">
      <alignment vertical="top"/>
      <protection locked="0"/>
    </xf>
    <xf numFmtId="0" fontId="2" fillId="0" borderId="0" xfId="6" applyFont="1" applyAlignment="1">
      <alignment vertical="top"/>
    </xf>
    <xf numFmtId="3" fontId="39" fillId="0" borderId="4" xfId="6" applyNumberFormat="1" applyFont="1" applyBorder="1" applyAlignment="1">
      <alignment vertical="top" wrapText="1"/>
    </xf>
    <xf numFmtId="3" fontId="41" fillId="0" borderId="7" xfId="6" applyNumberFormat="1" applyFont="1" applyBorder="1" applyAlignment="1">
      <alignment vertical="top" wrapText="1"/>
    </xf>
    <xf numFmtId="3" fontId="44" fillId="0" borderId="0" xfId="6" applyNumberFormat="1" applyFont="1" applyAlignment="1" applyProtection="1">
      <alignment horizontal="center"/>
      <protection locked="0"/>
    </xf>
    <xf numFmtId="9" fontId="42" fillId="4" borderId="15" xfId="7" quotePrefix="1" applyFont="1" applyFill="1" applyBorder="1" applyAlignment="1" applyProtection="1">
      <alignment horizontal="center" vertical="top"/>
      <protection locked="0"/>
    </xf>
    <xf numFmtId="9" fontId="2" fillId="4" borderId="16" xfId="7" applyFont="1" applyFill="1" applyBorder="1" applyAlignment="1">
      <alignment horizontal="center" vertical="top"/>
    </xf>
    <xf numFmtId="3" fontId="40" fillId="7" borderId="4" xfId="6" quotePrefix="1" applyNumberFormat="1" applyFont="1" applyFill="1" applyBorder="1" applyAlignment="1" applyProtection="1">
      <alignment vertical="top"/>
      <protection locked="0"/>
    </xf>
    <xf numFmtId="3" fontId="36" fillId="7" borderId="4" xfId="6" quotePrefix="1" applyNumberFormat="1" applyFont="1" applyFill="1" applyBorder="1" applyAlignment="1" applyProtection="1">
      <alignment vertical="top"/>
      <protection locked="0"/>
    </xf>
    <xf numFmtId="3" fontId="40" fillId="7" borderId="4" xfId="6" applyNumberFormat="1" applyFont="1" applyFill="1" applyBorder="1" applyAlignment="1" applyProtection="1">
      <alignment vertical="top"/>
      <protection locked="0"/>
    </xf>
    <xf numFmtId="3" fontId="47" fillId="0" borderId="4" xfId="6" applyNumberFormat="1" applyFont="1" applyBorder="1" applyAlignment="1">
      <alignment vertical="center" wrapText="1"/>
    </xf>
    <xf numFmtId="3" fontId="10" fillId="3" borderId="0" xfId="6" applyNumberFormat="1" applyFont="1" applyFill="1" applyAlignment="1" applyProtection="1">
      <alignment vertical="top"/>
      <protection locked="0"/>
    </xf>
    <xf numFmtId="3" fontId="22" fillId="7" borderId="4" xfId="6" applyNumberFormat="1" applyFill="1" applyBorder="1" applyAlignment="1" applyProtection="1">
      <alignment vertical="top"/>
      <protection locked="0"/>
    </xf>
    <xf numFmtId="3" fontId="45" fillId="7" borderId="4" xfId="6" applyNumberFormat="1" applyFont="1" applyFill="1" applyBorder="1" applyAlignment="1" applyProtection="1">
      <alignment horizontal="left" vertical="center"/>
      <protection locked="0"/>
    </xf>
    <xf numFmtId="3" fontId="41" fillId="7" borderId="0" xfId="6" applyNumberFormat="1" applyFont="1" applyFill="1" applyAlignment="1" applyProtection="1">
      <alignment horizontal="center"/>
      <protection locked="0"/>
    </xf>
    <xf numFmtId="3" fontId="27" fillId="7" borderId="4" xfId="6" applyNumberFormat="1" applyFont="1" applyFill="1" applyBorder="1" applyAlignment="1" applyProtection="1">
      <alignment vertical="top" wrapText="1"/>
      <protection locked="0"/>
    </xf>
    <xf numFmtId="3" fontId="22" fillId="7" borderId="4" xfId="6" quotePrefix="1" applyNumberFormat="1" applyFill="1" applyBorder="1" applyAlignment="1" applyProtection="1">
      <alignment vertical="top"/>
      <protection locked="0"/>
    </xf>
    <xf numFmtId="3" fontId="36" fillId="7" borderId="4" xfId="6" quotePrefix="1" applyNumberFormat="1" applyFont="1" applyFill="1" applyBorder="1" applyAlignment="1" applyProtection="1">
      <alignment vertical="top" wrapText="1"/>
      <protection locked="0"/>
    </xf>
    <xf numFmtId="3" fontId="22" fillId="7" borderId="4" xfId="6" quotePrefix="1" applyNumberFormat="1" applyFill="1" applyBorder="1" applyAlignment="1" applyProtection="1">
      <alignment vertical="top" wrapText="1"/>
      <protection locked="0"/>
    </xf>
    <xf numFmtId="3" fontId="42" fillId="7" borderId="4" xfId="6" quotePrefix="1" applyNumberFormat="1" applyFont="1" applyFill="1" applyBorder="1" applyAlignment="1" applyProtection="1">
      <alignment vertical="top"/>
      <protection locked="0"/>
    </xf>
    <xf numFmtId="3" fontId="42" fillId="7" borderId="4" xfId="6" applyNumberFormat="1" applyFont="1" applyFill="1" applyBorder="1" applyAlignment="1" applyProtection="1">
      <alignment vertical="top"/>
      <protection locked="0"/>
    </xf>
    <xf numFmtId="0" fontId="13" fillId="0" borderId="0" xfId="6" applyFont="1"/>
    <xf numFmtId="3" fontId="10" fillId="2" borderId="11" xfId="6" applyNumberFormat="1" applyFont="1" applyFill="1" applyBorder="1" applyAlignment="1">
      <alignment horizontal="center"/>
    </xf>
    <xf numFmtId="3" fontId="10" fillId="2" borderId="10" xfId="6" applyNumberFormat="1" applyFont="1" applyFill="1" applyBorder="1" applyAlignment="1">
      <alignment horizontal="center"/>
    </xf>
    <xf numFmtId="3" fontId="10" fillId="2" borderId="13" xfId="6" applyNumberFormat="1" applyFont="1" applyFill="1" applyBorder="1" applyAlignment="1">
      <alignment horizontal="center"/>
    </xf>
    <xf numFmtId="0" fontId="27" fillId="0" borderId="1" xfId="6" applyFont="1" applyBorder="1"/>
    <xf numFmtId="49" fontId="21" fillId="0" borderId="0" xfId="6" applyNumberFormat="1" applyFont="1" applyAlignment="1">
      <alignment horizontal="center"/>
    </xf>
    <xf numFmtId="0" fontId="27" fillId="0" borderId="6" xfId="6" applyFont="1" applyBorder="1"/>
    <xf numFmtId="3" fontId="27" fillId="5" borderId="4" xfId="6" applyNumberFormat="1" applyFont="1" applyFill="1" applyBorder="1"/>
    <xf numFmtId="49" fontId="7" fillId="0" borderId="0" xfId="6" applyNumberFormat="1" applyFont="1" applyAlignment="1">
      <alignment horizontal="center" vertical="center"/>
    </xf>
    <xf numFmtId="3" fontId="7" fillId="4" borderId="4" xfId="6" applyNumberFormat="1" applyFont="1" applyFill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3" fontId="6" fillId="0" borderId="4" xfId="6" applyNumberFormat="1" applyFont="1" applyBorder="1" applyAlignment="1">
      <alignment horizontal="left" wrapText="1" indent="1"/>
    </xf>
    <xf numFmtId="3" fontId="6" fillId="3" borderId="0" xfId="6" applyNumberFormat="1" applyFont="1" applyFill="1" applyAlignment="1">
      <alignment horizontal="center" vertical="center"/>
    </xf>
    <xf numFmtId="3" fontId="6" fillId="4" borderId="4" xfId="6" applyNumberFormat="1" applyFont="1" applyFill="1" applyBorder="1" applyAlignment="1">
      <alignment horizontal="center" vertical="center"/>
    </xf>
    <xf numFmtId="3" fontId="6" fillId="0" borderId="4" xfId="6" applyNumberFormat="1" applyFont="1" applyBorder="1" applyAlignment="1">
      <alignment horizontal="center" vertical="center"/>
    </xf>
    <xf numFmtId="165" fontId="12" fillId="0" borderId="1" xfId="6" applyNumberFormat="1" applyFont="1" applyBorder="1" applyAlignment="1">
      <alignment horizontal="center" vertical="center"/>
    </xf>
    <xf numFmtId="3" fontId="4" fillId="0" borderId="4" xfId="6" applyNumberFormat="1" applyFont="1" applyBorder="1" applyAlignment="1">
      <alignment horizontal="left" wrapText="1" indent="1"/>
    </xf>
    <xf numFmtId="3" fontId="4" fillId="3" borderId="0" xfId="6" applyNumberFormat="1" applyFont="1" applyFill="1" applyAlignment="1">
      <alignment horizontal="center" vertical="center"/>
    </xf>
    <xf numFmtId="3" fontId="4" fillId="4" borderId="4" xfId="6" applyNumberFormat="1" applyFont="1" applyFill="1" applyBorder="1" applyAlignment="1">
      <alignment horizontal="center" vertical="center"/>
    </xf>
    <xf numFmtId="3" fontId="7" fillId="5" borderId="4" xfId="6" applyNumberFormat="1" applyFont="1" applyFill="1" applyBorder="1"/>
    <xf numFmtId="3" fontId="27" fillId="0" borderId="4" xfId="6" applyNumberFormat="1" applyFont="1" applyBorder="1" applyAlignment="1">
      <alignment horizontal="center"/>
    </xf>
    <xf numFmtId="3" fontId="17" fillId="6" borderId="4" xfId="6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/>
    </xf>
    <xf numFmtId="3" fontId="6" fillId="5" borderId="4" xfId="6" applyNumberFormat="1" applyFont="1" applyFill="1" applyBorder="1" applyAlignment="1">
      <alignment horizontal="center" vertical="center"/>
    </xf>
    <xf numFmtId="3" fontId="29" fillId="0" borderId="4" xfId="6" applyNumberFormat="1" applyFont="1" applyBorder="1" applyAlignment="1">
      <alignment horizontal="left" wrapText="1" indent="1"/>
    </xf>
    <xf numFmtId="0" fontId="10" fillId="0" borderId="1" xfId="6" applyFont="1" applyBorder="1"/>
    <xf numFmtId="49" fontId="7" fillId="0" borderId="0" xfId="6" applyNumberFormat="1" applyFont="1" applyAlignment="1">
      <alignment horizontal="center"/>
    </xf>
    <xf numFmtId="0" fontId="10" fillId="0" borderId="4" xfId="6" applyFont="1" applyBorder="1"/>
    <xf numFmtId="3" fontId="7" fillId="4" borderId="4" xfId="6" applyNumberFormat="1" applyFont="1" applyFill="1" applyBorder="1" applyAlignment="1">
      <alignment horizontal="center"/>
    </xf>
    <xf numFmtId="3" fontId="10" fillId="4" borderId="4" xfId="6" applyNumberFormat="1" applyFont="1" applyFill="1" applyBorder="1" applyAlignment="1">
      <alignment horizontal="center" vertical="center"/>
    </xf>
    <xf numFmtId="0" fontId="7" fillId="0" borderId="4" xfId="6" applyFont="1" applyBorder="1"/>
    <xf numFmtId="3" fontId="7" fillId="5" borderId="4" xfId="6" applyNumberFormat="1" applyFont="1" applyFill="1" applyBorder="1" applyAlignment="1">
      <alignment horizontal="center"/>
    </xf>
    <xf numFmtId="0" fontId="28" fillId="0" borderId="1" xfId="6" applyFont="1" applyBorder="1"/>
    <xf numFmtId="0" fontId="30" fillId="0" borderId="0" xfId="6" applyFont="1"/>
    <xf numFmtId="0" fontId="27" fillId="0" borderId="8" xfId="6" applyFont="1" applyBorder="1"/>
    <xf numFmtId="49" fontId="21" fillId="0" borderId="9" xfId="6" applyNumberFormat="1" applyFont="1" applyBorder="1" applyAlignment="1">
      <alignment horizontal="center"/>
    </xf>
    <xf numFmtId="0" fontId="27" fillId="0" borderId="10" xfId="6" applyFont="1" applyBorder="1"/>
    <xf numFmtId="3" fontId="7" fillId="3" borderId="9" xfId="6" applyNumberFormat="1" applyFont="1" applyFill="1" applyBorder="1" applyAlignment="1">
      <alignment horizontal="center"/>
    </xf>
    <xf numFmtId="3" fontId="7" fillId="4" borderId="10" xfId="6" applyNumberFormat="1" applyFont="1" applyFill="1" applyBorder="1" applyAlignment="1">
      <alignment horizontal="center"/>
    </xf>
    <xf numFmtId="3" fontId="7" fillId="5" borderId="10" xfId="6" applyNumberFormat="1" applyFont="1" applyFill="1" applyBorder="1"/>
    <xf numFmtId="3" fontId="27" fillId="0" borderId="10" xfId="6" applyNumberFormat="1" applyFont="1" applyBorder="1" applyAlignment="1">
      <alignment horizontal="center"/>
    </xf>
    <xf numFmtId="0" fontId="20" fillId="0" borderId="1" xfId="6" applyFont="1" applyBorder="1"/>
    <xf numFmtId="49" fontId="20" fillId="0" borderId="0" xfId="6" applyNumberFormat="1" applyFont="1" applyAlignment="1">
      <alignment horizontal="center"/>
    </xf>
    <xf numFmtId="0" fontId="20" fillId="0" borderId="4" xfId="6" applyFont="1" applyBorder="1"/>
    <xf numFmtId="3" fontId="20" fillId="3" borderId="0" xfId="6" applyNumberFormat="1" applyFont="1" applyFill="1" applyAlignment="1">
      <alignment horizontal="center"/>
    </xf>
    <xf numFmtId="3" fontId="20" fillId="4" borderId="4" xfId="6" applyNumberFormat="1" applyFont="1" applyFill="1" applyBorder="1" applyAlignment="1">
      <alignment horizontal="center"/>
    </xf>
    <xf numFmtId="0" fontId="20" fillId="0" borderId="0" xfId="6" applyFont="1"/>
    <xf numFmtId="3" fontId="10" fillId="3" borderId="9" xfId="6" applyNumberFormat="1" applyFont="1" applyFill="1" applyBorder="1" applyAlignment="1">
      <alignment horizontal="center"/>
    </xf>
    <xf numFmtId="0" fontId="27" fillId="7" borderId="5" xfId="6" applyFont="1" applyFill="1" applyBorder="1"/>
    <xf numFmtId="49" fontId="21" fillId="7" borderId="2" xfId="6" applyNumberFormat="1" applyFont="1" applyFill="1" applyBorder="1" applyAlignment="1">
      <alignment horizontal="center"/>
    </xf>
    <xf numFmtId="0" fontId="31" fillId="7" borderId="2" xfId="6" applyFont="1" applyFill="1" applyBorder="1"/>
    <xf numFmtId="0" fontId="27" fillId="7" borderId="0" xfId="6" applyFont="1" applyFill="1"/>
    <xf numFmtId="0" fontId="27" fillId="7" borderId="1" xfId="6" applyFont="1" applyFill="1" applyBorder="1"/>
    <xf numFmtId="49" fontId="21" fillId="7" borderId="0" xfId="6" applyNumberFormat="1" applyFont="1" applyFill="1" applyAlignment="1">
      <alignment horizontal="center"/>
    </xf>
    <xf numFmtId="3" fontId="20" fillId="7" borderId="0" xfId="6" applyNumberFormat="1" applyFont="1" applyFill="1" applyAlignment="1">
      <alignment horizontal="right"/>
    </xf>
    <xf numFmtId="0" fontId="27" fillId="7" borderId="8" xfId="6" applyFont="1" applyFill="1" applyBorder="1"/>
    <xf numFmtId="49" fontId="21" fillId="7" borderId="9" xfId="6" applyNumberFormat="1" applyFont="1" applyFill="1" applyBorder="1" applyAlignment="1">
      <alignment horizontal="center"/>
    </xf>
    <xf numFmtId="0" fontId="27" fillId="7" borderId="9" xfId="6" applyFont="1" applyFill="1" applyBorder="1"/>
    <xf numFmtId="3" fontId="27" fillId="7" borderId="8" xfId="6" applyNumberFormat="1" applyFont="1" applyFill="1" applyBorder="1" applyAlignment="1">
      <alignment horizontal="center"/>
    </xf>
    <xf numFmtId="168" fontId="27" fillId="0" borderId="0" xfId="6" applyNumberFormat="1" applyFont="1" applyAlignment="1">
      <alignment horizontal="center"/>
    </xf>
    <xf numFmtId="168" fontId="21" fillId="0" borderId="0" xfId="6" applyNumberFormat="1" applyFont="1" applyAlignment="1">
      <alignment horizontal="center"/>
    </xf>
    <xf numFmtId="0" fontId="19" fillId="0" borderId="0" xfId="6" applyFont="1"/>
    <xf numFmtId="0" fontId="13" fillId="0" borderId="0" xfId="6" applyFont="1" applyAlignment="1">
      <alignment horizontal="center"/>
    </xf>
    <xf numFmtId="49" fontId="32" fillId="0" borderId="0" xfId="6" applyNumberFormat="1" applyFont="1" applyAlignment="1">
      <alignment horizontal="center"/>
    </xf>
    <xf numFmtId="166" fontId="27" fillId="0" borderId="0" xfId="6" applyNumberFormat="1" applyFont="1"/>
    <xf numFmtId="49" fontId="11" fillId="0" borderId="5" xfId="6" applyNumberFormat="1" applyFont="1" applyBorder="1" applyAlignment="1">
      <alignment horizontal="center"/>
    </xf>
    <xf numFmtId="166" fontId="22" fillId="8" borderId="3" xfId="6" applyNumberFormat="1" applyFill="1" applyBorder="1" applyAlignment="1">
      <alignment horizontal="left"/>
    </xf>
    <xf numFmtId="49" fontId="11" fillId="0" borderId="1" xfId="6" applyNumberFormat="1" applyFont="1" applyBorder="1" applyAlignment="1">
      <alignment horizontal="center"/>
    </xf>
    <xf numFmtId="166" fontId="22" fillId="8" borderId="15" xfId="6" applyNumberFormat="1" applyFill="1" applyBorder="1" applyAlignment="1">
      <alignment horizontal="left"/>
    </xf>
    <xf numFmtId="49" fontId="11" fillId="0" borderId="8" xfId="6" applyNumberFormat="1" applyFont="1" applyBorder="1" applyAlignment="1">
      <alignment horizontal="center"/>
    </xf>
    <xf numFmtId="166" fontId="22" fillId="8" borderId="16" xfId="6" applyNumberFormat="1" applyFill="1" applyBorder="1" applyAlignment="1">
      <alignment horizontal="left"/>
    </xf>
    <xf numFmtId="0" fontId="9" fillId="0" borderId="0" xfId="0" applyFont="1"/>
    <xf numFmtId="0" fontId="37" fillId="9" borderId="0" xfId="6" applyFont="1" applyFill="1" applyAlignment="1" applyProtection="1">
      <alignment horizontal="right" wrapText="1"/>
      <protection locked="0"/>
    </xf>
    <xf numFmtId="2" fontId="37" fillId="9" borderId="0" xfId="6" applyNumberFormat="1" applyFont="1" applyFill="1" applyAlignment="1" applyProtection="1">
      <alignment horizontal="right" wrapText="1"/>
      <protection locked="0"/>
    </xf>
    <xf numFmtId="0" fontId="37" fillId="9" borderId="0" xfId="6" applyFont="1" applyFill="1" applyAlignment="1" applyProtection="1">
      <alignment wrapText="1"/>
      <protection locked="0"/>
    </xf>
    <xf numFmtId="0" fontId="37" fillId="9" borderId="4" xfId="6" applyFont="1" applyFill="1" applyBorder="1" applyAlignment="1" applyProtection="1">
      <alignment horizontal="center" vertical="center" wrapText="1"/>
      <protection locked="0"/>
    </xf>
    <xf numFmtId="0" fontId="37" fillId="9" borderId="15" xfId="6" applyFont="1" applyFill="1" applyBorder="1" applyAlignment="1" applyProtection="1">
      <alignment horizontal="center" vertical="center" wrapText="1"/>
      <protection locked="0"/>
    </xf>
    <xf numFmtId="0" fontId="32" fillId="10" borderId="0" xfId="6" applyFont="1" applyFill="1" applyAlignment="1" applyProtection="1">
      <alignment horizontal="right"/>
      <protection locked="0"/>
    </xf>
    <xf numFmtId="2" fontId="32" fillId="10" borderId="0" xfId="6" applyNumberFormat="1" applyFont="1" applyFill="1" applyAlignment="1" applyProtection="1">
      <alignment horizontal="right"/>
      <protection locked="0"/>
    </xf>
    <xf numFmtId="3" fontId="7" fillId="5" borderId="4" xfId="6" applyNumberFormat="1" applyFont="1" applyFill="1" applyBorder="1" applyAlignment="1" applyProtection="1">
      <alignment horizontal="center" vertical="center"/>
      <protection locked="0"/>
    </xf>
    <xf numFmtId="3" fontId="7" fillId="0" borderId="4" xfId="6" applyNumberFormat="1" applyFont="1" applyBorder="1" applyAlignment="1" applyProtection="1">
      <alignment horizontal="center" vertical="center"/>
      <protection locked="0"/>
    </xf>
    <xf numFmtId="0" fontId="22" fillId="0" borderId="4" xfId="6" applyBorder="1" applyProtection="1">
      <protection locked="0"/>
    </xf>
    <xf numFmtId="0" fontId="22" fillId="0" borderId="0" xfId="6" applyProtection="1">
      <protection locked="0"/>
    </xf>
    <xf numFmtId="0" fontId="22" fillId="0" borderId="0" xfId="6" applyAlignment="1" applyProtection="1">
      <alignment horizontal="right"/>
      <protection locked="0"/>
    </xf>
    <xf numFmtId="2" fontId="1" fillId="0" borderId="0" xfId="6" applyNumberFormat="1" applyFont="1" applyAlignment="1" applyProtection="1">
      <alignment horizontal="right"/>
      <protection locked="0"/>
    </xf>
    <xf numFmtId="0" fontId="32" fillId="0" borderId="4" xfId="6" applyFont="1" applyBorder="1" applyAlignment="1" applyProtection="1">
      <alignment horizontal="center"/>
      <protection locked="0"/>
    </xf>
    <xf numFmtId="3" fontId="28" fillId="0" borderId="4" xfId="6" applyNumberFormat="1" applyFont="1" applyBorder="1" applyAlignment="1" applyProtection="1">
      <alignment horizontal="center" vertical="center"/>
      <protection locked="0"/>
    </xf>
    <xf numFmtId="2" fontId="22" fillId="0" borderId="0" xfId="6" applyNumberFormat="1" applyAlignment="1" applyProtection="1">
      <alignment horizontal="right"/>
      <protection locked="0"/>
    </xf>
    <xf numFmtId="3" fontId="6" fillId="5" borderId="4" xfId="6" applyNumberFormat="1" applyFont="1" applyFill="1" applyBorder="1" applyAlignment="1" applyProtection="1">
      <alignment horizontal="center"/>
      <protection locked="0"/>
    </xf>
    <xf numFmtId="3" fontId="28" fillId="0" borderId="4" xfId="6" applyNumberFormat="1" applyFont="1" applyBorder="1" applyAlignment="1" applyProtection="1">
      <alignment horizontal="center"/>
      <protection locked="0"/>
    </xf>
    <xf numFmtId="0" fontId="22" fillId="0" borderId="9" xfId="6" applyBorder="1" applyAlignment="1" applyProtection="1">
      <alignment horizontal="right"/>
      <protection locked="0"/>
    </xf>
    <xf numFmtId="2" fontId="22" fillId="0" borderId="9" xfId="6" applyNumberFormat="1" applyBorder="1" applyAlignment="1" applyProtection="1">
      <alignment horizontal="right"/>
      <protection locked="0"/>
    </xf>
    <xf numFmtId="3" fontId="7" fillId="5" borderId="10" xfId="6" applyNumberFormat="1" applyFont="1" applyFill="1" applyBorder="1" applyAlignment="1" applyProtection="1">
      <alignment horizontal="center"/>
      <protection locked="0"/>
    </xf>
    <xf numFmtId="3" fontId="28" fillId="0" borderId="10" xfId="6" applyNumberFormat="1" applyFont="1" applyBorder="1" applyAlignment="1" applyProtection="1">
      <alignment horizontal="center"/>
      <protection locked="0"/>
    </xf>
    <xf numFmtId="0" fontId="22" fillId="0" borderId="10" xfId="6" applyBorder="1" applyProtection="1">
      <protection locked="0"/>
    </xf>
    <xf numFmtId="0" fontId="3" fillId="0" borderId="11" xfId="6" applyFont="1" applyBorder="1" applyAlignment="1" applyProtection="1">
      <alignment horizontal="right"/>
      <protection locked="0"/>
    </xf>
    <xf numFmtId="2" fontId="3" fillId="0" borderId="11" xfId="6" applyNumberFormat="1" applyFont="1" applyBorder="1" applyAlignment="1" applyProtection="1">
      <alignment horizontal="right"/>
      <protection locked="0"/>
    </xf>
    <xf numFmtId="0" fontId="3" fillId="3" borderId="11" xfId="6" applyFont="1" applyFill="1" applyBorder="1" applyAlignment="1" applyProtection="1">
      <alignment horizontal="right"/>
      <protection locked="0"/>
    </xf>
    <xf numFmtId="3" fontId="7" fillId="3" borderId="11" xfId="6" applyNumberFormat="1" applyFont="1" applyFill="1" applyBorder="1" applyAlignment="1" applyProtection="1">
      <alignment horizontal="center"/>
      <protection locked="0"/>
    </xf>
    <xf numFmtId="0" fontId="3" fillId="0" borderId="11" xfId="6" applyFont="1" applyBorder="1" applyProtection="1">
      <protection locked="0"/>
    </xf>
    <xf numFmtId="0" fontId="3" fillId="0" borderId="0" xfId="6" applyFont="1" applyProtection="1">
      <protection locked="0"/>
    </xf>
    <xf numFmtId="0" fontId="27" fillId="0" borderId="4" xfId="6" applyFont="1" applyBorder="1" applyAlignment="1" applyProtection="1">
      <alignment horizontal="center"/>
      <protection locked="0"/>
    </xf>
    <xf numFmtId="3" fontId="7" fillId="3" borderId="13" xfId="6" applyNumberFormat="1" applyFont="1" applyFill="1" applyBorder="1" applyAlignment="1" applyProtection="1">
      <alignment horizontal="center"/>
      <protection locked="0"/>
    </xf>
    <xf numFmtId="2" fontId="32" fillId="10" borderId="4" xfId="6" applyNumberFormat="1" applyFont="1" applyFill="1" applyBorder="1" applyAlignment="1" applyProtection="1">
      <alignment horizontal="left"/>
      <protection locked="0"/>
    </xf>
    <xf numFmtId="0" fontId="38" fillId="0" borderId="4" xfId="6" applyFont="1" applyBorder="1" applyProtection="1">
      <protection locked="0"/>
    </xf>
    <xf numFmtId="0" fontId="32" fillId="10" borderId="4" xfId="6" applyFont="1" applyFill="1" applyBorder="1" applyProtection="1">
      <protection locked="0"/>
    </xf>
    <xf numFmtId="0" fontId="38" fillId="0" borderId="10" xfId="6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6" applyFont="1" applyBorder="1" applyAlignment="1">
      <alignment horizontal="center" vertical="top"/>
    </xf>
    <xf numFmtId="0" fontId="12" fillId="0" borderId="0" xfId="6" applyFont="1" applyAlignment="1">
      <alignment horizontal="center" vertical="top"/>
    </xf>
    <xf numFmtId="3" fontId="15" fillId="0" borderId="4" xfId="6" applyNumberFormat="1" applyFont="1" applyBorder="1" applyAlignment="1">
      <alignment vertical="top" wrapText="1"/>
    </xf>
    <xf numFmtId="3" fontId="27" fillId="0" borderId="18" xfId="6" applyNumberFormat="1" applyFont="1" applyBorder="1" applyAlignment="1">
      <alignment vertical="top" wrapText="1"/>
    </xf>
    <xf numFmtId="3" fontId="2" fillId="7" borderId="4" xfId="6" applyNumberFormat="1" applyFont="1" applyFill="1" applyBorder="1" applyAlignment="1">
      <alignment horizontal="center" vertical="center"/>
    </xf>
    <xf numFmtId="3" fontId="2" fillId="4" borderId="4" xfId="6" quotePrefix="1" applyNumberFormat="1" applyFont="1" applyFill="1" applyBorder="1" applyAlignment="1">
      <alignment horizontal="right" vertical="center"/>
    </xf>
    <xf numFmtId="3" fontId="4" fillId="4" borderId="4" xfId="6" quotePrefix="1" applyNumberFormat="1" applyFont="1" applyFill="1" applyBorder="1" applyAlignment="1">
      <alignment horizontal="right" vertical="center"/>
    </xf>
    <xf numFmtId="3" fontId="31" fillId="0" borderId="19" xfId="6" applyNumberFormat="1" applyFont="1" applyBorder="1" applyAlignment="1">
      <alignment vertical="top" wrapText="1"/>
    </xf>
    <xf numFmtId="3" fontId="31" fillId="0" borderId="4" xfId="6" applyNumberFormat="1" applyFont="1" applyBorder="1" applyAlignment="1">
      <alignment vertical="top" wrapText="1"/>
    </xf>
    <xf numFmtId="165" fontId="7" fillId="0" borderId="1" xfId="6" applyNumberFormat="1" applyFont="1" applyBorder="1" applyAlignment="1">
      <alignment horizontal="center" vertical="center"/>
    </xf>
    <xf numFmtId="0" fontId="27" fillId="0" borderId="4" xfId="6" applyFont="1" applyBorder="1" applyAlignment="1">
      <alignment horizontal="center"/>
    </xf>
    <xf numFmtId="3" fontId="20" fillId="5" borderId="15" xfId="6" applyNumberFormat="1" applyFont="1" applyFill="1" applyBorder="1" applyAlignment="1">
      <alignment horizontal="center"/>
    </xf>
    <xf numFmtId="3" fontId="20" fillId="0" borderId="4" xfId="6" applyNumberFormat="1" applyFont="1" applyBorder="1" applyAlignment="1">
      <alignment horizontal="center"/>
    </xf>
    <xf numFmtId="3" fontId="10" fillId="5" borderId="0" xfId="6" applyNumberFormat="1" applyFont="1" applyFill="1" applyAlignment="1">
      <alignment vertical="center"/>
    </xf>
    <xf numFmtId="3" fontId="10" fillId="5" borderId="9" xfId="6" applyNumberFormat="1" applyFont="1" applyFill="1" applyBorder="1" applyAlignment="1">
      <alignment vertical="top"/>
    </xf>
    <xf numFmtId="3" fontId="10" fillId="3" borderId="0" xfId="6" quotePrefix="1" applyNumberFormat="1" applyFont="1" applyFill="1" applyAlignment="1" applyProtection="1">
      <alignment horizontal="right" vertical="top"/>
      <protection locked="0"/>
    </xf>
    <xf numFmtId="3" fontId="10" fillId="3" borderId="9" xfId="6" applyNumberFormat="1" applyFont="1" applyFill="1" applyBorder="1" applyAlignment="1">
      <alignment vertical="top"/>
    </xf>
    <xf numFmtId="9" fontId="10" fillId="7" borderId="1" xfId="7" applyFont="1" applyFill="1" applyBorder="1" applyAlignment="1">
      <alignment horizontal="center"/>
    </xf>
    <xf numFmtId="3" fontId="6" fillId="7" borderId="4" xfId="6" applyNumberFormat="1" applyFont="1" applyFill="1" applyBorder="1" applyAlignment="1">
      <alignment horizontal="center"/>
    </xf>
    <xf numFmtId="3" fontId="6" fillId="7" borderId="4" xfId="6" applyNumberFormat="1" applyFont="1" applyFill="1" applyBorder="1" applyAlignment="1">
      <alignment horizontal="center" vertical="center"/>
    </xf>
    <xf numFmtId="3" fontId="10" fillId="7" borderId="4" xfId="6" applyNumberFormat="1" applyFont="1" applyFill="1" applyBorder="1" applyAlignment="1">
      <alignment vertical="center"/>
    </xf>
    <xf numFmtId="3" fontId="10" fillId="7" borderId="10" xfId="6" applyNumberFormat="1" applyFont="1" applyFill="1" applyBorder="1"/>
    <xf numFmtId="9" fontId="10" fillId="7" borderId="8" xfId="7" applyFont="1" applyFill="1" applyBorder="1" applyAlignment="1">
      <alignment horizontal="center"/>
    </xf>
    <xf numFmtId="169" fontId="0" fillId="8" borderId="3" xfId="7" applyNumberFormat="1" applyFont="1" applyFill="1" applyBorder="1" applyAlignment="1" applyProtection="1">
      <alignment horizontal="center"/>
    </xf>
    <xf numFmtId="169" fontId="0" fillId="8" borderId="15" xfId="7" applyNumberFormat="1" applyFont="1" applyFill="1" applyBorder="1" applyAlignment="1" applyProtection="1">
      <alignment horizontal="center"/>
    </xf>
    <xf numFmtId="169" fontId="0" fillId="8" borderId="16" xfId="7" applyNumberFormat="1" applyFont="1" applyFill="1" applyBorder="1" applyAlignment="1" applyProtection="1">
      <alignment horizontal="center"/>
    </xf>
    <xf numFmtId="169" fontId="27" fillId="11" borderId="3" xfId="9" applyNumberFormat="1" applyFont="1" applyFill="1" applyBorder="1" applyAlignment="1" applyProtection="1">
      <alignment horizontal="left"/>
    </xf>
    <xf numFmtId="169" fontId="27" fillId="11" borderId="15" xfId="9" applyNumberFormat="1" applyFont="1" applyFill="1" applyBorder="1" applyAlignment="1" applyProtection="1">
      <alignment horizontal="left"/>
    </xf>
    <xf numFmtId="169" fontId="27" fillId="11" borderId="16" xfId="9" applyNumberFormat="1" applyFont="1" applyFill="1" applyBorder="1" applyAlignment="1" applyProtection="1">
      <alignment horizontal="left"/>
    </xf>
    <xf numFmtId="3" fontId="22" fillId="0" borderId="4" xfId="6" applyNumberFormat="1" applyBorder="1" applyProtection="1">
      <protection locked="0"/>
    </xf>
    <xf numFmtId="3" fontId="10" fillId="5" borderId="4" xfId="6" applyNumberFormat="1" applyFont="1" applyFill="1" applyBorder="1" applyAlignment="1" applyProtection="1">
      <alignment horizontal="center" vertical="center"/>
      <protection locked="0"/>
    </xf>
    <xf numFmtId="3" fontId="10" fillId="0" borderId="4" xfId="6" applyNumberFormat="1" applyFont="1" applyBorder="1" applyAlignment="1" applyProtection="1">
      <alignment horizontal="center" vertical="center"/>
      <protection locked="0"/>
    </xf>
    <xf numFmtId="3" fontId="10" fillId="5" borderId="4" xfId="6" applyNumberFormat="1" applyFont="1" applyFill="1" applyBorder="1" applyProtection="1">
      <protection locked="0"/>
    </xf>
    <xf numFmtId="0" fontId="32" fillId="0" borderId="0" xfId="6" applyFont="1" applyAlignment="1" applyProtection="1">
      <alignment horizontal="right"/>
      <protection locked="0"/>
    </xf>
    <xf numFmtId="2" fontId="32" fillId="0" borderId="0" xfId="6" applyNumberFormat="1" applyFont="1" applyAlignment="1" applyProtection="1">
      <alignment horizontal="right"/>
      <protection locked="0"/>
    </xf>
    <xf numFmtId="0" fontId="32" fillId="0" borderId="4" xfId="6" applyFont="1" applyBorder="1" applyProtection="1">
      <protection locked="0"/>
    </xf>
    <xf numFmtId="3" fontId="32" fillId="0" borderId="4" xfId="6" applyNumberFormat="1" applyFont="1" applyBorder="1" applyProtection="1">
      <protection locked="0"/>
    </xf>
    <xf numFmtId="3" fontId="1" fillId="0" borderId="4" xfId="6" applyNumberFormat="1" applyFont="1" applyBorder="1" applyProtection="1">
      <protection locked="0"/>
    </xf>
    <xf numFmtId="49" fontId="40" fillId="0" borderId="0" xfId="6" applyNumberFormat="1" applyFont="1" applyAlignment="1">
      <alignment vertical="top"/>
    </xf>
    <xf numFmtId="3" fontId="1" fillId="4" borderId="4" xfId="6" quotePrefix="1" applyNumberFormat="1" applyFont="1" applyFill="1" applyBorder="1" applyAlignment="1">
      <alignment vertical="top"/>
    </xf>
    <xf numFmtId="2" fontId="32" fillId="0" borderId="0" xfId="6" applyNumberFormat="1" applyFont="1" applyAlignment="1" applyProtection="1">
      <alignment horizontal="left"/>
      <protection locked="0"/>
    </xf>
    <xf numFmtId="3" fontId="7" fillId="2" borderId="4" xfId="6" applyNumberFormat="1" applyFont="1" applyFill="1" applyBorder="1" applyAlignment="1" applyProtection="1">
      <alignment horizontal="center" vertical="center"/>
      <protection locked="0"/>
    </xf>
    <xf numFmtId="0" fontId="22" fillId="2" borderId="4" xfId="6" applyFill="1" applyBorder="1" applyProtection="1">
      <protection locked="0"/>
    </xf>
    <xf numFmtId="0" fontId="32" fillId="2" borderId="4" xfId="6" applyFont="1" applyFill="1" applyBorder="1" applyAlignment="1" applyProtection="1">
      <alignment horizontal="center"/>
      <protection locked="0"/>
    </xf>
    <xf numFmtId="0" fontId="1" fillId="0" borderId="4" xfId="6" applyFont="1" applyBorder="1" applyProtection="1">
      <protection locked="0"/>
    </xf>
    <xf numFmtId="3" fontId="25" fillId="2" borderId="12" xfId="6" applyNumberFormat="1" applyFont="1" applyFill="1" applyBorder="1" applyAlignment="1">
      <alignment horizontal="center" vertical="center" wrapText="1"/>
    </xf>
    <xf numFmtId="3" fontId="23" fillId="2" borderId="14" xfId="6" applyNumberFormat="1" applyFont="1" applyFill="1" applyBorder="1" applyAlignment="1">
      <alignment horizontal="center" vertical="center" wrapText="1"/>
    </xf>
    <xf numFmtId="0" fontId="20" fillId="0" borderId="1" xfId="6" applyFont="1" applyBorder="1" applyAlignment="1">
      <alignment horizontal="center" vertical="center"/>
    </xf>
    <xf numFmtId="3" fontId="20" fillId="5" borderId="0" xfId="6" applyNumberFormat="1" applyFont="1" applyFill="1" applyAlignment="1">
      <alignment horizontal="center" vertical="center"/>
    </xf>
    <xf numFmtId="3" fontId="20" fillId="0" borderId="15" xfId="6" applyNumberFormat="1" applyFont="1" applyBorder="1" applyAlignment="1">
      <alignment horizontal="center" vertical="center"/>
    </xf>
    <xf numFmtId="9" fontId="2" fillId="4" borderId="0" xfId="7" applyFont="1" applyFill="1" applyAlignment="1" applyProtection="1">
      <alignment horizontal="center" vertical="top"/>
    </xf>
    <xf numFmtId="9" fontId="2" fillId="4" borderId="0" xfId="7" applyFont="1" applyFill="1" applyAlignment="1" applyProtection="1">
      <alignment horizontal="center" vertical="center"/>
    </xf>
    <xf numFmtId="9" fontId="2" fillId="4" borderId="0" xfId="7" quotePrefix="1" applyFont="1" applyFill="1" applyAlignment="1" applyProtection="1">
      <alignment horizontal="center" vertical="top"/>
    </xf>
    <xf numFmtId="3" fontId="7" fillId="5" borderId="4" xfId="6" applyNumberFormat="1" applyFont="1" applyFill="1" applyBorder="1" applyAlignment="1">
      <alignment horizontal="center" vertical="center"/>
    </xf>
    <xf numFmtId="3" fontId="27" fillId="0" borderId="4" xfId="6" applyNumberFormat="1" applyFont="1" applyBorder="1" applyAlignment="1">
      <alignment horizontal="center" vertical="center"/>
    </xf>
    <xf numFmtId="3" fontId="20" fillId="3" borderId="0" xfId="6" applyNumberFormat="1" applyFont="1" applyFill="1" applyAlignment="1">
      <alignment horizontal="center" vertical="center"/>
    </xf>
    <xf numFmtId="3" fontId="20" fillId="4" borderId="4" xfId="6" applyNumberFormat="1" applyFont="1" applyFill="1" applyBorder="1" applyAlignment="1">
      <alignment horizontal="center" vertical="center"/>
    </xf>
    <xf numFmtId="3" fontId="7" fillId="0" borderId="4" xfId="6" applyNumberFormat="1" applyFont="1" applyBorder="1" applyAlignment="1">
      <alignment horizontal="center" vertical="center"/>
    </xf>
    <xf numFmtId="3" fontId="11" fillId="3" borderId="0" xfId="6" applyNumberFormat="1" applyFont="1" applyFill="1" applyAlignment="1">
      <alignment horizontal="center" vertical="center"/>
    </xf>
    <xf numFmtId="3" fontId="11" fillId="4" borderId="4" xfId="6" applyNumberFormat="1" applyFont="1" applyFill="1" applyBorder="1" applyAlignment="1">
      <alignment horizontal="center" vertical="center"/>
    </xf>
    <xf numFmtId="171" fontId="23" fillId="3" borderId="6" xfId="6" applyNumberFormat="1" applyFont="1" applyFill="1" applyBorder="1" applyAlignment="1" applyProtection="1">
      <alignment horizontal="center" vertical="center"/>
      <protection locked="0"/>
    </xf>
    <xf numFmtId="3" fontId="2" fillId="7" borderId="13" xfId="6" applyNumberFormat="1" applyFont="1" applyFill="1" applyBorder="1" applyAlignment="1">
      <alignment horizontal="center" vertical="center"/>
    </xf>
    <xf numFmtId="3" fontId="2" fillId="3" borderId="15" xfId="6" applyNumberFormat="1" applyFont="1" applyFill="1" applyBorder="1"/>
    <xf numFmtId="3" fontId="41" fillId="3" borderId="15" xfId="6" quotePrefix="1" applyNumberFormat="1" applyFont="1" applyFill="1" applyBorder="1" applyAlignment="1" applyProtection="1">
      <alignment horizontal="right" vertical="top"/>
      <protection locked="0"/>
    </xf>
    <xf numFmtId="3" fontId="10" fillId="3" borderId="16" xfId="6" applyNumberFormat="1" applyFont="1" applyFill="1" applyBorder="1" applyAlignment="1">
      <alignment vertical="top"/>
    </xf>
    <xf numFmtId="3" fontId="3" fillId="3" borderId="15" xfId="6" applyNumberFormat="1" applyFont="1" applyFill="1" applyBorder="1" applyAlignment="1">
      <alignment horizontal="center"/>
    </xf>
    <xf numFmtId="3" fontId="3" fillId="7" borderId="11" xfId="6" applyNumberFormat="1" applyFont="1" applyFill="1" applyBorder="1" applyAlignment="1">
      <alignment horizontal="center"/>
    </xf>
    <xf numFmtId="3" fontId="10" fillId="7" borderId="4" xfId="6" applyNumberFormat="1" applyFont="1" applyFill="1" applyBorder="1" applyAlignment="1">
      <alignment vertical="top"/>
    </xf>
    <xf numFmtId="3" fontId="4" fillId="2" borderId="2" xfId="6" applyNumberFormat="1" applyFont="1" applyFill="1" applyBorder="1" applyAlignment="1">
      <alignment horizontal="center"/>
    </xf>
    <xf numFmtId="3" fontId="4" fillId="2" borderId="9" xfId="6" applyNumberFormat="1" applyFont="1" applyFill="1" applyBorder="1" applyAlignment="1">
      <alignment horizontal="center"/>
    </xf>
    <xf numFmtId="3" fontId="15" fillId="2" borderId="11" xfId="6" applyNumberFormat="1" applyFont="1" applyFill="1" applyBorder="1" applyAlignment="1">
      <alignment horizontal="right"/>
    </xf>
    <xf numFmtId="0" fontId="2" fillId="0" borderId="1" xfId="6" applyFont="1" applyBorder="1"/>
    <xf numFmtId="3" fontId="10" fillId="3" borderId="12" xfId="6" applyNumberFormat="1" applyFont="1" applyFill="1" applyBorder="1" applyAlignment="1">
      <alignment horizontal="right" vertical="center"/>
    </xf>
    <xf numFmtId="9" fontId="10" fillId="4" borderId="11" xfId="7" applyFont="1" applyFill="1" applyBorder="1" applyAlignment="1" applyProtection="1">
      <alignment horizontal="center" vertical="center"/>
    </xf>
    <xf numFmtId="3" fontId="10" fillId="4" borderId="13" xfId="6" applyNumberFormat="1" applyFont="1" applyFill="1" applyBorder="1" applyAlignment="1">
      <alignment horizontal="right" vertical="center"/>
    </xf>
    <xf numFmtId="165" fontId="3" fillId="0" borderId="1" xfId="6" applyNumberFormat="1" applyFont="1" applyBorder="1" applyAlignment="1">
      <alignment horizontal="center" vertical="top"/>
    </xf>
    <xf numFmtId="0" fontId="6" fillId="0" borderId="0" xfId="6" applyFont="1" applyAlignment="1">
      <alignment horizontal="center" vertical="top"/>
    </xf>
    <xf numFmtId="3" fontId="7" fillId="0" borderId="0" xfId="6" applyNumberFormat="1" applyFont="1" applyAlignment="1">
      <alignment vertical="top"/>
    </xf>
    <xf numFmtId="3" fontId="10" fillId="0" borderId="4" xfId="6" applyNumberFormat="1" applyFont="1" applyBorder="1" applyAlignment="1">
      <alignment vertical="top"/>
    </xf>
    <xf numFmtId="9" fontId="2" fillId="4" borderId="15" xfId="7" applyFont="1" applyFill="1" applyBorder="1" applyAlignment="1" applyProtection="1">
      <alignment horizontal="center"/>
    </xf>
    <xf numFmtId="3" fontId="27" fillId="4" borderId="4" xfId="6" applyNumberFormat="1" applyFont="1" applyFill="1" applyBorder="1" applyAlignment="1">
      <alignment vertical="top"/>
    </xf>
    <xf numFmtId="49" fontId="14" fillId="0" borderId="0" xfId="6" applyNumberFormat="1" applyFont="1" applyAlignment="1">
      <alignment vertical="top"/>
    </xf>
    <xf numFmtId="3" fontId="43" fillId="4" borderId="4" xfId="6" quotePrefix="1" applyNumberFormat="1" applyFont="1" applyFill="1" applyBorder="1" applyAlignment="1">
      <alignment horizontal="center" vertical="center"/>
    </xf>
    <xf numFmtId="3" fontId="45" fillId="7" borderId="4" xfId="6" applyNumberFormat="1" applyFont="1" applyFill="1" applyBorder="1" applyAlignment="1">
      <alignment horizontal="left" vertical="center"/>
    </xf>
    <xf numFmtId="3" fontId="3" fillId="5" borderId="0" xfId="6" applyNumberFormat="1" applyFont="1" applyFill="1" applyAlignment="1">
      <alignment horizontal="center" vertical="center"/>
    </xf>
    <xf numFmtId="3" fontId="3" fillId="0" borderId="4" xfId="6" applyNumberFormat="1" applyFont="1" applyBorder="1" applyAlignment="1">
      <alignment horizontal="center" vertical="center"/>
    </xf>
    <xf numFmtId="0" fontId="49" fillId="0" borderId="1" xfId="6" applyFont="1" applyBorder="1" applyAlignment="1">
      <alignment horizontal="center" vertical="top"/>
    </xf>
    <xf numFmtId="3" fontId="10" fillId="0" borderId="17" xfId="6" applyNumberFormat="1" applyFont="1" applyBorder="1" applyAlignment="1">
      <alignment vertical="top" wrapText="1"/>
    </xf>
    <xf numFmtId="3" fontId="3" fillId="0" borderId="4" xfId="6" applyNumberFormat="1" applyFont="1" applyBorder="1"/>
    <xf numFmtId="0" fontId="50" fillId="0" borderId="1" xfId="6" applyFont="1" applyBorder="1" applyAlignment="1">
      <alignment horizontal="center" vertical="top"/>
    </xf>
    <xf numFmtId="3" fontId="3" fillId="0" borderId="10" xfId="6" applyNumberFormat="1" applyFont="1" applyBorder="1" applyAlignment="1">
      <alignment horizontal="right" wrapText="1"/>
    </xf>
    <xf numFmtId="3" fontId="7" fillId="3" borderId="14" xfId="6" applyNumberFormat="1" applyFont="1" applyFill="1" applyBorder="1" applyAlignment="1">
      <alignment horizontal="center"/>
    </xf>
    <xf numFmtId="9" fontId="7" fillId="4" borderId="14" xfId="7" applyFont="1" applyFill="1" applyBorder="1" applyProtection="1"/>
    <xf numFmtId="3" fontId="7" fillId="4" borderId="13" xfId="6" applyNumberFormat="1" applyFont="1" applyFill="1" applyBorder="1" applyAlignment="1">
      <alignment horizontal="center" vertical="center"/>
    </xf>
    <xf numFmtId="3" fontId="22" fillId="7" borderId="13" xfId="6" applyNumberFormat="1" applyFill="1" applyBorder="1" applyAlignment="1">
      <alignment vertical="top"/>
    </xf>
    <xf numFmtId="3" fontId="7" fillId="5" borderId="14" xfId="6" applyNumberFormat="1" applyFont="1" applyFill="1" applyBorder="1" applyAlignment="1">
      <alignment horizontal="center"/>
    </xf>
    <xf numFmtId="3" fontId="7" fillId="0" borderId="13" xfId="6" applyNumberFormat="1" applyFont="1" applyBorder="1" applyAlignment="1">
      <alignment horizontal="center" vertical="center"/>
    </xf>
    <xf numFmtId="3" fontId="22" fillId="0" borderId="10" xfId="6" applyNumberFormat="1" applyBorder="1" applyAlignment="1">
      <alignment vertical="top" wrapText="1"/>
    </xf>
    <xf numFmtId="3" fontId="10" fillId="0" borderId="0" xfId="6" applyNumberFormat="1" applyFont="1" applyAlignment="1">
      <alignment horizontal="center" vertical="top"/>
    </xf>
    <xf numFmtId="49" fontId="38" fillId="0" borderId="0" xfId="6" applyNumberFormat="1" applyFont="1" applyAlignment="1">
      <alignment vertical="top"/>
    </xf>
    <xf numFmtId="3" fontId="15" fillId="0" borderId="0" xfId="6" applyNumberFormat="1" applyFont="1" applyAlignment="1">
      <alignment horizontal="center" vertical="top"/>
    </xf>
    <xf numFmtId="0" fontId="21" fillId="12" borderId="11" xfId="6" applyFont="1" applyFill="1" applyBorder="1" applyAlignment="1">
      <alignment horizontal="center"/>
    </xf>
    <xf numFmtId="10" fontId="21" fillId="12" borderId="11" xfId="6" applyNumberFormat="1" applyFont="1" applyFill="1" applyBorder="1" applyAlignment="1">
      <alignment horizontal="center"/>
    </xf>
    <xf numFmtId="3" fontId="21" fillId="3" borderId="11" xfId="6" applyNumberFormat="1" applyFont="1" applyFill="1" applyBorder="1" applyAlignment="1">
      <alignment horizontal="center"/>
    </xf>
    <xf numFmtId="0" fontId="21" fillId="3" borderId="11" xfId="6" applyFont="1" applyFill="1" applyBorder="1" applyAlignment="1">
      <alignment horizontal="center"/>
    </xf>
    <xf numFmtId="3" fontId="3" fillId="0" borderId="1" xfId="6" applyNumberFormat="1" applyFont="1" applyBorder="1" applyAlignment="1">
      <alignment horizontal="center"/>
    </xf>
    <xf numFmtId="3" fontId="3" fillId="0" borderId="4" xfId="6" applyNumberFormat="1" applyFont="1" applyBorder="1" applyAlignment="1">
      <alignment horizontal="center"/>
    </xf>
    <xf numFmtId="3" fontId="7" fillId="7" borderId="5" xfId="6" applyNumberFormat="1" applyFont="1" applyFill="1" applyBorder="1" applyAlignment="1">
      <alignment horizontal="center"/>
    </xf>
    <xf numFmtId="3" fontId="7" fillId="7" borderId="6" xfId="6" applyNumberFormat="1" applyFont="1" applyFill="1" applyBorder="1" applyAlignment="1">
      <alignment horizontal="center"/>
    </xf>
    <xf numFmtId="0" fontId="23" fillId="2" borderId="5" xfId="6" applyFont="1" applyFill="1" applyBorder="1" applyAlignment="1">
      <alignment horizontal="center" vertical="center" wrapText="1"/>
    </xf>
    <xf numFmtId="0" fontId="23" fillId="2" borderId="8" xfId="6" applyFont="1" applyFill="1" applyBorder="1" applyAlignment="1">
      <alignment horizontal="center" vertical="center" wrapText="1"/>
    </xf>
    <xf numFmtId="170" fontId="23" fillId="2" borderId="11" xfId="6" applyNumberFormat="1" applyFont="1" applyFill="1" applyBorder="1" applyAlignment="1">
      <alignment horizontal="center" vertical="center"/>
    </xf>
    <xf numFmtId="3" fontId="23" fillId="2" borderId="12" xfId="6" applyNumberFormat="1" applyFont="1" applyFill="1" applyBorder="1" applyAlignment="1">
      <alignment horizontal="center" vertical="center" wrapText="1"/>
    </xf>
    <xf numFmtId="3" fontId="23" fillId="2" borderId="13" xfId="6" applyNumberFormat="1" applyFont="1" applyFill="1" applyBorder="1" applyAlignment="1">
      <alignment horizontal="center" vertical="center" wrapText="1"/>
    </xf>
    <xf numFmtId="3" fontId="7" fillId="7" borderId="8" xfId="6" applyNumberFormat="1" applyFont="1" applyFill="1" applyBorder="1" applyAlignment="1">
      <alignment horizontal="center"/>
    </xf>
    <xf numFmtId="3" fontId="7" fillId="7" borderId="10" xfId="6" applyNumberFormat="1" applyFont="1" applyFill="1" applyBorder="1" applyAlignment="1">
      <alignment horizontal="center"/>
    </xf>
    <xf numFmtId="3" fontId="20" fillId="7" borderId="1" xfId="7" applyNumberFormat="1" applyFont="1" applyFill="1" applyBorder="1" applyAlignment="1" applyProtection="1">
      <alignment horizontal="center"/>
    </xf>
    <xf numFmtId="3" fontId="25" fillId="2" borderId="12" xfId="6" applyNumberFormat="1" applyFont="1" applyFill="1" applyBorder="1" applyAlignment="1">
      <alignment horizontal="center" vertical="center" wrapText="1"/>
    </xf>
    <xf numFmtId="3" fontId="25" fillId="2" borderId="14" xfId="6" applyNumberFormat="1" applyFont="1" applyFill="1" applyBorder="1" applyAlignment="1">
      <alignment horizontal="center" vertical="center" wrapText="1"/>
    </xf>
    <xf numFmtId="3" fontId="25" fillId="2" borderId="13" xfId="6" applyNumberFormat="1" applyFont="1" applyFill="1" applyBorder="1" applyAlignment="1">
      <alignment horizontal="center" vertical="center" wrapText="1"/>
    </xf>
    <xf numFmtId="3" fontId="23" fillId="2" borderId="14" xfId="6" applyNumberFormat="1" applyFont="1" applyFill="1" applyBorder="1" applyAlignment="1">
      <alignment horizontal="center" vertical="center" wrapText="1"/>
    </xf>
    <xf numFmtId="0" fontId="24" fillId="2" borderId="13" xfId="6" applyFont="1" applyFill="1" applyBorder="1" applyAlignment="1">
      <alignment horizontal="center" vertical="center" wrapText="1"/>
    </xf>
    <xf numFmtId="9" fontId="25" fillId="2" borderId="12" xfId="7" applyFont="1" applyFill="1" applyBorder="1" applyAlignment="1">
      <alignment horizontal="center" vertical="center" wrapText="1"/>
    </xf>
    <xf numFmtId="0" fontId="26" fillId="2" borderId="13" xfId="6" applyFont="1" applyFill="1" applyBorder="1" applyAlignment="1">
      <alignment horizontal="center" vertical="center" wrapText="1"/>
    </xf>
    <xf numFmtId="3" fontId="14" fillId="2" borderId="14" xfId="6" applyNumberFormat="1" applyFont="1" applyFill="1" applyBorder="1" applyAlignment="1">
      <alignment horizontal="center"/>
    </xf>
    <xf numFmtId="3" fontId="14" fillId="2" borderId="13" xfId="6" applyNumberFormat="1" applyFont="1" applyFill="1" applyBorder="1" applyAlignment="1">
      <alignment horizontal="center"/>
    </xf>
    <xf numFmtId="3" fontId="3" fillId="7" borderId="12" xfId="6" applyNumberFormat="1" applyFont="1" applyFill="1" applyBorder="1" applyAlignment="1">
      <alignment horizontal="center"/>
    </xf>
    <xf numFmtId="3" fontId="3" fillId="7" borderId="14" xfId="6" applyNumberFormat="1" applyFont="1" applyFill="1" applyBorder="1" applyAlignment="1">
      <alignment horizontal="center"/>
    </xf>
    <xf numFmtId="3" fontId="3" fillId="7" borderId="13" xfId="6" applyNumberFormat="1" applyFont="1" applyFill="1" applyBorder="1" applyAlignment="1">
      <alignment horizontal="center"/>
    </xf>
    <xf numFmtId="3" fontId="3" fillId="7" borderId="12" xfId="6" applyNumberFormat="1" applyFont="1" applyFill="1" applyBorder="1" applyAlignment="1">
      <alignment horizontal="center" vertical="center"/>
    </xf>
    <xf numFmtId="3" fontId="3" fillId="7" borderId="14" xfId="6" applyNumberFormat="1" applyFont="1" applyFill="1" applyBorder="1" applyAlignment="1">
      <alignment horizontal="center" vertical="center"/>
    </xf>
    <xf numFmtId="3" fontId="3" fillId="7" borderId="13" xfId="6" applyNumberFormat="1" applyFont="1" applyFill="1" applyBorder="1" applyAlignment="1">
      <alignment horizontal="center" vertical="center"/>
    </xf>
    <xf numFmtId="3" fontId="3" fillId="5" borderId="12" xfId="6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3" fontId="20" fillId="7" borderId="12" xfId="7" applyNumberFormat="1" applyFont="1" applyFill="1" applyBorder="1" applyAlignment="1" applyProtection="1">
      <alignment horizontal="center"/>
    </xf>
    <xf numFmtId="3" fontId="20" fillId="7" borderId="14" xfId="7" applyNumberFormat="1" applyFont="1" applyFill="1" applyBorder="1" applyAlignment="1" applyProtection="1">
      <alignment horizontal="center"/>
    </xf>
    <xf numFmtId="3" fontId="20" fillId="7" borderId="13" xfId="7" applyNumberFormat="1" applyFont="1" applyFill="1" applyBorder="1" applyAlignment="1" applyProtection="1">
      <alignment horizontal="center"/>
    </xf>
    <xf numFmtId="3" fontId="15" fillId="2" borderId="14" xfId="6" applyNumberFormat="1" applyFont="1" applyFill="1" applyBorder="1" applyAlignment="1">
      <alignment horizontal="center"/>
    </xf>
    <xf numFmtId="3" fontId="15" fillId="2" borderId="13" xfId="6" applyNumberFormat="1" applyFont="1" applyFill="1" applyBorder="1" applyAlignment="1">
      <alignment horizontal="center"/>
    </xf>
    <xf numFmtId="0" fontId="11" fillId="13" borderId="0" xfId="6" applyFont="1" applyFill="1" applyAlignment="1">
      <alignment horizontal="center"/>
    </xf>
    <xf numFmtId="0" fontId="16" fillId="13" borderId="0" xfId="6" applyFont="1" applyFill="1"/>
    <xf numFmtId="0" fontId="22" fillId="13" borderId="4" xfId="6" applyFill="1" applyBorder="1"/>
    <xf numFmtId="166" fontId="38" fillId="13" borderId="4" xfId="6" applyNumberFormat="1" applyFont="1" applyFill="1" applyBorder="1" applyAlignment="1">
      <alignment horizontal="right"/>
    </xf>
    <xf numFmtId="3" fontId="44" fillId="14" borderId="0" xfId="6" applyNumberFormat="1" applyFont="1" applyFill="1" applyAlignment="1">
      <alignment horizontal="center"/>
    </xf>
    <xf numFmtId="3" fontId="7" fillId="3" borderId="0" xfId="6" applyNumberFormat="1" applyFont="1" applyFill="1" applyAlignment="1" applyProtection="1">
      <alignment vertical="top"/>
      <protection locked="0"/>
    </xf>
    <xf numFmtId="9" fontId="43" fillId="4" borderId="15" xfId="7" quotePrefix="1" applyFont="1" applyFill="1" applyBorder="1" applyAlignment="1" applyProtection="1">
      <alignment horizontal="center" vertical="top"/>
      <protection locked="0"/>
    </xf>
    <xf numFmtId="3" fontId="43" fillId="4" borderId="4" xfId="6" applyNumberFormat="1" applyFont="1" applyFill="1" applyBorder="1" applyAlignment="1">
      <alignment vertical="top"/>
    </xf>
    <xf numFmtId="3" fontId="51" fillId="7" borderId="4" xfId="6" applyNumberFormat="1" applyFont="1" applyFill="1" applyBorder="1" applyAlignment="1" applyProtection="1">
      <alignment vertical="top"/>
      <protection locked="0"/>
    </xf>
    <xf numFmtId="3" fontId="3" fillId="5" borderId="0" xfId="6" applyNumberFormat="1" applyFont="1" applyFill="1" applyAlignment="1">
      <alignment vertical="top"/>
    </xf>
    <xf numFmtId="3" fontId="51" fillId="0" borderId="4" xfId="6" applyNumberFormat="1" applyFont="1" applyBorder="1"/>
    <xf numFmtId="9" fontId="2" fillId="2" borderId="11" xfId="7" applyFont="1" applyFill="1" applyBorder="1" applyAlignment="1">
      <alignment horizontal="center"/>
    </xf>
    <xf numFmtId="9" fontId="0" fillId="0" borderId="15" xfId="7" applyFont="1" applyBorder="1" applyAlignment="1">
      <alignment horizontal="center"/>
    </xf>
    <xf numFmtId="9" fontId="2" fillId="0" borderId="15" xfId="7" applyFont="1" applyBorder="1" applyAlignment="1">
      <alignment horizontal="center"/>
    </xf>
    <xf numFmtId="9" fontId="36" fillId="0" borderId="15" xfId="7" applyFont="1" applyBorder="1" applyAlignment="1">
      <alignment horizontal="center"/>
    </xf>
    <xf numFmtId="9" fontId="52" fillId="0" borderId="15" xfId="7" applyFont="1" applyBorder="1" applyAlignment="1">
      <alignment horizontal="center"/>
    </xf>
    <xf numFmtId="9" fontId="10" fillId="0" borderId="16" xfId="7" applyFont="1" applyBorder="1" applyAlignment="1">
      <alignment horizontal="center"/>
    </xf>
    <xf numFmtId="9" fontId="2" fillId="0" borderId="16" xfId="7" applyFont="1" applyBorder="1" applyAlignment="1">
      <alignment horizontal="center"/>
    </xf>
    <xf numFmtId="0" fontId="12" fillId="14" borderId="0" xfId="6" applyFont="1" applyFill="1" applyAlignment="1">
      <alignment horizontal="center" vertical="top"/>
    </xf>
    <xf numFmtId="9" fontId="10" fillId="4" borderId="13" xfId="7" applyFont="1" applyFill="1" applyBorder="1" applyAlignment="1">
      <alignment horizontal="center" vertical="center"/>
    </xf>
    <xf numFmtId="3" fontId="10" fillId="4" borderId="13" xfId="6" applyNumberFormat="1" applyFont="1" applyFill="1" applyBorder="1" applyAlignment="1">
      <alignment horizontal="center" vertical="center"/>
    </xf>
    <xf numFmtId="3" fontId="10" fillId="3" borderId="4" xfId="6" applyNumberFormat="1" applyFont="1" applyFill="1" applyBorder="1" applyAlignment="1">
      <alignment horizontal="center" vertical="center"/>
    </xf>
    <xf numFmtId="3" fontId="27" fillId="3" borderId="4" xfId="6" applyNumberFormat="1" applyFont="1" applyFill="1" applyBorder="1"/>
    <xf numFmtId="3" fontId="7" fillId="3" borderId="4" xfId="6" applyNumberFormat="1" applyFont="1" applyFill="1" applyBorder="1" applyAlignment="1">
      <alignment horizontal="center" vertical="center"/>
    </xf>
    <xf numFmtId="3" fontId="10" fillId="3" borderId="4" xfId="6" applyNumberFormat="1" applyFont="1" applyFill="1" applyBorder="1" applyAlignment="1" applyProtection="1">
      <alignment vertical="top"/>
      <protection locked="0"/>
    </xf>
    <xf numFmtId="3" fontId="10" fillId="3" borderId="4" xfId="6" applyNumberFormat="1" applyFont="1" applyFill="1" applyBorder="1" applyAlignment="1">
      <alignment vertical="top"/>
    </xf>
    <xf numFmtId="3" fontId="7" fillId="3" borderId="4" xfId="6" applyNumberFormat="1" applyFont="1" applyFill="1" applyBorder="1" applyAlignment="1">
      <alignment horizontal="center" vertical="top"/>
    </xf>
    <xf numFmtId="3" fontId="2" fillId="3" borderId="4" xfId="6" quotePrefix="1" applyNumberFormat="1" applyFont="1" applyFill="1" applyBorder="1" applyAlignment="1">
      <alignment horizontal="right" vertical="top"/>
    </xf>
    <xf numFmtId="9" fontId="10" fillId="4" borderId="4" xfId="7" applyFont="1" applyFill="1" applyBorder="1" applyAlignment="1">
      <alignment horizontal="center" vertical="center"/>
    </xf>
    <xf numFmtId="9" fontId="27" fillId="4" borderId="4" xfId="7" applyFont="1" applyFill="1" applyBorder="1" applyProtection="1"/>
    <xf numFmtId="9" fontId="10" fillId="4" borderId="4" xfId="7" applyFont="1" applyFill="1" applyBorder="1" applyAlignment="1" applyProtection="1">
      <alignment vertical="center"/>
    </xf>
    <xf numFmtId="9" fontId="10" fillId="4" borderId="4" xfId="7" applyFont="1" applyFill="1" applyBorder="1" applyAlignment="1" applyProtection="1">
      <alignment vertical="top"/>
      <protection locked="0"/>
    </xf>
    <xf numFmtId="9" fontId="10" fillId="4" borderId="4" xfId="7" applyFont="1" applyFill="1" applyBorder="1" applyAlignment="1" applyProtection="1">
      <alignment horizontal="center" vertical="center"/>
    </xf>
    <xf numFmtId="9" fontId="10" fillId="4" borderId="4" xfId="7" applyFont="1" applyFill="1" applyBorder="1" applyAlignment="1" applyProtection="1">
      <alignment vertical="top"/>
    </xf>
    <xf numFmtId="9" fontId="10" fillId="4" borderId="4" xfId="7" applyFont="1" applyFill="1" applyBorder="1" applyAlignment="1">
      <alignment vertical="top"/>
    </xf>
    <xf numFmtId="9" fontId="16" fillId="4" borderId="4" xfId="7" applyFont="1" applyFill="1" applyBorder="1" applyAlignment="1" applyProtection="1">
      <alignment horizontal="center" vertical="center"/>
    </xf>
    <xf numFmtId="9" fontId="2" fillId="4" borderId="4" xfId="7" quotePrefix="1" applyFont="1" applyFill="1" applyBorder="1" applyAlignment="1" applyProtection="1">
      <alignment horizontal="center" vertical="top"/>
    </xf>
    <xf numFmtId="9" fontId="0" fillId="0" borderId="15" xfId="7" applyFont="1" applyBorder="1" applyAlignment="1" applyProtection="1">
      <alignment horizontal="center" vertical="top"/>
    </xf>
    <xf numFmtId="9" fontId="2" fillId="0" borderId="15" xfId="7" applyFont="1" applyBorder="1" applyAlignment="1" applyProtection="1">
      <alignment horizontal="center" vertical="center"/>
    </xf>
    <xf numFmtId="9" fontId="2" fillId="0" borderId="15" xfId="7" applyFont="1" applyBorder="1" applyAlignment="1">
      <alignment horizontal="center" vertical="top"/>
    </xf>
    <xf numFmtId="9" fontId="2" fillId="0" borderId="15" xfId="7" applyFont="1" applyBorder="1" applyAlignment="1" applyProtection="1">
      <alignment horizontal="center" vertical="top"/>
    </xf>
    <xf numFmtId="9" fontId="36" fillId="0" borderId="15" xfId="7" applyFont="1" applyBorder="1" applyAlignment="1" applyProtection="1">
      <alignment horizontal="center" vertical="center"/>
    </xf>
    <xf numFmtId="9" fontId="36" fillId="0" borderId="15" xfId="7" applyFont="1" applyBorder="1" applyAlignment="1">
      <alignment horizontal="center" vertical="top"/>
    </xf>
    <xf numFmtId="9" fontId="0" fillId="0" borderId="15" xfId="7" applyFont="1" applyBorder="1" applyAlignment="1">
      <alignment horizontal="center" vertical="top"/>
    </xf>
    <xf numFmtId="9" fontId="0" fillId="0" borderId="16" xfId="7" applyFont="1" applyBorder="1" applyAlignment="1">
      <alignment horizontal="center" vertical="top"/>
    </xf>
    <xf numFmtId="9" fontId="0" fillId="0" borderId="16" xfId="7" applyFont="1" applyBorder="1" applyAlignment="1" applyProtection="1">
      <alignment horizontal="center" vertical="top"/>
    </xf>
    <xf numFmtId="3" fontId="3" fillId="4" borderId="4" xfId="6" applyNumberFormat="1" applyFont="1" applyFill="1" applyBorder="1" applyAlignment="1">
      <alignment horizontal="center" vertical="center"/>
    </xf>
    <xf numFmtId="3" fontId="32" fillId="7" borderId="4" xfId="6" applyNumberFormat="1" applyFont="1" applyFill="1" applyBorder="1" applyAlignment="1">
      <alignment vertical="top"/>
    </xf>
    <xf numFmtId="9" fontId="3" fillId="0" borderId="15" xfId="7" applyFont="1" applyBorder="1" applyAlignment="1" applyProtection="1">
      <alignment horizontal="center" vertical="top"/>
    </xf>
    <xf numFmtId="3" fontId="27" fillId="3" borderId="10" xfId="6" applyNumberFormat="1" applyFont="1" applyFill="1" applyBorder="1"/>
    <xf numFmtId="9" fontId="27" fillId="4" borderId="10" xfId="7" applyFont="1" applyFill="1" applyBorder="1"/>
    <xf numFmtId="10" fontId="22" fillId="3" borderId="3" xfId="9" applyNumberFormat="1" applyFont="1" applyFill="1" applyBorder="1"/>
    <xf numFmtId="10" fontId="22" fillId="3" borderId="15" xfId="9" applyNumberFormat="1" applyFont="1" applyFill="1" applyBorder="1"/>
    <xf numFmtId="10" fontId="22" fillId="3" borderId="16" xfId="9" applyNumberFormat="1" applyFont="1" applyFill="1" applyBorder="1"/>
    <xf numFmtId="49" fontId="20" fillId="0" borderId="0" xfId="6" applyNumberFormat="1" applyFont="1" applyAlignment="1">
      <alignment horizontal="center" vertical="center"/>
    </xf>
    <xf numFmtId="0" fontId="20" fillId="0" borderId="4" xfId="6" applyFont="1" applyBorder="1" applyAlignment="1">
      <alignment vertical="center"/>
    </xf>
    <xf numFmtId="0" fontId="20" fillId="0" borderId="0" xfId="6" applyFont="1" applyAlignment="1">
      <alignment vertical="center"/>
    </xf>
    <xf numFmtId="0" fontId="23" fillId="2" borderId="3" xfId="6" applyFont="1" applyFill="1" applyBorder="1" applyAlignment="1">
      <alignment horizontal="center" vertical="center" wrapText="1"/>
    </xf>
    <xf numFmtId="0" fontId="23" fillId="2" borderId="16" xfId="6" applyFont="1" applyFill="1" applyBorder="1" applyAlignment="1">
      <alignment horizontal="center" vertical="center" wrapText="1"/>
    </xf>
    <xf numFmtId="3" fontId="20" fillId="7" borderId="4" xfId="7" applyNumberFormat="1" applyFont="1" applyFill="1" applyBorder="1" applyAlignment="1" applyProtection="1">
      <alignment horizontal="center"/>
    </xf>
    <xf numFmtId="168" fontId="27" fillId="7" borderId="10" xfId="6" applyNumberFormat="1" applyFont="1" applyFill="1" applyBorder="1" applyAlignment="1">
      <alignment horizontal="center"/>
    </xf>
  </cellXfs>
  <cellStyles count="10">
    <cellStyle name="Komma" xfId="1" builtinId="3"/>
    <cellStyle name="Milliers 2" xfId="8" xr:uid="{E5B847F8-2F11-324B-B6B1-19E05B712F9B}"/>
    <cellStyle name="Monétaire 3" xfId="3" xr:uid="{DD50FDD9-0B1D-7849-80AB-4C278E4C9CBE}"/>
    <cellStyle name="Normal 2" xfId="4" xr:uid="{6A365A37-71AB-0541-8D39-23C15C4A113B}"/>
    <cellStyle name="Normal 3" xfId="2" xr:uid="{F907E7F3-C904-9F42-9069-69316EDAA245}"/>
    <cellStyle name="Normal 4" xfId="6" xr:uid="{83AC0230-64EB-1D48-AFE4-DB2E0A1D5BB6}"/>
    <cellStyle name="Pourcentage 2" xfId="5" xr:uid="{EBA8D178-E1BF-704F-9AA6-17CBB175FC34}"/>
    <cellStyle name="Pourcentage 3" xfId="7" xr:uid="{C0515CE2-DC9D-EB41-911F-E47AD11A372B}"/>
    <cellStyle name="Procent" xfId="9" builtinId="5"/>
    <cellStyle name="Standaard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28</xdr:col>
          <xdr:colOff>228600</xdr:colOff>
          <xdr:row>85</xdr:row>
          <xdr:rowOff>57150</xdr:rowOff>
        </xdr:to>
        <xdr:sp macro="" textlink="">
          <xdr:nvSpPr>
            <xdr:cNvPr id="36870" name="Object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00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9662-7E8E-478B-BDD3-BC4C2B34E7E2}">
  <dimension ref="A2:L49"/>
  <sheetViews>
    <sheetView tabSelected="1" zoomScale="80" zoomScaleNormal="80" workbookViewId="0">
      <selection activeCell="B2" sqref="B2"/>
    </sheetView>
  </sheetViews>
  <sheetFormatPr defaultColWidth="9" defaultRowHeight="15.75" x14ac:dyDescent="0.25"/>
  <sheetData>
    <row r="2" spans="1:12" x14ac:dyDescent="0.25">
      <c r="B2" s="331" t="s">
        <v>113</v>
      </c>
    </row>
    <row r="3" spans="1:12" x14ac:dyDescent="0.25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</row>
    <row r="4" spans="1:12" x14ac:dyDescent="0.25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</row>
    <row r="5" spans="1:12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</row>
    <row r="6" spans="1:12" x14ac:dyDescent="0.25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</row>
    <row r="7" spans="1:12" x14ac:dyDescent="0.25">
      <c r="A7" s="367"/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</row>
    <row r="8" spans="1:12" x14ac:dyDescent="0.25">
      <c r="A8" s="367"/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</row>
    <row r="9" spans="1:12" x14ac:dyDescent="0.25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</row>
    <row r="10" spans="1:12" x14ac:dyDescent="0.25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</row>
    <row r="11" spans="1:12" x14ac:dyDescent="0.25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</row>
    <row r="12" spans="1:12" x14ac:dyDescent="0.25">
      <c r="A12" s="367"/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</row>
    <row r="13" spans="1:12" x14ac:dyDescent="0.25">
      <c r="A13" s="367"/>
      <c r="B13" s="367"/>
      <c r="C13" s="367"/>
      <c r="D13" s="367"/>
      <c r="E13" s="367"/>
      <c r="F13" s="367"/>
      <c r="G13" s="367"/>
      <c r="H13" s="367"/>
      <c r="I13" s="367"/>
      <c r="J13" s="367"/>
      <c r="K13" s="367"/>
      <c r="L13" s="367"/>
    </row>
    <row r="14" spans="1:12" x14ac:dyDescent="0.25">
      <c r="A14" s="367"/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</row>
    <row r="15" spans="1:12" x14ac:dyDescent="0.25">
      <c r="A15" s="367"/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</row>
    <row r="16" spans="1:12" x14ac:dyDescent="0.25">
      <c r="A16" s="367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</row>
    <row r="17" spans="1:12" x14ac:dyDescent="0.25">
      <c r="A17" s="367"/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</row>
    <row r="18" spans="1:12" x14ac:dyDescent="0.25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</row>
    <row r="19" spans="1:12" x14ac:dyDescent="0.25">
      <c r="A19" s="367"/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</row>
    <row r="20" spans="1:12" x14ac:dyDescent="0.25">
      <c r="A20" s="367"/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</row>
    <row r="21" spans="1:12" x14ac:dyDescent="0.25">
      <c r="A21" s="367"/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</row>
    <row r="22" spans="1:12" x14ac:dyDescent="0.25">
      <c r="A22" s="367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</row>
    <row r="23" spans="1:12" x14ac:dyDescent="0.25">
      <c r="A23" s="367"/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</row>
    <row r="24" spans="1:12" x14ac:dyDescent="0.25">
      <c r="A24" s="367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</row>
    <row r="25" spans="1:12" x14ac:dyDescent="0.25">
      <c r="A25" s="367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</row>
    <row r="26" spans="1:12" x14ac:dyDescent="0.25">
      <c r="A26" s="367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</row>
    <row r="27" spans="1:12" x14ac:dyDescent="0.25">
      <c r="A27" s="367"/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</row>
    <row r="28" spans="1:12" x14ac:dyDescent="0.25">
      <c r="A28" s="367"/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</row>
    <row r="29" spans="1:12" x14ac:dyDescent="0.25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</row>
    <row r="30" spans="1:12" x14ac:dyDescent="0.25">
      <c r="A30" s="367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</row>
    <row r="31" spans="1:12" x14ac:dyDescent="0.25">
      <c r="A31" s="367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</row>
    <row r="32" spans="1:12" x14ac:dyDescent="0.25">
      <c r="A32" s="367"/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</row>
    <row r="33" spans="1:12" x14ac:dyDescent="0.25">
      <c r="A33" s="367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</row>
    <row r="34" spans="1:12" x14ac:dyDescent="0.25">
      <c r="A34" s="367"/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</row>
    <row r="35" spans="1:12" x14ac:dyDescent="0.25">
      <c r="A35" s="367"/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</row>
    <row r="36" spans="1:12" x14ac:dyDescent="0.25">
      <c r="A36" s="367"/>
      <c r="B36" s="367"/>
      <c r="C36" s="367"/>
      <c r="D36" s="367"/>
      <c r="E36" s="367"/>
      <c r="F36" s="367"/>
      <c r="G36" s="367"/>
      <c r="H36" s="367"/>
      <c r="I36" s="367"/>
      <c r="J36" s="367"/>
      <c r="K36" s="367"/>
      <c r="L36" s="367"/>
    </row>
    <row r="37" spans="1:12" x14ac:dyDescent="0.25">
      <c r="A37" s="367"/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</row>
    <row r="38" spans="1:12" x14ac:dyDescent="0.25">
      <c r="A38" s="367"/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67"/>
    </row>
    <row r="39" spans="1:12" x14ac:dyDescent="0.25">
      <c r="A39" s="367"/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</row>
    <row r="40" spans="1:12" x14ac:dyDescent="0.25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</row>
    <row r="41" spans="1:12" x14ac:dyDescent="0.25">
      <c r="A41" s="367"/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7"/>
    </row>
    <row r="42" spans="1:12" x14ac:dyDescent="0.25">
      <c r="A42" s="367"/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67"/>
    </row>
    <row r="43" spans="1:12" x14ac:dyDescent="0.25">
      <c r="A43" s="367"/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7"/>
    </row>
    <row r="44" spans="1:12" x14ac:dyDescent="0.25">
      <c r="A44" s="367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</row>
    <row r="45" spans="1:12" x14ac:dyDescent="0.25">
      <c r="A45" s="367"/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7"/>
    </row>
    <row r="46" spans="1:12" x14ac:dyDescent="0.25">
      <c r="A46" s="367"/>
      <c r="B46" s="367"/>
      <c r="C46" s="367"/>
      <c r="D46" s="367"/>
      <c r="E46" s="367"/>
      <c r="F46" s="367"/>
      <c r="G46" s="367"/>
      <c r="H46" s="367"/>
      <c r="I46" s="367"/>
      <c r="J46" s="367"/>
      <c r="K46" s="367"/>
      <c r="L46" s="367"/>
    </row>
    <row r="47" spans="1:12" x14ac:dyDescent="0.25">
      <c r="A47" s="367"/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</row>
    <row r="48" spans="1:12" x14ac:dyDescent="0.25">
      <c r="A48" s="367"/>
      <c r="B48" s="367"/>
      <c r="C48" s="367"/>
      <c r="D48" s="367"/>
      <c r="E48" s="367"/>
      <c r="F48" s="367"/>
      <c r="G48" s="367"/>
      <c r="H48" s="367"/>
      <c r="I48" s="367"/>
      <c r="J48" s="367"/>
      <c r="K48" s="367"/>
      <c r="L48" s="367"/>
    </row>
    <row r="49" spans="1:12" x14ac:dyDescent="0.25">
      <c r="A49" s="367"/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367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6870" r:id="rId4">
          <objectPr defaultSize="0" autoPict="0" r:id="rId5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28</xdr:col>
                <xdr:colOff>228600</xdr:colOff>
                <xdr:row>85</xdr:row>
                <xdr:rowOff>57150</xdr:rowOff>
              </to>
            </anchor>
          </objectPr>
        </oleObject>
      </mc:Choice>
      <mc:Fallback>
        <oleObject progId="Document" shapeId="3687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2167-1E6B-4070-BA12-DE9F5230E792}">
  <sheetPr>
    <pageSetUpPr fitToPage="1"/>
  </sheetPr>
  <dimension ref="A1:H54"/>
  <sheetViews>
    <sheetView zoomScale="80" zoomScaleNormal="80" workbookViewId="0">
      <pane xSplit="3" ySplit="3" topLeftCell="D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" outlineLevelCol="1" x14ac:dyDescent="0.25"/>
  <cols>
    <col min="1" max="1" width="5.625" style="3" customWidth="1"/>
    <col min="2" max="2" width="6" style="265" customWidth="1"/>
    <col min="3" max="3" width="46.625" style="3" customWidth="1"/>
    <col min="4" max="4" width="16.625" style="20" customWidth="1"/>
    <col min="5" max="5" width="14.625" style="20" customWidth="1"/>
    <col min="6" max="7" width="15.625" style="3" hidden="1" customWidth="1" outlineLevel="1"/>
    <col min="8" max="8" width="9.125" style="3" collapsed="1"/>
    <col min="9" max="16384" width="9.125" style="3"/>
  </cols>
  <sheetData>
    <row r="1" spans="1:7" ht="32.25" customHeight="1" x14ac:dyDescent="0.25">
      <c r="A1" s="477" t="s">
        <v>6</v>
      </c>
      <c r="B1" s="565" t="s">
        <v>7</v>
      </c>
      <c r="C1" s="237">
        <f ca="1">+'1.1_Previous expenses'!D1</f>
        <v>46073.556844791667</v>
      </c>
      <c r="D1" s="479" t="s">
        <v>84</v>
      </c>
      <c r="E1" s="479"/>
      <c r="F1" s="480" t="s">
        <v>57</v>
      </c>
      <c r="G1" s="481"/>
    </row>
    <row r="2" spans="1:7" ht="15.75" customHeight="1" x14ac:dyDescent="0.25">
      <c r="A2" s="478"/>
      <c r="B2" s="566"/>
      <c r="C2" s="5"/>
      <c r="D2" s="6" t="s">
        <v>9</v>
      </c>
      <c r="E2" s="261" t="s">
        <v>58</v>
      </c>
      <c r="F2" s="262" t="s">
        <v>10</v>
      </c>
      <c r="G2" s="263" t="s">
        <v>8</v>
      </c>
    </row>
    <row r="3" spans="1:7" ht="23.25" customHeight="1" x14ac:dyDescent="0.25">
      <c r="A3" s="264"/>
      <c r="C3" s="266"/>
      <c r="D3" s="9" t="s">
        <v>14</v>
      </c>
      <c r="E3" s="10" t="s">
        <v>15</v>
      </c>
      <c r="F3" s="267"/>
      <c r="G3" s="11"/>
    </row>
    <row r="4" spans="1:7" s="564" customFormat="1" ht="18.75" x14ac:dyDescent="0.25">
      <c r="A4" s="415">
        <v>1</v>
      </c>
      <c r="B4" s="562"/>
      <c r="C4" s="563" t="s">
        <v>16</v>
      </c>
      <c r="D4" s="423">
        <f>SUM(D5:D7)</f>
        <v>0</v>
      </c>
      <c r="E4" s="424">
        <f>SUM(E5:E8)</f>
        <v>0</v>
      </c>
      <c r="F4" s="416">
        <f>SUM(F5:F7)</f>
        <v>0</v>
      </c>
      <c r="G4" s="417">
        <f>SUM(G5:G8)</f>
        <v>0</v>
      </c>
    </row>
    <row r="5" spans="1:7" s="13" customFormat="1" ht="15.75" x14ac:dyDescent="0.2">
      <c r="A5" s="270"/>
      <c r="B5" s="268" t="s">
        <v>22</v>
      </c>
      <c r="C5" s="271" t="s">
        <v>17</v>
      </c>
      <c r="D5" s="272">
        <f>+'1.1_Previous expenses'!E18</f>
        <v>0</v>
      </c>
      <c r="E5" s="273">
        <f>+'1.1_Previous expenses'!G18</f>
        <v>0</v>
      </c>
      <c r="F5" s="283">
        <f>'1.1_Previous expenses'!I18</f>
        <v>0</v>
      </c>
      <c r="G5" s="274">
        <f>'1.1_Previous expenses'!L18</f>
        <v>0</v>
      </c>
    </row>
    <row r="6" spans="1:7" s="282" customFormat="1" ht="15.75" x14ac:dyDescent="0.2">
      <c r="A6" s="275"/>
      <c r="B6" s="268" t="s">
        <v>1</v>
      </c>
      <c r="C6" s="276" t="s">
        <v>18</v>
      </c>
      <c r="D6" s="277">
        <f>+'1.2_Non eligible'!E18*0</f>
        <v>0</v>
      </c>
      <c r="E6" s="278"/>
      <c r="F6" s="281"/>
      <c r="G6" s="281"/>
    </row>
    <row r="7" spans="1:7" s="13" customFormat="1" ht="15.75" x14ac:dyDescent="0.2">
      <c r="A7" s="270"/>
      <c r="B7" s="268" t="s">
        <v>23</v>
      </c>
      <c r="C7" s="271" t="s">
        <v>20</v>
      </c>
      <c r="D7" s="272">
        <f>+'1.3_General non Techn'!E23</f>
        <v>0</v>
      </c>
      <c r="E7" s="278">
        <f>+'1.3_General non Techn'!G23-'1.3_General non Techn'!G18</f>
        <v>0</v>
      </c>
      <c r="F7" s="283">
        <f>'1.3_General non Techn'!I23</f>
        <v>0</v>
      </c>
      <c r="G7" s="274">
        <f>'1.3_General non Techn'!K23-'1.3_General non Techn'!K18</f>
        <v>0</v>
      </c>
    </row>
    <row r="8" spans="1:7" s="13" customFormat="1" ht="15.75" x14ac:dyDescent="0.2">
      <c r="A8" s="270"/>
      <c r="B8" s="268" t="s">
        <v>235</v>
      </c>
      <c r="C8" s="284" t="str">
        <f>+'1.3_General non Techn'!D18</f>
        <v>Free floating contingency</v>
      </c>
      <c r="D8" s="272"/>
      <c r="E8" s="278">
        <f>+'1.3_General non Techn'!G18</f>
        <v>0</v>
      </c>
      <c r="F8" s="283"/>
      <c r="G8" s="274">
        <f>+'1.3_General non Techn'!K18</f>
        <v>0</v>
      </c>
    </row>
    <row r="9" spans="1:7" ht="15.75" x14ac:dyDescent="0.25">
      <c r="A9" s="285"/>
      <c r="B9" s="286"/>
      <c r="C9" s="287"/>
      <c r="D9" s="12"/>
      <c r="E9" s="269"/>
      <c r="F9" s="421"/>
      <c r="G9" s="422"/>
    </row>
    <row r="10" spans="1:7" s="260" customFormat="1" ht="18.75" x14ac:dyDescent="0.3">
      <c r="A10" s="415">
        <v>2</v>
      </c>
      <c r="B10" s="302"/>
      <c r="C10" s="303" t="s">
        <v>161</v>
      </c>
      <c r="D10" s="423">
        <f>D11+D21+D31</f>
        <v>0</v>
      </c>
      <c r="E10" s="424">
        <f>E11+E21+E31</f>
        <v>0</v>
      </c>
      <c r="F10" s="416">
        <f>F11+F21+F31</f>
        <v>0</v>
      </c>
      <c r="G10" s="417">
        <f>G11+G21+G31</f>
        <v>0</v>
      </c>
    </row>
    <row r="11" spans="1:7" s="15" customFormat="1" ht="18" customHeight="1" x14ac:dyDescent="0.25">
      <c r="A11" s="377" t="s">
        <v>2</v>
      </c>
      <c r="B11" s="286"/>
      <c r="C11" s="290" t="s">
        <v>162</v>
      </c>
      <c r="D11" s="12">
        <f>'2.1_Prosp_campaign_1'!E55</f>
        <v>0</v>
      </c>
      <c r="E11" s="269">
        <f>'2.1_Prosp_campaign_1'!G55</f>
        <v>0</v>
      </c>
      <c r="F11" s="421">
        <f>'2.1_Prosp_campaign_1'!I55</f>
        <v>0</v>
      </c>
      <c r="G11" s="425">
        <f>'2.1_Prosp_campaign_1'!K55</f>
        <v>0</v>
      </c>
    </row>
    <row r="12" spans="1:7" ht="26.25" x14ac:dyDescent="0.25">
      <c r="A12" s="16"/>
      <c r="B12" s="286" t="s">
        <v>85</v>
      </c>
      <c r="C12" s="271" t="str">
        <f>'2.1_Prosp_campaign_1'!D6</f>
        <v xml:space="preserve">Planification (vintage data collection and analyses, design study, environnemental study,…) </v>
      </c>
      <c r="D12" s="272">
        <f>'2.1_Prosp_campaign_1'!E6</f>
        <v>0</v>
      </c>
      <c r="E12" s="273">
        <f>'2.1_Prosp_campaign_1'!G6</f>
        <v>0</v>
      </c>
      <c r="F12" s="283">
        <f>'2.1_Prosp_campaign_1'!I6</f>
        <v>0</v>
      </c>
      <c r="G12" s="422">
        <f>'2.1_Prosp_campaign_1'!K6</f>
        <v>0</v>
      </c>
    </row>
    <row r="13" spans="1:7" ht="15.75" x14ac:dyDescent="0.25">
      <c r="A13" s="16"/>
      <c r="B13" s="286" t="s">
        <v>86</v>
      </c>
      <c r="C13" s="271" t="str">
        <f>'2.1_Prosp_campaign_1'!D12</f>
        <v>Call for tenders and contracts</v>
      </c>
      <c r="D13" s="272">
        <f>'2.1_Prosp_campaign_1'!E12</f>
        <v>0</v>
      </c>
      <c r="E13" s="273">
        <f>'2.1_Prosp_campaign_1'!G12</f>
        <v>0</v>
      </c>
      <c r="F13" s="283">
        <f>'2.1_Prosp_campaign_1'!I12</f>
        <v>0</v>
      </c>
      <c r="G13" s="422">
        <f>'2.1_Prosp_campaign_1'!K12</f>
        <v>0</v>
      </c>
    </row>
    <row r="14" spans="1:7" ht="15.75" x14ac:dyDescent="0.25">
      <c r="A14" s="16"/>
      <c r="B14" s="286" t="s">
        <v>87</v>
      </c>
      <c r="C14" s="271" t="str">
        <f>'2.1_Prosp_campaign_1'!D19</f>
        <v>Permitting</v>
      </c>
      <c r="D14" s="272">
        <f>'2.1_Prosp_campaign_1'!E19</f>
        <v>0</v>
      </c>
      <c r="E14" s="273">
        <f>'2.1_Prosp_campaign_1'!G19</f>
        <v>0</v>
      </c>
      <c r="F14" s="283">
        <f>'2.1_Prosp_campaign_1'!I19</f>
        <v>0</v>
      </c>
      <c r="G14" s="422">
        <f>'2.1_Prosp_campaign_1'!K19</f>
        <v>0</v>
      </c>
    </row>
    <row r="15" spans="1:7" ht="15.75" x14ac:dyDescent="0.25">
      <c r="A15" s="16"/>
      <c r="B15" s="286" t="s">
        <v>88</v>
      </c>
      <c r="C15" s="271" t="str">
        <f>'2.1_Prosp_campaign_1'!D25</f>
        <v>Data acquisition</v>
      </c>
      <c r="D15" s="272">
        <f>'2.1_Prosp_campaign_1'!E25</f>
        <v>0</v>
      </c>
      <c r="E15" s="273">
        <f>'2.1_Prosp_campaign_1'!G25</f>
        <v>0</v>
      </c>
      <c r="F15" s="283">
        <f>'2.1_Prosp_campaign_1'!I25</f>
        <v>0</v>
      </c>
      <c r="G15" s="422">
        <f>'2.1_Prosp_campaign_1'!K25</f>
        <v>0</v>
      </c>
    </row>
    <row r="16" spans="1:7" s="293" customFormat="1" ht="15.75" x14ac:dyDescent="0.25">
      <c r="A16" s="292"/>
      <c r="B16" s="286" t="s">
        <v>89</v>
      </c>
      <c r="C16" s="271" t="str">
        <f>'2.1_Prosp_campaign_1'!D31</f>
        <v>QC and support during acquisition (i.e. birddogs)</v>
      </c>
      <c r="D16" s="272">
        <f>'2.1_Prosp_campaign_1'!E31</f>
        <v>0</v>
      </c>
      <c r="E16" s="273">
        <f>'2.1_Prosp_campaign_1'!G31</f>
        <v>0</v>
      </c>
      <c r="F16" s="283">
        <f>'2.1_Prosp_campaign_1'!I31</f>
        <v>0</v>
      </c>
      <c r="G16" s="422">
        <f>'2.1_Prosp_campaign_1'!K31</f>
        <v>0</v>
      </c>
    </row>
    <row r="17" spans="1:7" ht="15.75" x14ac:dyDescent="0.25">
      <c r="A17" s="285"/>
      <c r="B17" s="286" t="s">
        <v>140</v>
      </c>
      <c r="C17" s="271" t="str">
        <f>'2.1_Prosp_campaign_1'!D38</f>
        <v>Data processing</v>
      </c>
      <c r="D17" s="272">
        <f>'2.1_Prosp_campaign_1'!E38</f>
        <v>0</v>
      </c>
      <c r="E17" s="273">
        <f>'2.1_Prosp_campaign_1'!G38</f>
        <v>0</v>
      </c>
      <c r="F17" s="283">
        <f>'2.1_Prosp_campaign_1'!I38</f>
        <v>0</v>
      </c>
      <c r="G17" s="422">
        <f>'2.1_Prosp_campaign_1'!K38</f>
        <v>0</v>
      </c>
    </row>
    <row r="18" spans="1:7" ht="15.75" x14ac:dyDescent="0.25">
      <c r="A18" s="285"/>
      <c r="B18" s="286" t="s">
        <v>144</v>
      </c>
      <c r="C18" s="271" t="str">
        <f>'2.1_Prosp_campaign_1'!D44</f>
        <v>Data interpretation</v>
      </c>
      <c r="D18" s="272">
        <f>'2.1_Prosp_campaign_1'!E44</f>
        <v>0</v>
      </c>
      <c r="E18" s="273">
        <f>'2.1_Prosp_campaign_1'!G44</f>
        <v>0</v>
      </c>
      <c r="F18" s="283">
        <f>'2.1_Prosp_campaign_1'!I44</f>
        <v>0</v>
      </c>
      <c r="G18" s="422">
        <f>'2.1_Prosp_campaign_1'!K44</f>
        <v>0</v>
      </c>
    </row>
    <row r="19" spans="1:7" ht="15.75" x14ac:dyDescent="0.25">
      <c r="A19" s="285"/>
      <c r="B19" s="286" t="s">
        <v>151</v>
      </c>
      <c r="C19" s="284" t="str">
        <f>'2.1_Prosp_campaign_1'!D50</f>
        <v>Free floating contigency</v>
      </c>
      <c r="D19" s="426"/>
      <c r="E19" s="273">
        <f>'2.1_Prosp_campaign_1'!G50</f>
        <v>0</v>
      </c>
      <c r="F19" s="421"/>
      <c r="G19" s="422">
        <f>'2.1_Prosp_campaign_1'!K50</f>
        <v>0</v>
      </c>
    </row>
    <row r="20" spans="1:7" ht="15.75" x14ac:dyDescent="0.25">
      <c r="A20" s="285"/>
      <c r="B20" s="286"/>
      <c r="C20" s="287"/>
      <c r="D20" s="426"/>
      <c r="E20" s="427"/>
      <c r="F20" s="421"/>
      <c r="G20" s="422"/>
    </row>
    <row r="21" spans="1:7" s="15" customFormat="1" ht="18" customHeight="1" x14ac:dyDescent="0.25">
      <c r="A21" s="377">
        <v>2.2000000000000002</v>
      </c>
      <c r="B21" s="286"/>
      <c r="C21" s="290" t="s">
        <v>163</v>
      </c>
      <c r="D21" s="12">
        <f>'2.2_Prosp_campaign_2'!E55</f>
        <v>0</v>
      </c>
      <c r="E21" s="269">
        <f>'2.2_Prosp_campaign_2'!G55</f>
        <v>0</v>
      </c>
      <c r="F21" s="421">
        <f>'2.2_Prosp_campaign_2'!I55</f>
        <v>0</v>
      </c>
      <c r="G21" s="425">
        <f>'2.2_Prosp_campaign_2'!K55</f>
        <v>0</v>
      </c>
    </row>
    <row r="22" spans="1:7" ht="26.25" x14ac:dyDescent="0.25">
      <c r="A22" s="16"/>
      <c r="B22" s="286" t="s">
        <v>90</v>
      </c>
      <c r="C22" s="271" t="str">
        <f>'2.2_Prosp_campaign_2'!D6</f>
        <v xml:space="preserve">Planification (vintage data collection and analyses, design study, environnemental study,…) </v>
      </c>
      <c r="D22" s="272">
        <f>'2.2_Prosp_campaign_2'!E6</f>
        <v>0</v>
      </c>
      <c r="E22" s="273">
        <f>'2.2_Prosp_campaign_2'!G6</f>
        <v>0</v>
      </c>
      <c r="F22" s="283">
        <f>'2.2_Prosp_campaign_2'!I6</f>
        <v>0</v>
      </c>
      <c r="G22" s="422">
        <f>'2.2_Prosp_campaign_2'!K6</f>
        <v>0</v>
      </c>
    </row>
    <row r="23" spans="1:7" ht="15.75" x14ac:dyDescent="0.25">
      <c r="A23" s="16"/>
      <c r="B23" s="286" t="s">
        <v>91</v>
      </c>
      <c r="C23" s="271" t="str">
        <f>'2.2_Prosp_campaign_2'!D12</f>
        <v>Call for tenders and contracts</v>
      </c>
      <c r="D23" s="272">
        <f>'2.2_Prosp_campaign_2'!E12</f>
        <v>0</v>
      </c>
      <c r="E23" s="273">
        <f>'2.2_Prosp_campaign_2'!G12</f>
        <v>0</v>
      </c>
      <c r="F23" s="283">
        <f>'2.2_Prosp_campaign_2'!I12</f>
        <v>0</v>
      </c>
      <c r="G23" s="422">
        <f>'2.2_Prosp_campaign_2'!K12</f>
        <v>0</v>
      </c>
    </row>
    <row r="24" spans="1:7" ht="15.75" x14ac:dyDescent="0.25">
      <c r="A24" s="16"/>
      <c r="B24" s="286" t="s">
        <v>92</v>
      </c>
      <c r="C24" s="271" t="str">
        <f>'2.2_Prosp_campaign_2'!D19</f>
        <v>Permitting</v>
      </c>
      <c r="D24" s="272">
        <f>'2.2_Prosp_campaign_2'!E19</f>
        <v>0</v>
      </c>
      <c r="E24" s="273">
        <f>'2.2_Prosp_campaign_2'!G19</f>
        <v>0</v>
      </c>
      <c r="F24" s="283">
        <f>'2.2_Prosp_campaign_2'!I19</f>
        <v>0</v>
      </c>
      <c r="G24" s="422">
        <f>'2.2_Prosp_campaign_2'!K19</f>
        <v>0</v>
      </c>
    </row>
    <row r="25" spans="1:7" ht="15.75" x14ac:dyDescent="0.25">
      <c r="A25" s="16"/>
      <c r="B25" s="286" t="s">
        <v>93</v>
      </c>
      <c r="C25" s="271" t="str">
        <f>'2.2_Prosp_campaign_2'!D25</f>
        <v>Data acquisition</v>
      </c>
      <c r="D25" s="272">
        <f>'2.2_Prosp_campaign_2'!E25</f>
        <v>0</v>
      </c>
      <c r="E25" s="273">
        <f>'2.2_Prosp_campaign_2'!G25</f>
        <v>0</v>
      </c>
      <c r="F25" s="283">
        <f>'2.2_Prosp_campaign_2'!I25</f>
        <v>0</v>
      </c>
      <c r="G25" s="422">
        <f>'2.2_Prosp_campaign_2'!K25</f>
        <v>0</v>
      </c>
    </row>
    <row r="26" spans="1:7" s="293" customFormat="1" ht="15.75" x14ac:dyDescent="0.25">
      <c r="A26" s="292"/>
      <c r="B26" s="286" t="s">
        <v>94</v>
      </c>
      <c r="C26" s="271" t="str">
        <f>'2.2_Prosp_campaign_2'!D31</f>
        <v>QC and support during acquisition (i.e. birddogs)</v>
      </c>
      <c r="D26" s="272">
        <f>'2.2_Prosp_campaign_2'!E31</f>
        <v>0</v>
      </c>
      <c r="E26" s="273">
        <f>'2.2_Prosp_campaign_2'!G31</f>
        <v>0</v>
      </c>
      <c r="F26" s="283">
        <f>'2.2_Prosp_campaign_2'!I31</f>
        <v>0</v>
      </c>
      <c r="G26" s="422">
        <f>'2.2_Prosp_campaign_2'!K31</f>
        <v>0</v>
      </c>
    </row>
    <row r="27" spans="1:7" ht="15.75" x14ac:dyDescent="0.25">
      <c r="A27" s="285"/>
      <c r="B27" s="286" t="s">
        <v>95</v>
      </c>
      <c r="C27" s="271" t="str">
        <f>'2.2_Prosp_campaign_2'!D38</f>
        <v>Data processing</v>
      </c>
      <c r="D27" s="272">
        <f>'2.2_Prosp_campaign_2'!E38</f>
        <v>0</v>
      </c>
      <c r="E27" s="273">
        <f>'2.2_Prosp_campaign_2'!G38</f>
        <v>0</v>
      </c>
      <c r="F27" s="283">
        <f>'2.2_Prosp_campaign_2'!I38</f>
        <v>0</v>
      </c>
      <c r="G27" s="422">
        <f>'2.2_Prosp_campaign_2'!K38</f>
        <v>0</v>
      </c>
    </row>
    <row r="28" spans="1:7" ht="15.75" x14ac:dyDescent="0.25">
      <c r="A28" s="285"/>
      <c r="B28" s="286" t="s">
        <v>112</v>
      </c>
      <c r="C28" s="271" t="str">
        <f>'2.2_Prosp_campaign_2'!D44</f>
        <v>Data interpretation</v>
      </c>
      <c r="D28" s="272">
        <f>'2.2_Prosp_campaign_2'!E44</f>
        <v>0</v>
      </c>
      <c r="E28" s="273">
        <f>'2.2_Prosp_campaign_2'!G44</f>
        <v>0</v>
      </c>
      <c r="F28" s="283">
        <f>'2.2_Prosp_campaign_2'!I44</f>
        <v>0</v>
      </c>
      <c r="G28" s="422">
        <f>'2.2_Prosp_campaign_2'!K44</f>
        <v>0</v>
      </c>
    </row>
    <row r="29" spans="1:7" ht="15.75" x14ac:dyDescent="0.25">
      <c r="A29" s="285"/>
      <c r="B29" s="286" t="s">
        <v>165</v>
      </c>
      <c r="C29" s="284" t="str">
        <f>'2.2_Prosp_campaign_2'!D50</f>
        <v>Free floating contigency</v>
      </c>
      <c r="D29" s="426"/>
      <c r="E29" s="273">
        <f>'2.2_Prosp_campaign_2'!G50</f>
        <v>0</v>
      </c>
      <c r="F29" s="283"/>
      <c r="G29" s="422">
        <f>'2.2_Prosp_campaign_2'!K50</f>
        <v>0</v>
      </c>
    </row>
    <row r="30" spans="1:7" ht="15.75" x14ac:dyDescent="0.25">
      <c r="A30" s="285"/>
      <c r="B30" s="286"/>
      <c r="C30" s="284"/>
      <c r="D30" s="426"/>
      <c r="E30" s="427"/>
      <c r="F30" s="421"/>
      <c r="G30" s="422"/>
    </row>
    <row r="31" spans="1:7" s="15" customFormat="1" ht="18" customHeight="1" x14ac:dyDescent="0.25">
      <c r="A31" s="377">
        <v>2.2999999999999998</v>
      </c>
      <c r="B31" s="286"/>
      <c r="C31" s="290" t="s">
        <v>164</v>
      </c>
      <c r="D31" s="12">
        <f>'2.3_Prosp_campaign_3'!E55</f>
        <v>0</v>
      </c>
      <c r="E31" s="269">
        <f>'2.3_Prosp_campaign_3'!G55</f>
        <v>0</v>
      </c>
      <c r="F31" s="421">
        <f>'2.3_Prosp_campaign_3'!I55</f>
        <v>0</v>
      </c>
      <c r="G31" s="425">
        <f>'2.3_Prosp_campaign_3'!K55</f>
        <v>0</v>
      </c>
    </row>
    <row r="32" spans="1:7" ht="26.25" x14ac:dyDescent="0.25">
      <c r="A32" s="16"/>
      <c r="B32" s="286" t="s">
        <v>96</v>
      </c>
      <c r="C32" s="271" t="str">
        <f>'2.3_Prosp_campaign_3'!D6</f>
        <v xml:space="preserve">Planification (vintage data collection and analyses, design study, environnemental study,…) </v>
      </c>
      <c r="D32" s="272">
        <f>'2.3_Prosp_campaign_3'!E6</f>
        <v>0</v>
      </c>
      <c r="E32" s="273">
        <f>'2.3_Prosp_campaign_3'!G6</f>
        <v>0</v>
      </c>
      <c r="F32" s="283">
        <f>'2.3_Prosp_campaign_3'!I6</f>
        <v>0</v>
      </c>
      <c r="G32" s="422">
        <f>'2.3_Prosp_campaign_3'!K6</f>
        <v>0</v>
      </c>
    </row>
    <row r="33" spans="1:7" ht="15.75" x14ac:dyDescent="0.25">
      <c r="A33" s="16"/>
      <c r="B33" s="286" t="s">
        <v>97</v>
      </c>
      <c r="C33" s="271" t="str">
        <f>'2.3_Prosp_campaign_3'!D12</f>
        <v>Call for tenders and contracts</v>
      </c>
      <c r="D33" s="272">
        <f>'2.3_Prosp_campaign_3'!E12</f>
        <v>0</v>
      </c>
      <c r="E33" s="273">
        <f>'2.3_Prosp_campaign_3'!G12</f>
        <v>0</v>
      </c>
      <c r="F33" s="283">
        <f>'2.3_Prosp_campaign_3'!I12</f>
        <v>0</v>
      </c>
      <c r="G33" s="422">
        <f>'2.3_Prosp_campaign_3'!K12</f>
        <v>0</v>
      </c>
    </row>
    <row r="34" spans="1:7" ht="15.75" x14ac:dyDescent="0.25">
      <c r="A34" s="16"/>
      <c r="B34" s="286" t="s">
        <v>98</v>
      </c>
      <c r="C34" s="271" t="str">
        <f>'2.3_Prosp_campaign_3'!D19</f>
        <v>Permitting</v>
      </c>
      <c r="D34" s="272">
        <f>'2.3_Prosp_campaign_3'!E19</f>
        <v>0</v>
      </c>
      <c r="E34" s="273">
        <f>'2.3_Prosp_campaign_3'!G19</f>
        <v>0</v>
      </c>
      <c r="F34" s="283">
        <f>'2.3_Prosp_campaign_3'!I19</f>
        <v>0</v>
      </c>
      <c r="G34" s="422">
        <f>'2.3_Prosp_campaign_3'!K19</f>
        <v>0</v>
      </c>
    </row>
    <row r="35" spans="1:7" ht="15.75" x14ac:dyDescent="0.25">
      <c r="A35" s="16"/>
      <c r="B35" s="286" t="s">
        <v>99</v>
      </c>
      <c r="C35" s="271" t="str">
        <f>'2.3_Prosp_campaign_3'!D25</f>
        <v>Data acquisition</v>
      </c>
      <c r="D35" s="272">
        <f>'2.3_Prosp_campaign_3'!E25</f>
        <v>0</v>
      </c>
      <c r="E35" s="273">
        <f>'2.3_Prosp_campaign_3'!G25</f>
        <v>0</v>
      </c>
      <c r="F35" s="283">
        <f>'2.3_Prosp_campaign_3'!I25</f>
        <v>0</v>
      </c>
      <c r="G35" s="422">
        <f>'2.3_Prosp_campaign_3'!K25</f>
        <v>0</v>
      </c>
    </row>
    <row r="36" spans="1:7" s="293" customFormat="1" ht="15.75" x14ac:dyDescent="0.25">
      <c r="A36" s="292"/>
      <c r="B36" s="286" t="s">
        <v>100</v>
      </c>
      <c r="C36" s="271" t="str">
        <f>'2.3_Prosp_campaign_3'!D31</f>
        <v>QC and support during acquisition (i.e. birddogs)</v>
      </c>
      <c r="D36" s="272">
        <f>'2.3_Prosp_campaign_3'!E31</f>
        <v>0</v>
      </c>
      <c r="E36" s="273">
        <f>'2.3_Prosp_campaign_3'!G31</f>
        <v>0</v>
      </c>
      <c r="F36" s="283">
        <f>'2.3_Prosp_campaign_3'!I31</f>
        <v>0</v>
      </c>
      <c r="G36" s="422">
        <f>'2.3_Prosp_campaign_3'!K31</f>
        <v>0</v>
      </c>
    </row>
    <row r="37" spans="1:7" ht="15.75" x14ac:dyDescent="0.25">
      <c r="A37" s="285"/>
      <c r="B37" s="286" t="s">
        <v>101</v>
      </c>
      <c r="C37" s="271" t="str">
        <f>'2.3_Prosp_campaign_3'!D38</f>
        <v>Data processing</v>
      </c>
      <c r="D37" s="272">
        <f>'2.3_Prosp_campaign_3'!E38</f>
        <v>0</v>
      </c>
      <c r="E37" s="273">
        <f>'2.3_Prosp_campaign_3'!G38</f>
        <v>0</v>
      </c>
      <c r="F37" s="283">
        <f>'2.3_Prosp_campaign_3'!I38</f>
        <v>0</v>
      </c>
      <c r="G37" s="422">
        <f>'2.3_Prosp_campaign_3'!K38</f>
        <v>0</v>
      </c>
    </row>
    <row r="38" spans="1:7" ht="15.75" x14ac:dyDescent="0.25">
      <c r="A38" s="285"/>
      <c r="B38" s="286" t="s">
        <v>102</v>
      </c>
      <c r="C38" s="271" t="str">
        <f>'2.3_Prosp_campaign_3'!D44</f>
        <v>Data interpretation</v>
      </c>
      <c r="D38" s="272">
        <f>'2.3_Prosp_campaign_3'!E44</f>
        <v>0</v>
      </c>
      <c r="E38" s="273">
        <f>'2.3_Prosp_campaign_3'!G44</f>
        <v>0</v>
      </c>
      <c r="F38" s="283">
        <f>'2.3_Prosp_campaign_3'!I44</f>
        <v>0</v>
      </c>
      <c r="G38" s="422">
        <f>'2.3_Prosp_campaign_3'!K44</f>
        <v>0</v>
      </c>
    </row>
    <row r="39" spans="1:7" ht="15.75" x14ac:dyDescent="0.25">
      <c r="A39" s="285"/>
      <c r="B39" s="286" t="s">
        <v>103</v>
      </c>
      <c r="C39" s="284" t="str">
        <f>'2.3_Prosp_campaign_3'!D50</f>
        <v>Free floating contigency</v>
      </c>
      <c r="D39" s="426"/>
      <c r="E39" s="273">
        <f>'2.3_Prosp_campaign_3'!G50</f>
        <v>0</v>
      </c>
      <c r="F39" s="421"/>
      <c r="G39" s="422">
        <f>'2.3_Prosp_campaign_3'!K50</f>
        <v>0</v>
      </c>
    </row>
    <row r="40" spans="1:7" ht="15.75" x14ac:dyDescent="0.25">
      <c r="A40" s="294"/>
      <c r="B40" s="295"/>
      <c r="C40" s="296"/>
      <c r="D40" s="297"/>
      <c r="E40" s="298"/>
      <c r="F40" s="299"/>
      <c r="G40" s="300"/>
    </row>
    <row r="41" spans="1:7" ht="15.75" x14ac:dyDescent="0.25">
      <c r="A41" s="264"/>
      <c r="C41" s="17"/>
      <c r="D41" s="14"/>
      <c r="E41" s="288"/>
      <c r="F41" s="291"/>
      <c r="G41" s="280"/>
    </row>
    <row r="42" spans="1:7" s="306" customFormat="1" ht="18.75" x14ac:dyDescent="0.3">
      <c r="A42" s="301"/>
      <c r="B42" s="302"/>
      <c r="C42" s="303" t="s">
        <v>5</v>
      </c>
      <c r="D42" s="304">
        <f>SUM(D4,D11,D21,D31)</f>
        <v>0</v>
      </c>
      <c r="E42" s="305">
        <f>SUM(E4,E11,,E21,E31)</f>
        <v>0</v>
      </c>
      <c r="F42" s="379">
        <f>SUM(F4,F11,F21,F31)</f>
        <v>0</v>
      </c>
      <c r="G42" s="380">
        <f>SUM(G4,G11,,G21,G31)</f>
        <v>0</v>
      </c>
    </row>
    <row r="43" spans="1:7" ht="15.75" x14ac:dyDescent="0.25">
      <c r="A43" s="294"/>
      <c r="B43" s="295"/>
      <c r="C43" s="296"/>
      <c r="D43" s="307"/>
      <c r="E43" s="298"/>
      <c r="F43" s="279"/>
      <c r="G43" s="378"/>
    </row>
    <row r="44" spans="1:7" s="311" customFormat="1" ht="15.75" x14ac:dyDescent="0.25">
      <c r="A44" s="308"/>
      <c r="B44" s="309"/>
      <c r="C44" s="310"/>
      <c r="D44" s="475" t="s">
        <v>5</v>
      </c>
      <c r="E44" s="476"/>
      <c r="F44" s="475" t="s">
        <v>5</v>
      </c>
      <c r="G44" s="476"/>
    </row>
    <row r="45" spans="1:7" s="311" customFormat="1" ht="18.75" x14ac:dyDescent="0.3">
      <c r="A45" s="312"/>
      <c r="B45" s="313"/>
      <c r="C45" s="314" t="s">
        <v>24</v>
      </c>
      <c r="D45" s="484">
        <f>+D42+E42</f>
        <v>0</v>
      </c>
      <c r="E45" s="567"/>
      <c r="F45" s="473">
        <f>SUM(F42,G42)</f>
        <v>0</v>
      </c>
      <c r="G45" s="474"/>
    </row>
    <row r="46" spans="1:7" s="311" customFormat="1" ht="15.75" customHeight="1" x14ac:dyDescent="0.25">
      <c r="A46" s="315"/>
      <c r="B46" s="316"/>
      <c r="C46" s="317"/>
      <c r="D46" s="318"/>
      <c r="E46" s="568"/>
      <c r="F46" s="482"/>
      <c r="G46" s="483"/>
    </row>
    <row r="47" spans="1:7" s="319" customFormat="1" x14ac:dyDescent="0.25">
      <c r="B47" s="320"/>
      <c r="C47" s="320"/>
      <c r="D47" s="320"/>
      <c r="E47" s="320"/>
    </row>
    <row r="48" spans="1:7" s="260" customFormat="1" ht="18.75" x14ac:dyDescent="0.3">
      <c r="B48" s="302"/>
      <c r="C48" s="321" t="s">
        <v>26</v>
      </c>
      <c r="D48" s="322"/>
      <c r="E48" s="322"/>
    </row>
    <row r="49" spans="2:7" x14ac:dyDescent="0.25">
      <c r="B49" s="323"/>
      <c r="C49" s="19"/>
      <c r="D49" s="324"/>
      <c r="F49" s="471" t="str">
        <f>+F1</f>
        <v>Approved</v>
      </c>
      <c r="G49" s="472"/>
    </row>
    <row r="50" spans="2:7" s="21" customFormat="1" ht="15.75" x14ac:dyDescent="0.25">
      <c r="B50" s="325" t="s">
        <v>0</v>
      </c>
      <c r="C50" s="22" t="s">
        <v>27</v>
      </c>
      <c r="D50" s="326">
        <f>SUM('1.1_Previous expenses'!E21,'1.3_General non Techn'!E30,'2.1_Prosp_campaign_1'!E62,'2.2_Prosp_campaign_2'!E62,'2.3_Prosp_campaign_3'!E62)</f>
        <v>0</v>
      </c>
      <c r="E50" s="391" t="e">
        <f>+D50/D$45</f>
        <v>#DIV/0!</v>
      </c>
      <c r="F50" s="23">
        <f>SUM('1.1_Previous expenses'!I21,'1.3_General non Techn'!I30,'2.1_Prosp_campaign_1'!I62,'2.2_Prosp_campaign_2'!I62,'2.3_Prosp_campaign_3'!I62)</f>
        <v>0</v>
      </c>
      <c r="G50" s="394" t="e">
        <f>+F50/F$45</f>
        <v>#DIV/0!</v>
      </c>
    </row>
    <row r="51" spans="2:7" s="21" customFormat="1" ht="15.75" x14ac:dyDescent="0.25">
      <c r="B51" s="327" t="s">
        <v>19</v>
      </c>
      <c r="C51" s="24" t="s">
        <v>28</v>
      </c>
      <c r="D51" s="328">
        <f>SUM('1.1_Previous expenses'!E22,'1.3_General non Techn'!E31,'2.1_Prosp_campaign_1'!E63,'2.2_Prosp_campaign_2'!E63,'2.3_Prosp_campaign_3'!E63)</f>
        <v>0</v>
      </c>
      <c r="E51" s="392" t="e">
        <f>+D51/D$45</f>
        <v>#DIV/0!</v>
      </c>
      <c r="F51" s="25">
        <f>SUM('1.1_Previous expenses'!I22,'1.3_General non Techn'!I31,'2.1_Prosp_campaign_1'!I63,'2.2_Prosp_campaign_2'!I63,'2.3_Prosp_campaign_3'!I63)</f>
        <v>0</v>
      </c>
      <c r="G51" s="395" t="e">
        <f>+F51/F$45</f>
        <v>#DIV/0!</v>
      </c>
    </row>
    <row r="52" spans="2:7" s="21" customFormat="1" ht="15.75" x14ac:dyDescent="0.25">
      <c r="B52" s="329" t="s">
        <v>3</v>
      </c>
      <c r="C52" s="26" t="s">
        <v>29</v>
      </c>
      <c r="D52" s="330">
        <f>SUM('1.1_Previous expenses'!E23,'1.3_General non Techn'!E32,'2.1_Prosp_campaign_1'!E64,'2.2_Prosp_campaign_2'!E64,'2.3_Prosp_campaign_3'!E64)</f>
        <v>0</v>
      </c>
      <c r="E52" s="393" t="e">
        <f>+D52/D$45</f>
        <v>#DIV/0!</v>
      </c>
      <c r="F52" s="27">
        <f>SUM('1.1_Previous expenses'!I23,'1.3_General non Techn'!I32,'2.1_Prosp_campaign_1'!I64,'2.2_Prosp_campaign_2'!I64,'2.3_Prosp_campaign_3'!I64)</f>
        <v>0</v>
      </c>
      <c r="G52" s="396" t="e">
        <f>+F52/F$45</f>
        <v>#DIV/0!</v>
      </c>
    </row>
    <row r="54" spans="2:7" x14ac:dyDescent="0.25">
      <c r="D54" s="469" t="s">
        <v>239</v>
      </c>
      <c r="E54" s="470" t="e">
        <f>+(E50+E51)/E52</f>
        <v>#DIV/0!</v>
      </c>
      <c r="F54" s="469" t="s">
        <v>239</v>
      </c>
      <c r="G54" s="470" t="e">
        <f>+(G50+G51)/G52</f>
        <v>#DIV/0!</v>
      </c>
    </row>
  </sheetData>
  <sheetProtection algorithmName="SHA-512" hashValue="YtAoWUJS7sSAp4Pto0DQRFJQJ4HgcT5UCbnRrC6VqC55hTW1fWC4ss4wUNzO+h6fJn+XqIvR/9We462i1WldZA==" saltValue="Fo4YH58AzdtFWrlsSOZXZg==" spinCount="100000" sheet="1" objects="1" scenarios="1"/>
  <mergeCells count="10">
    <mergeCell ref="F49:G49"/>
    <mergeCell ref="F45:G45"/>
    <mergeCell ref="F44:G44"/>
    <mergeCell ref="A1:A2"/>
    <mergeCell ref="D1:E1"/>
    <mergeCell ref="F1:G1"/>
    <mergeCell ref="F46:G46"/>
    <mergeCell ref="B1:B2"/>
    <mergeCell ref="D45:E45"/>
    <mergeCell ref="D44:E44"/>
  </mergeCells>
  <phoneticPr fontId="5" type="noConversion"/>
  <pageMargins left="0.19685039370078741" right="0.19685039370078741" top="0.35433070866141736" bottom="0.35433070866141736" header="0.31496062992125984" footer="0.31496062992125984"/>
  <pageSetup paperSize="9" scale="1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4619-249C-DB4A-ABB9-94678D6729BD}">
  <dimension ref="A1:T23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 x14ac:dyDescent="0.25"/>
  <cols>
    <col min="1" max="1" width="3.625" style="3" customWidth="1"/>
    <col min="2" max="2" width="6.625" style="20" customWidth="1"/>
    <col min="3" max="3" width="11.625" style="3" customWidth="1"/>
    <col min="4" max="4" width="46.625" style="21" customWidth="1"/>
    <col min="5" max="5" width="15.625" style="21" customWidth="1"/>
    <col min="6" max="6" width="6.625" style="92" customWidth="1"/>
    <col min="7" max="7" width="15.625" style="32" customWidth="1"/>
    <col min="8" max="8" width="45.625" style="93" customWidth="1"/>
    <col min="9" max="9" width="15.625" style="21" hidden="1" customWidth="1" outlineLevel="1"/>
    <col min="10" max="10" width="6.625" style="21" hidden="1" customWidth="1" outlineLevel="1"/>
    <col min="11" max="11" width="6.625" style="92" hidden="1" customWidth="1" outlineLevel="1"/>
    <col min="12" max="12" width="15.625" style="21" hidden="1" customWidth="1" outlineLevel="1"/>
    <col min="13" max="13" width="9.625" style="21" hidden="1" customWidth="1" outlineLevel="1"/>
    <col min="14" max="14" width="15.625" style="21" hidden="1" customWidth="1" outlineLevel="1"/>
    <col min="15" max="15" width="52.625" style="94" hidden="1" customWidth="1" outlineLevel="1"/>
    <col min="16" max="16" width="9.125" style="21" collapsed="1"/>
    <col min="17" max="17" width="9.125" style="21"/>
    <col min="18" max="18" width="18" style="32" customWidth="1"/>
    <col min="19" max="16384" width="9.125" style="21"/>
  </cols>
  <sheetData>
    <row r="1" spans="1:20" ht="17.25" x14ac:dyDescent="0.3">
      <c r="A1" s="1" t="s">
        <v>6</v>
      </c>
      <c r="B1" s="28"/>
      <c r="C1" s="29"/>
      <c r="D1" s="428">
        <f ca="1">NOW()</f>
        <v>46073.556844791667</v>
      </c>
      <c r="E1" s="485" t="s">
        <v>84</v>
      </c>
      <c r="F1" s="486"/>
      <c r="G1" s="487"/>
      <c r="H1" s="2"/>
      <c r="I1" s="488" t="s">
        <v>116</v>
      </c>
      <c r="J1" s="489"/>
      <c r="K1" s="490" t="s">
        <v>8</v>
      </c>
      <c r="L1" s="491"/>
      <c r="M1" s="30" t="s">
        <v>30</v>
      </c>
      <c r="N1" s="30" t="s">
        <v>31</v>
      </c>
      <c r="O1" s="31" t="s">
        <v>32</v>
      </c>
    </row>
    <row r="2" spans="1:20" x14ac:dyDescent="0.25">
      <c r="A2" s="4"/>
      <c r="B2" s="7"/>
      <c r="C2" s="33"/>
      <c r="D2" s="34"/>
      <c r="E2" s="35" t="s">
        <v>9</v>
      </c>
      <c r="F2" s="492" t="s">
        <v>8</v>
      </c>
      <c r="G2" s="493"/>
      <c r="H2" s="37"/>
      <c r="I2" s="38" t="s">
        <v>10</v>
      </c>
      <c r="J2" s="39" t="s">
        <v>11</v>
      </c>
      <c r="K2" s="231" t="s">
        <v>12</v>
      </c>
      <c r="L2" s="39" t="s">
        <v>10</v>
      </c>
      <c r="M2" s="40"/>
      <c r="N2" s="40"/>
      <c r="O2" s="41"/>
    </row>
    <row r="3" spans="1:20" x14ac:dyDescent="0.25">
      <c r="A3" s="42"/>
      <c r="B3" s="43" t="s">
        <v>13</v>
      </c>
      <c r="C3" s="44"/>
      <c r="D3" s="45"/>
      <c r="E3" s="46" t="s">
        <v>14</v>
      </c>
      <c r="F3" s="47" t="s">
        <v>33</v>
      </c>
      <c r="G3" s="48" t="s">
        <v>15</v>
      </c>
      <c r="H3" s="49" t="s">
        <v>34</v>
      </c>
      <c r="I3" s="50"/>
      <c r="J3" s="45"/>
      <c r="K3" s="236"/>
      <c r="L3" s="45"/>
      <c r="M3" s="51"/>
      <c r="N3" s="51"/>
      <c r="O3" s="52"/>
    </row>
    <row r="4" spans="1:20" ht="21.6" customHeight="1" x14ac:dyDescent="0.25">
      <c r="A4" s="53" t="s">
        <v>22</v>
      </c>
      <c r="B4" s="54"/>
      <c r="C4" s="55" t="s">
        <v>17</v>
      </c>
      <c r="D4" s="56"/>
      <c r="E4" s="57"/>
      <c r="F4" s="58"/>
      <c r="G4" s="59"/>
      <c r="H4" s="56"/>
      <c r="I4" s="50"/>
      <c r="J4" s="103"/>
      <c r="K4" s="385"/>
      <c r="L4" s="103"/>
      <c r="M4" s="51"/>
      <c r="N4" s="51"/>
      <c r="O4" s="52"/>
    </row>
    <row r="5" spans="1:20" x14ac:dyDescent="0.25">
      <c r="A5" s="60"/>
      <c r="B5" s="67"/>
      <c r="C5" s="62" t="s">
        <v>60</v>
      </c>
      <c r="D5" s="238" t="s">
        <v>59</v>
      </c>
      <c r="E5" s="383"/>
      <c r="F5" s="418">
        <v>0</v>
      </c>
      <c r="G5" s="63">
        <f>+F5*E5</f>
        <v>0</v>
      </c>
      <c r="H5" s="239"/>
      <c r="I5" s="134"/>
      <c r="J5" s="386"/>
      <c r="K5" s="385">
        <v>0</v>
      </c>
      <c r="L5" s="103">
        <f t="shared" ref="L5:L16" si="0">+(K5*0.7)*I5</f>
        <v>0</v>
      </c>
      <c r="M5" s="51"/>
      <c r="N5" s="51"/>
      <c r="O5" s="65"/>
    </row>
    <row r="6" spans="1:20" s="69" customFormat="1" x14ac:dyDescent="0.25">
      <c r="A6" s="66"/>
      <c r="B6" s="67"/>
      <c r="C6" s="62" t="s">
        <v>61</v>
      </c>
      <c r="D6" s="238" t="s">
        <v>59</v>
      </c>
      <c r="E6" s="383"/>
      <c r="F6" s="419">
        <v>0</v>
      </c>
      <c r="G6" s="63">
        <f t="shared" ref="G6:G16" si="1">+F6*E6</f>
        <v>0</v>
      </c>
      <c r="H6" s="239"/>
      <c r="I6" s="134"/>
      <c r="J6" s="387"/>
      <c r="K6" s="385">
        <v>0</v>
      </c>
      <c r="L6" s="388">
        <f t="shared" si="0"/>
        <v>0</v>
      </c>
      <c r="M6" s="68"/>
      <c r="N6" s="68"/>
      <c r="O6" s="65"/>
      <c r="P6" s="21"/>
      <c r="Q6" s="21"/>
      <c r="R6" s="32"/>
      <c r="S6" s="21"/>
      <c r="T6" s="21"/>
    </row>
    <row r="7" spans="1:20" s="69" customFormat="1" x14ac:dyDescent="0.25">
      <c r="A7" s="66"/>
      <c r="B7" s="67"/>
      <c r="C7" s="62" t="s">
        <v>62</v>
      </c>
      <c r="D7" s="238" t="s">
        <v>59</v>
      </c>
      <c r="E7" s="383"/>
      <c r="F7" s="419">
        <v>0</v>
      </c>
      <c r="G7" s="63">
        <f t="shared" si="1"/>
        <v>0</v>
      </c>
      <c r="H7" s="239"/>
      <c r="I7" s="134"/>
      <c r="J7" s="387"/>
      <c r="K7" s="385">
        <v>0</v>
      </c>
      <c r="L7" s="388">
        <f t="shared" si="0"/>
        <v>0</v>
      </c>
      <c r="M7" s="68"/>
      <c r="N7" s="68"/>
      <c r="O7" s="65"/>
      <c r="P7" s="21"/>
      <c r="Q7" s="21"/>
      <c r="R7" s="32"/>
      <c r="S7" s="21"/>
      <c r="T7" s="21"/>
    </row>
    <row r="8" spans="1:20" s="69" customFormat="1" x14ac:dyDescent="0.25">
      <c r="A8" s="66"/>
      <c r="B8" s="67"/>
      <c r="C8" s="62" t="s">
        <v>63</v>
      </c>
      <c r="D8" s="238" t="s">
        <v>59</v>
      </c>
      <c r="E8" s="383"/>
      <c r="F8" s="419">
        <v>0</v>
      </c>
      <c r="G8" s="63">
        <f t="shared" si="1"/>
        <v>0</v>
      </c>
      <c r="H8" s="239"/>
      <c r="I8" s="381"/>
      <c r="J8" s="387"/>
      <c r="K8" s="385">
        <v>0</v>
      </c>
      <c r="L8" s="388">
        <f t="shared" si="0"/>
        <v>0</v>
      </c>
      <c r="M8" s="68"/>
      <c r="N8" s="68"/>
      <c r="O8" s="65"/>
      <c r="P8" s="21"/>
      <c r="Q8" s="21"/>
      <c r="R8" s="32"/>
      <c r="S8" s="21"/>
      <c r="T8" s="21"/>
    </row>
    <row r="9" spans="1:20" x14ac:dyDescent="0.25">
      <c r="A9" s="60"/>
      <c r="B9" s="67"/>
      <c r="C9" s="62" t="s">
        <v>64</v>
      </c>
      <c r="D9" s="238" t="s">
        <v>59</v>
      </c>
      <c r="E9" s="383"/>
      <c r="F9" s="420">
        <v>0</v>
      </c>
      <c r="G9" s="63">
        <f t="shared" si="1"/>
        <v>0</v>
      </c>
      <c r="H9" s="239"/>
      <c r="I9" s="134"/>
      <c r="J9" s="386"/>
      <c r="K9" s="385">
        <v>0</v>
      </c>
      <c r="L9" s="103">
        <f t="shared" si="0"/>
        <v>0</v>
      </c>
      <c r="M9" s="51"/>
      <c r="N9" s="51"/>
      <c r="O9" s="65"/>
    </row>
    <row r="10" spans="1:20" x14ac:dyDescent="0.25">
      <c r="A10" s="60"/>
      <c r="B10" s="67"/>
      <c r="C10" s="62" t="s">
        <v>65</v>
      </c>
      <c r="D10" s="238" t="s">
        <v>59</v>
      </c>
      <c r="E10" s="383"/>
      <c r="F10" s="420">
        <v>0</v>
      </c>
      <c r="G10" s="63">
        <f t="shared" si="1"/>
        <v>0</v>
      </c>
      <c r="H10" s="239"/>
      <c r="I10" s="134"/>
      <c r="J10" s="386"/>
      <c r="K10" s="385">
        <v>0</v>
      </c>
      <c r="L10" s="103">
        <f t="shared" si="0"/>
        <v>0</v>
      </c>
      <c r="M10" s="51"/>
      <c r="N10" s="51"/>
      <c r="O10" s="65"/>
    </row>
    <row r="11" spans="1:20" x14ac:dyDescent="0.25">
      <c r="A11" s="60"/>
      <c r="B11" s="67"/>
      <c r="C11" s="62" t="s">
        <v>66</v>
      </c>
      <c r="D11" s="238" t="s">
        <v>59</v>
      </c>
      <c r="E11" s="383"/>
      <c r="F11" s="420">
        <v>0</v>
      </c>
      <c r="G11" s="63">
        <f t="shared" si="1"/>
        <v>0</v>
      </c>
      <c r="H11" s="239"/>
      <c r="I11" s="134"/>
      <c r="J11" s="386"/>
      <c r="K11" s="385">
        <v>0</v>
      </c>
      <c r="L11" s="103">
        <f t="shared" si="0"/>
        <v>0</v>
      </c>
      <c r="M11" s="51"/>
      <c r="N11" s="51"/>
      <c r="O11" s="65"/>
    </row>
    <row r="12" spans="1:20" x14ac:dyDescent="0.25">
      <c r="A12" s="60"/>
      <c r="B12" s="67"/>
      <c r="C12" s="62" t="s">
        <v>67</v>
      </c>
      <c r="D12" s="238" t="s">
        <v>59</v>
      </c>
      <c r="E12" s="383"/>
      <c r="F12" s="420">
        <v>0</v>
      </c>
      <c r="G12" s="63">
        <f t="shared" si="1"/>
        <v>0</v>
      </c>
      <c r="H12" s="239"/>
      <c r="I12" s="134"/>
      <c r="J12" s="386"/>
      <c r="K12" s="385">
        <v>0</v>
      </c>
      <c r="L12" s="103">
        <f t="shared" si="0"/>
        <v>0</v>
      </c>
      <c r="M12" s="51"/>
      <c r="N12" s="51"/>
      <c r="O12" s="65"/>
    </row>
    <row r="13" spans="1:20" x14ac:dyDescent="0.25">
      <c r="A13" s="60"/>
      <c r="B13" s="61"/>
      <c r="C13" s="62" t="s">
        <v>68</v>
      </c>
      <c r="D13" s="238" t="s">
        <v>59</v>
      </c>
      <c r="E13" s="383"/>
      <c r="F13" s="420">
        <v>0</v>
      </c>
      <c r="G13" s="63">
        <f t="shared" si="1"/>
        <v>0</v>
      </c>
      <c r="H13" s="239"/>
      <c r="I13" s="134"/>
      <c r="J13" s="386"/>
      <c r="K13" s="385">
        <v>0</v>
      </c>
      <c r="L13" s="103">
        <f t="shared" si="0"/>
        <v>0</v>
      </c>
      <c r="M13" s="51"/>
      <c r="N13" s="51"/>
      <c r="O13" s="65"/>
    </row>
    <row r="14" spans="1:20" x14ac:dyDescent="0.25">
      <c r="A14" s="60"/>
      <c r="B14" s="61"/>
      <c r="C14" s="62" t="s">
        <v>69</v>
      </c>
      <c r="D14" s="238" t="s">
        <v>59</v>
      </c>
      <c r="E14" s="383"/>
      <c r="F14" s="420">
        <v>0</v>
      </c>
      <c r="G14" s="63">
        <f t="shared" ref="G14:G15" si="2">+F14*E14</f>
        <v>0</v>
      </c>
      <c r="H14" s="239"/>
      <c r="I14" s="134"/>
      <c r="J14" s="386"/>
      <c r="K14" s="385">
        <v>0</v>
      </c>
      <c r="L14" s="103">
        <f t="shared" si="0"/>
        <v>0</v>
      </c>
      <c r="M14" s="51"/>
      <c r="N14" s="51"/>
      <c r="O14" s="65"/>
    </row>
    <row r="15" spans="1:20" x14ac:dyDescent="0.25">
      <c r="A15" s="60"/>
      <c r="B15" s="61"/>
      <c r="C15" s="62" t="s">
        <v>70</v>
      </c>
      <c r="D15" s="238" t="s">
        <v>59</v>
      </c>
      <c r="E15" s="383"/>
      <c r="F15" s="420">
        <v>0</v>
      </c>
      <c r="G15" s="63">
        <f t="shared" si="2"/>
        <v>0</v>
      </c>
      <c r="H15" s="239"/>
      <c r="I15" s="134"/>
      <c r="J15" s="386"/>
      <c r="K15" s="385">
        <v>0</v>
      </c>
      <c r="L15" s="103">
        <f t="shared" si="0"/>
        <v>0</v>
      </c>
      <c r="M15" s="51"/>
      <c r="N15" s="51"/>
      <c r="O15" s="65"/>
    </row>
    <row r="16" spans="1:20" x14ac:dyDescent="0.25">
      <c r="A16" s="60"/>
      <c r="B16" s="61"/>
      <c r="C16" s="62" t="s">
        <v>71</v>
      </c>
      <c r="D16" s="238" t="s">
        <v>59</v>
      </c>
      <c r="E16" s="383"/>
      <c r="F16" s="420">
        <v>0</v>
      </c>
      <c r="G16" s="63">
        <f t="shared" si="1"/>
        <v>0</v>
      </c>
      <c r="H16" s="239"/>
      <c r="I16" s="134"/>
      <c r="J16" s="386"/>
      <c r="K16" s="385">
        <v>0</v>
      </c>
      <c r="L16" s="103">
        <f t="shared" si="0"/>
        <v>0</v>
      </c>
      <c r="M16" s="51"/>
      <c r="N16" s="51"/>
      <c r="O16" s="65"/>
    </row>
    <row r="17" spans="1:15" x14ac:dyDescent="0.25">
      <c r="A17" s="70"/>
      <c r="B17" s="71"/>
      <c r="C17" s="72"/>
      <c r="D17" s="73"/>
      <c r="E17" s="384"/>
      <c r="F17" s="75"/>
      <c r="G17" s="76"/>
      <c r="H17" s="77"/>
      <c r="I17" s="382"/>
      <c r="J17" s="389"/>
      <c r="K17" s="390"/>
      <c r="L17" s="389"/>
      <c r="M17" s="51"/>
      <c r="N17" s="51"/>
      <c r="O17" s="65"/>
    </row>
    <row r="18" spans="1:15" x14ac:dyDescent="0.25">
      <c r="A18" s="60"/>
      <c r="B18" s="80"/>
      <c r="C18" s="44"/>
      <c r="D18" s="81" t="s">
        <v>5</v>
      </c>
      <c r="E18" s="82">
        <f>SUM(E5:E17)</f>
        <v>0</v>
      </c>
      <c r="F18" s="83"/>
      <c r="G18" s="84">
        <f>SUM(G5:G17)</f>
        <v>0</v>
      </c>
      <c r="H18" s="85"/>
      <c r="I18" s="86">
        <f>SUM(I5:I17)</f>
        <v>0</v>
      </c>
      <c r="J18" s="45"/>
      <c r="K18" s="236"/>
      <c r="L18" s="88">
        <f t="shared" ref="L18" si="3">SUM(L5:L17)</f>
        <v>0</v>
      </c>
      <c r="M18" s="51"/>
      <c r="N18" s="51"/>
      <c r="O18" s="52"/>
    </row>
    <row r="19" spans="1:15" x14ac:dyDescent="0.25">
      <c r="A19" s="70"/>
      <c r="B19" s="71"/>
      <c r="C19" s="72"/>
      <c r="D19" s="89" t="s">
        <v>5</v>
      </c>
      <c r="E19" s="494">
        <f>E18+G18</f>
        <v>0</v>
      </c>
      <c r="F19" s="495"/>
      <c r="G19" s="496"/>
      <c r="H19" s="77"/>
      <c r="I19" s="497">
        <f>+I18+L18</f>
        <v>0</v>
      </c>
      <c r="J19" s="498"/>
      <c r="K19" s="498"/>
      <c r="L19" s="499"/>
      <c r="M19" s="79"/>
      <c r="N19" s="79"/>
      <c r="O19" s="90"/>
    </row>
    <row r="21" spans="1:15" x14ac:dyDescent="0.25">
      <c r="B21" s="91" t="s">
        <v>0</v>
      </c>
      <c r="C21" s="22" t="s">
        <v>27</v>
      </c>
      <c r="D21" s="224"/>
      <c r="E21" s="23">
        <f>SUMIF($B5:$B16,$B21,E5:E16)</f>
        <v>0</v>
      </c>
      <c r="F21" s="218" t="e">
        <f>+E21/E19</f>
        <v>#DIV/0!</v>
      </c>
      <c r="I21" s="23">
        <f>SUMIF($B5:$B16,$B21,I5:I16)</f>
        <v>0</v>
      </c>
      <c r="J21" s="218" t="e">
        <f>+I21/I19</f>
        <v>#DIV/0!</v>
      </c>
    </row>
    <row r="22" spans="1:15" x14ac:dyDescent="0.25">
      <c r="B22" s="95" t="s">
        <v>19</v>
      </c>
      <c r="C22" s="24" t="s">
        <v>28</v>
      </c>
      <c r="D22" s="225"/>
      <c r="E22" s="25">
        <f>SUMIF($B5:$B16,$B22,E5:E16)</f>
        <v>0</v>
      </c>
      <c r="F22" s="219" t="e">
        <f>+E22/E19</f>
        <v>#DIV/0!</v>
      </c>
      <c r="I22" s="25">
        <f>SUMIF($B5:$B16,$B22,I5:I16)</f>
        <v>0</v>
      </c>
      <c r="J22" s="219" t="e">
        <f>+I22/I19</f>
        <v>#DIV/0!</v>
      </c>
    </row>
    <row r="23" spans="1:15" x14ac:dyDescent="0.25">
      <c r="B23" s="96" t="s">
        <v>3</v>
      </c>
      <c r="C23" s="26" t="s">
        <v>29</v>
      </c>
      <c r="D23" s="226"/>
      <c r="E23" s="27">
        <f>SUMIF($B5:$B16,$B23,E5:E16)</f>
        <v>0</v>
      </c>
      <c r="F23" s="220" t="e">
        <f>+E23/E19</f>
        <v>#DIV/0!</v>
      </c>
      <c r="I23" s="27">
        <f>SUMIF($B5:$B16,$B23,I5:I16)</f>
        <v>0</v>
      </c>
      <c r="J23" s="220" t="e">
        <f>+I23/I19</f>
        <v>#DIV/0!</v>
      </c>
    </row>
  </sheetData>
  <sheetProtection algorithmName="SHA-512" hashValue="IbnF16RuiPCJvIXes4B5s2bms609oszKNOb485jO3KkwSKyqHDSjC6sh6O5CYN48E1LkRY9xUXkH2JEZ8T5xIA==" saltValue="yRYjgGt6/6KpxGTR6Pce8Q==" spinCount="100000" sheet="1" objects="1" scenarios="1"/>
  <mergeCells count="6">
    <mergeCell ref="E1:G1"/>
    <mergeCell ref="I1:J1"/>
    <mergeCell ref="K1:L1"/>
    <mergeCell ref="F2:G2"/>
    <mergeCell ref="E19:G19"/>
    <mergeCell ref="I19:L1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FA82-5720-B841-963D-E5DC8870BBBF}">
  <sheetPr>
    <tabColor rgb="FFFF0000"/>
    <outlinePr summaryBelow="0"/>
  </sheetPr>
  <dimension ref="A1:K25"/>
  <sheetViews>
    <sheetView zoomScale="80" zoomScaleNormal="80" workbookViewId="0">
      <selection activeCell="D1" sqref="D1"/>
    </sheetView>
  </sheetViews>
  <sheetFormatPr defaultColWidth="11.5" defaultRowHeight="15" x14ac:dyDescent="0.25"/>
  <cols>
    <col min="1" max="1" width="3.625" style="21" customWidth="1"/>
    <col min="2" max="2" width="6.625" style="110" customWidth="1"/>
    <col min="3" max="3" width="7.125" style="21" customWidth="1"/>
    <col min="4" max="4" width="38.125" style="21" customWidth="1"/>
    <col min="5" max="5" width="11.5" style="21"/>
    <col min="6" max="6" width="45.625" style="111" customWidth="1"/>
    <col min="7" max="7" width="11.5" style="21"/>
    <col min="8" max="10" width="14.375" style="21" customWidth="1"/>
    <col min="11" max="16384" width="11.5" style="21"/>
  </cols>
  <sheetData>
    <row r="1" spans="1:11" ht="17.25" x14ac:dyDescent="0.3">
      <c r="A1" s="97" t="s">
        <v>6</v>
      </c>
      <c r="B1" s="98"/>
      <c r="C1" s="99"/>
      <c r="D1" s="237">
        <f ca="1">+'1.1_Previous expenses'!D1</f>
        <v>46073.556844791667</v>
      </c>
      <c r="E1" s="413" t="s">
        <v>84</v>
      </c>
      <c r="F1" s="2"/>
      <c r="H1" s="181"/>
      <c r="I1" s="192"/>
      <c r="J1" s="192"/>
      <c r="K1" s="192"/>
    </row>
    <row r="2" spans="1:11" ht="15.75" x14ac:dyDescent="0.25">
      <c r="A2" s="100"/>
      <c r="B2" s="101"/>
      <c r="C2" s="102"/>
      <c r="D2" s="34"/>
      <c r="E2" s="35" t="s">
        <v>9</v>
      </c>
      <c r="F2" s="37"/>
      <c r="H2" s="110"/>
    </row>
    <row r="3" spans="1:11" ht="15.75" x14ac:dyDescent="0.25">
      <c r="A3" s="42"/>
      <c r="B3" s="43" t="s">
        <v>13</v>
      </c>
      <c r="C3" s="44"/>
      <c r="D3" s="103"/>
      <c r="E3" s="46" t="s">
        <v>14</v>
      </c>
      <c r="F3" s="429" t="s">
        <v>34</v>
      </c>
    </row>
    <row r="4" spans="1:11" ht="15.75" x14ac:dyDescent="0.25">
      <c r="A4" s="53" t="s">
        <v>1</v>
      </c>
      <c r="B4" s="54"/>
      <c r="C4" s="55" t="s">
        <v>35</v>
      </c>
      <c r="D4" s="435"/>
      <c r="E4" s="430"/>
      <c r="F4" s="56"/>
    </row>
    <row r="5" spans="1:11" x14ac:dyDescent="0.25">
      <c r="A5" s="185"/>
      <c r="B5" s="253"/>
      <c r="C5" s="179" t="s">
        <v>72</v>
      </c>
      <c r="D5" s="254" t="s">
        <v>134</v>
      </c>
      <c r="E5" s="431"/>
      <c r="F5" s="255"/>
      <c r="H5" s="182"/>
      <c r="I5" s="182"/>
      <c r="J5" s="182"/>
    </row>
    <row r="6" spans="1:11" ht="30" x14ac:dyDescent="0.25">
      <c r="A6" s="186"/>
      <c r="B6" s="253"/>
      <c r="C6" s="179" t="s">
        <v>73</v>
      </c>
      <c r="D6" s="254" t="s">
        <v>137</v>
      </c>
      <c r="E6" s="431"/>
      <c r="F6" s="256"/>
      <c r="H6" s="182"/>
      <c r="I6" s="182"/>
      <c r="J6" s="182"/>
    </row>
    <row r="7" spans="1:11" x14ac:dyDescent="0.25">
      <c r="A7" s="196"/>
      <c r="B7" s="253"/>
      <c r="C7" s="179" t="s">
        <v>74</v>
      </c>
      <c r="D7" s="254" t="s">
        <v>135</v>
      </c>
      <c r="E7" s="431"/>
      <c r="F7" s="257"/>
      <c r="H7" s="182"/>
    </row>
    <row r="8" spans="1:11" x14ac:dyDescent="0.25">
      <c r="A8" s="196"/>
      <c r="B8" s="253"/>
      <c r="C8" s="179" t="s">
        <v>75</v>
      </c>
      <c r="D8" s="254" t="s">
        <v>136</v>
      </c>
      <c r="E8" s="431"/>
      <c r="F8" s="257"/>
      <c r="H8" s="182"/>
    </row>
    <row r="9" spans="1:11" s="193" customFormat="1" ht="15.75" x14ac:dyDescent="0.25">
      <c r="A9" s="195"/>
      <c r="B9" s="253"/>
      <c r="C9" s="179" t="s">
        <v>76</v>
      </c>
      <c r="D9" s="238" t="s">
        <v>59</v>
      </c>
      <c r="E9" s="431"/>
      <c r="F9" s="256"/>
      <c r="H9" s="194"/>
    </row>
    <row r="10" spans="1:11" s="193" customFormat="1" ht="15.75" x14ac:dyDescent="0.25">
      <c r="A10" s="195"/>
      <c r="B10" s="253"/>
      <c r="C10" s="179" t="s">
        <v>77</v>
      </c>
      <c r="D10" s="238" t="s">
        <v>59</v>
      </c>
      <c r="E10" s="431"/>
      <c r="F10" s="256"/>
      <c r="H10" s="194"/>
    </row>
    <row r="11" spans="1:11" s="189" customFormat="1" ht="15.75" x14ac:dyDescent="0.25">
      <c r="A11" s="190"/>
      <c r="B11" s="253"/>
      <c r="C11" s="179" t="s">
        <v>78</v>
      </c>
      <c r="D11" s="238" t="s">
        <v>59</v>
      </c>
      <c r="E11" s="431"/>
      <c r="F11" s="258"/>
      <c r="H11" s="188"/>
    </row>
    <row r="12" spans="1:11" s="189" customFormat="1" ht="15.75" x14ac:dyDescent="0.25">
      <c r="A12" s="190"/>
      <c r="B12" s="253"/>
      <c r="C12" s="179" t="s">
        <v>79</v>
      </c>
      <c r="D12" s="238" t="s">
        <v>59</v>
      </c>
      <c r="E12" s="431"/>
      <c r="F12" s="258"/>
      <c r="H12" s="188"/>
    </row>
    <row r="13" spans="1:11" s="189" customFormat="1" ht="15.75" x14ac:dyDescent="0.25">
      <c r="A13" s="190"/>
      <c r="B13" s="253"/>
      <c r="C13" s="179" t="s">
        <v>80</v>
      </c>
      <c r="D13" s="238" t="s">
        <v>59</v>
      </c>
      <c r="E13" s="431"/>
      <c r="F13" s="258"/>
      <c r="H13" s="188"/>
    </row>
    <row r="14" spans="1:11" s="189" customFormat="1" ht="15.75" x14ac:dyDescent="0.25">
      <c r="A14" s="190"/>
      <c r="B14" s="253"/>
      <c r="C14" s="179" t="s">
        <v>81</v>
      </c>
      <c r="D14" s="238" t="s">
        <v>59</v>
      </c>
      <c r="E14" s="431"/>
      <c r="F14" s="259"/>
      <c r="H14" s="188"/>
    </row>
    <row r="15" spans="1:11" s="189" customFormat="1" ht="15.75" x14ac:dyDescent="0.25">
      <c r="A15" s="190"/>
      <c r="B15" s="253"/>
      <c r="C15" s="179" t="s">
        <v>82</v>
      </c>
      <c r="D15" s="238" t="s">
        <v>59</v>
      </c>
      <c r="E15" s="431"/>
      <c r="F15" s="259"/>
      <c r="H15" s="188"/>
    </row>
    <row r="16" spans="1:11" s="189" customFormat="1" ht="15.75" x14ac:dyDescent="0.25">
      <c r="A16" s="190"/>
      <c r="B16" s="253"/>
      <c r="C16" s="179" t="s">
        <v>83</v>
      </c>
      <c r="D16" s="238" t="s">
        <v>59</v>
      </c>
      <c r="E16" s="431"/>
      <c r="F16" s="259"/>
      <c r="H16" s="188"/>
    </row>
    <row r="17" spans="1:8" ht="15.75" x14ac:dyDescent="0.25">
      <c r="A17" s="106"/>
      <c r="B17" s="107"/>
      <c r="C17" s="79"/>
      <c r="D17" s="73"/>
      <c r="E17" s="432"/>
      <c r="F17" s="77"/>
    </row>
    <row r="18" spans="1:8" ht="15.75" x14ac:dyDescent="0.25">
      <c r="A18" s="105"/>
      <c r="B18" s="108"/>
      <c r="C18" s="51"/>
      <c r="D18" s="81" t="s">
        <v>238</v>
      </c>
      <c r="E18" s="433">
        <f>SUM(E5:E16)</f>
        <v>0</v>
      </c>
      <c r="F18" s="85"/>
      <c r="H18" s="183"/>
    </row>
    <row r="19" spans="1:8" ht="15.75" x14ac:dyDescent="0.25">
      <c r="A19" s="106"/>
      <c r="B19" s="109"/>
      <c r="C19" s="79"/>
      <c r="D19" s="89" t="s">
        <v>5</v>
      </c>
      <c r="E19" s="434"/>
      <c r="F19" s="77"/>
    </row>
    <row r="20" spans="1:8" x14ac:dyDescent="0.25">
      <c r="F20" s="93"/>
    </row>
    <row r="21" spans="1:8" x14ac:dyDescent="0.25">
      <c r="F21" s="93"/>
    </row>
    <row r="22" spans="1:8" x14ac:dyDescent="0.25">
      <c r="F22" s="93"/>
    </row>
    <row r="23" spans="1:8" x14ac:dyDescent="0.25">
      <c r="F23" s="93"/>
    </row>
    <row r="24" spans="1:8" x14ac:dyDescent="0.25">
      <c r="F24" s="93"/>
    </row>
    <row r="25" spans="1:8" x14ac:dyDescent="0.25">
      <c r="F25" s="93"/>
    </row>
  </sheetData>
  <sheetProtection algorithmName="SHA-512" hashValue="BnWJOni0H/DSkmiDWNd8wJzXzMFsh9o1WmE6tGYAazhpK53KpjV+DkE6lN1IjQPxeWaeUnDcGISKDd7hUPLtvg==" saltValue="C2SbLUz0hpgMy4XiDsjS/w==" spinCount="100000" sheet="1" objects="1" scenarios="1"/>
  <dataConsolidate/>
  <phoneticPr fontId="5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C097-6E8F-5746-BF32-4606C94925E1}">
  <sheetPr>
    <tabColor theme="0"/>
    <outlinePr summaryBelow="0"/>
    <pageSetUpPr fitToPage="1"/>
  </sheetPr>
  <dimension ref="A1:R33"/>
  <sheetViews>
    <sheetView zoomScale="85" zoomScaleNormal="85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 x14ac:dyDescent="0.25"/>
  <cols>
    <col min="1" max="1" width="4.375" style="21" customWidth="1"/>
    <col min="2" max="2" width="6.625" style="177" customWidth="1"/>
    <col min="3" max="3" width="11.625" style="21" customWidth="1"/>
    <col min="4" max="4" width="46.625" style="21" customWidth="1"/>
    <col min="5" max="5" width="15.625" style="21" customWidth="1"/>
    <col min="6" max="6" width="6.625" style="92" customWidth="1"/>
    <col min="7" max="7" width="15.625" style="32" customWidth="1"/>
    <col min="8" max="8" width="45.625" style="93" customWidth="1"/>
    <col min="9" max="9" width="15.625" style="21" hidden="1" customWidth="1" outlineLevel="1"/>
    <col min="10" max="10" width="8.625" style="92" hidden="1" customWidth="1" outlineLevel="1"/>
    <col min="11" max="11" width="15.625" style="21" hidden="1" customWidth="1" outlineLevel="1"/>
    <col min="12" max="12" width="9.625" style="21" hidden="1" customWidth="1" outlineLevel="1"/>
    <col min="13" max="13" width="15.625" style="21" hidden="1" customWidth="1" outlineLevel="1"/>
    <col min="14" max="14" width="52.625" style="94" hidden="1" customWidth="1" outlineLevel="1"/>
    <col min="15" max="15" width="9.125" style="21" collapsed="1"/>
    <col min="16" max="18" width="14.375" style="21" customWidth="1"/>
    <col min="19" max="16384" width="9.125" style="21"/>
  </cols>
  <sheetData>
    <row r="1" spans="1:18" ht="34.5" customHeight="1" x14ac:dyDescent="0.3">
      <c r="A1" s="97" t="s">
        <v>6</v>
      </c>
      <c r="B1" s="436"/>
      <c r="C1" s="99"/>
      <c r="D1" s="237">
        <f ca="1">+'1.1_Previous expenses'!D1</f>
        <v>46073.556844791667</v>
      </c>
      <c r="E1" s="485" t="s">
        <v>84</v>
      </c>
      <c r="F1" s="486"/>
      <c r="G1" s="487"/>
      <c r="H1" s="2"/>
      <c r="I1" s="414" t="s">
        <v>116</v>
      </c>
      <c r="J1" s="490" t="s">
        <v>8</v>
      </c>
      <c r="K1" s="491"/>
      <c r="L1" s="30" t="s">
        <v>30</v>
      </c>
      <c r="M1" s="30" t="s">
        <v>31</v>
      </c>
      <c r="N1" s="31" t="s">
        <v>32</v>
      </c>
      <c r="P1" s="181"/>
      <c r="Q1" s="192"/>
      <c r="R1" s="192"/>
    </row>
    <row r="2" spans="1:18" x14ac:dyDescent="0.25">
      <c r="A2" s="100"/>
      <c r="B2" s="437"/>
      <c r="C2" s="102"/>
      <c r="D2" s="34"/>
      <c r="E2" s="438" t="s">
        <v>9</v>
      </c>
      <c r="F2" s="492" t="s">
        <v>8</v>
      </c>
      <c r="G2" s="493"/>
      <c r="H2" s="37"/>
      <c r="I2" s="101" t="s">
        <v>10</v>
      </c>
      <c r="J2" s="519" t="s">
        <v>12</v>
      </c>
      <c r="K2" s="144" t="s">
        <v>10</v>
      </c>
      <c r="L2" s="40"/>
      <c r="M2" s="40"/>
      <c r="N2" s="41"/>
      <c r="P2" s="110"/>
    </row>
    <row r="3" spans="1:18" x14ac:dyDescent="0.25">
      <c r="A3" s="439"/>
      <c r="B3" s="8" t="s">
        <v>13</v>
      </c>
      <c r="C3" s="112"/>
      <c r="D3" s="113"/>
      <c r="E3" s="440" t="s">
        <v>14</v>
      </c>
      <c r="F3" s="441" t="s">
        <v>33</v>
      </c>
      <c r="G3" s="442" t="s">
        <v>15</v>
      </c>
      <c r="H3" s="49" t="s">
        <v>34</v>
      </c>
      <c r="I3" s="149"/>
      <c r="J3" s="520"/>
      <c r="K3" s="154"/>
      <c r="L3" s="112"/>
      <c r="M3" s="112"/>
      <c r="N3" s="227"/>
    </row>
    <row r="4" spans="1:18" ht="21.6" customHeight="1" x14ac:dyDescent="0.25">
      <c r="A4" s="443" t="s">
        <v>23</v>
      </c>
      <c r="B4" s="444"/>
      <c r="C4" s="445" t="s">
        <v>36</v>
      </c>
      <c r="D4" s="446"/>
      <c r="E4" s="57"/>
      <c r="F4" s="447"/>
      <c r="G4" s="59"/>
      <c r="H4" s="56"/>
      <c r="I4" s="50"/>
      <c r="J4" s="521"/>
      <c r="K4" s="113"/>
      <c r="L4" s="112"/>
      <c r="M4" s="112"/>
      <c r="N4" s="227"/>
    </row>
    <row r="5" spans="1:18" s="175" customFormat="1" x14ac:dyDescent="0.25">
      <c r="A5" s="115"/>
      <c r="B5" s="243"/>
      <c r="C5" s="240" t="s">
        <v>104</v>
      </c>
      <c r="D5" s="104" t="s">
        <v>4</v>
      </c>
      <c r="E5" s="250"/>
      <c r="F5" s="244"/>
      <c r="G5" s="407">
        <f>+(F5*0.7)*E5</f>
        <v>0</v>
      </c>
      <c r="H5" s="246"/>
      <c r="I5" s="64"/>
      <c r="J5" s="522"/>
      <c r="K5" s="197">
        <f>+(J5*0.7)*I5</f>
        <v>0</v>
      </c>
      <c r="L5" s="112"/>
      <c r="M5" s="112"/>
      <c r="N5" s="227"/>
      <c r="P5" s="203"/>
      <c r="Q5" s="203"/>
      <c r="R5" s="203"/>
    </row>
    <row r="6" spans="1:18" s="210" customFormat="1" x14ac:dyDescent="0.25">
      <c r="A6" s="204"/>
      <c r="B6" s="243"/>
      <c r="C6" s="191" t="s">
        <v>105</v>
      </c>
      <c r="D6" s="241" t="s">
        <v>114</v>
      </c>
      <c r="E6" s="250"/>
      <c r="F6" s="244"/>
      <c r="G6" s="407">
        <f t="shared" ref="G6:G16" si="0">+(F6*0.7)*E6</f>
        <v>0</v>
      </c>
      <c r="H6" s="246"/>
      <c r="I6" s="64"/>
      <c r="J6" s="522"/>
      <c r="K6" s="197">
        <f>+(J6*0.7)*I6</f>
        <v>0</v>
      </c>
      <c r="L6" s="207"/>
      <c r="M6" s="207"/>
      <c r="N6" s="228"/>
      <c r="O6" s="208"/>
      <c r="P6" s="209"/>
      <c r="Q6" s="209"/>
      <c r="R6" s="209"/>
    </row>
    <row r="7" spans="1:18" s="202" customFormat="1" x14ac:dyDescent="0.2">
      <c r="A7" s="200"/>
      <c r="B7" s="243"/>
      <c r="C7" s="191" t="s">
        <v>106</v>
      </c>
      <c r="D7" s="241" t="s">
        <v>115</v>
      </c>
      <c r="E7" s="250"/>
      <c r="F7" s="244"/>
      <c r="G7" s="407">
        <f t="shared" si="0"/>
        <v>0</v>
      </c>
      <c r="H7" s="247"/>
      <c r="I7" s="64"/>
      <c r="J7" s="522"/>
      <c r="K7" s="197">
        <f>+(J7*0.7)*I7</f>
        <v>0</v>
      </c>
      <c r="L7" s="201"/>
      <c r="M7" s="201"/>
      <c r="N7" s="249"/>
      <c r="O7" s="193"/>
      <c r="P7" s="194"/>
      <c r="Q7" s="194"/>
      <c r="R7" s="194"/>
    </row>
    <row r="8" spans="1:18" s="210" customFormat="1" x14ac:dyDescent="0.25">
      <c r="A8" s="204"/>
      <c r="B8" s="243"/>
      <c r="C8" s="191" t="s">
        <v>226</v>
      </c>
      <c r="D8" s="238" t="s">
        <v>59</v>
      </c>
      <c r="E8" s="250"/>
      <c r="F8" s="244"/>
      <c r="G8" s="407">
        <f t="shared" si="0"/>
        <v>0</v>
      </c>
      <c r="H8" s="246"/>
      <c r="I8" s="64"/>
      <c r="J8" s="522"/>
      <c r="K8" s="197">
        <f>+(J8*0.7)*I8</f>
        <v>0</v>
      </c>
      <c r="L8" s="207"/>
      <c r="M8" s="207"/>
      <c r="N8" s="249"/>
      <c r="O8" s="208"/>
      <c r="P8" s="209"/>
      <c r="Q8" s="211"/>
      <c r="R8" s="209"/>
    </row>
    <row r="9" spans="1:18" s="210" customFormat="1" x14ac:dyDescent="0.25">
      <c r="A9" s="204"/>
      <c r="B9" s="243"/>
      <c r="C9" s="191" t="s">
        <v>227</v>
      </c>
      <c r="D9" s="238" t="s">
        <v>59</v>
      </c>
      <c r="E9" s="250"/>
      <c r="F9" s="244"/>
      <c r="G9" s="407">
        <f t="shared" si="0"/>
        <v>0</v>
      </c>
      <c r="H9" s="246"/>
      <c r="I9" s="64"/>
      <c r="J9" s="522"/>
      <c r="K9" s="197">
        <f>+(J9*0.7)*I9</f>
        <v>0</v>
      </c>
      <c r="L9" s="207"/>
      <c r="M9" s="207"/>
      <c r="N9" s="228"/>
      <c r="O9" s="208"/>
      <c r="P9" s="209"/>
      <c r="Q9" s="209"/>
      <c r="R9" s="209"/>
    </row>
    <row r="10" spans="1:18" s="208" customFormat="1" x14ac:dyDescent="0.25">
      <c r="A10" s="212"/>
      <c r="B10" s="243"/>
      <c r="C10" s="191" t="s">
        <v>228</v>
      </c>
      <c r="D10" s="238" t="s">
        <v>59</v>
      </c>
      <c r="E10" s="250"/>
      <c r="F10" s="244"/>
      <c r="G10" s="407">
        <f t="shared" si="0"/>
        <v>0</v>
      </c>
      <c r="H10" s="246"/>
      <c r="I10" s="64"/>
      <c r="J10" s="522"/>
      <c r="K10" s="197">
        <f>+(J10*0.7)*I10</f>
        <v>0</v>
      </c>
      <c r="L10" s="205"/>
      <c r="M10" s="205"/>
      <c r="N10" s="229"/>
      <c r="P10" s="209"/>
      <c r="Q10" s="209"/>
      <c r="R10" s="209"/>
    </row>
    <row r="11" spans="1:18" s="208" customFormat="1" x14ac:dyDescent="0.25">
      <c r="A11" s="212"/>
      <c r="B11" s="243"/>
      <c r="C11" s="191" t="s">
        <v>229</v>
      </c>
      <c r="D11" s="238" t="s">
        <v>59</v>
      </c>
      <c r="E11" s="250"/>
      <c r="F11" s="244"/>
      <c r="G11" s="407">
        <f t="shared" si="0"/>
        <v>0</v>
      </c>
      <c r="H11" s="246"/>
      <c r="I11" s="64"/>
      <c r="J11" s="522"/>
      <c r="K11" s="197">
        <f>+(J11*0.7)*I11</f>
        <v>0</v>
      </c>
      <c r="L11" s="205"/>
      <c r="M11" s="205"/>
      <c r="N11" s="229"/>
      <c r="P11" s="209"/>
      <c r="Q11" s="209"/>
      <c r="R11" s="209"/>
    </row>
    <row r="12" spans="1:18" s="208" customFormat="1" x14ac:dyDescent="0.25">
      <c r="A12" s="212"/>
      <c r="B12" s="243"/>
      <c r="C12" s="191" t="s">
        <v>230</v>
      </c>
      <c r="D12" s="238" t="s">
        <v>59</v>
      </c>
      <c r="E12" s="250"/>
      <c r="F12" s="244"/>
      <c r="G12" s="407">
        <f t="shared" si="0"/>
        <v>0</v>
      </c>
      <c r="H12" s="246"/>
      <c r="I12" s="64"/>
      <c r="J12" s="522"/>
      <c r="K12" s="197">
        <f>+(J12*0.7)*I12</f>
        <v>0</v>
      </c>
      <c r="L12" s="205"/>
      <c r="M12" s="205"/>
      <c r="N12" s="229"/>
      <c r="P12" s="209"/>
      <c r="Q12" s="209"/>
      <c r="R12" s="209"/>
    </row>
    <row r="13" spans="1:18" s="208" customFormat="1" x14ac:dyDescent="0.25">
      <c r="A13" s="212"/>
      <c r="B13" s="243"/>
      <c r="C13" s="191" t="s">
        <v>231</v>
      </c>
      <c r="D13" s="238" t="s">
        <v>59</v>
      </c>
      <c r="E13" s="250"/>
      <c r="F13" s="244"/>
      <c r="G13" s="407">
        <f t="shared" si="0"/>
        <v>0</v>
      </c>
      <c r="H13" s="246"/>
      <c r="I13" s="64"/>
      <c r="J13" s="522"/>
      <c r="K13" s="197">
        <f>+(J13*0.7)*I13</f>
        <v>0</v>
      </c>
      <c r="L13" s="205"/>
      <c r="M13" s="205"/>
      <c r="N13" s="229"/>
      <c r="P13" s="209"/>
      <c r="Q13" s="209"/>
      <c r="R13" s="209"/>
    </row>
    <row r="14" spans="1:18" s="208" customFormat="1" x14ac:dyDescent="0.25">
      <c r="A14" s="212"/>
      <c r="B14" s="243"/>
      <c r="C14" s="191" t="s">
        <v>107</v>
      </c>
      <c r="D14" s="238" t="s">
        <v>59</v>
      </c>
      <c r="E14" s="250"/>
      <c r="F14" s="244"/>
      <c r="G14" s="407">
        <f t="shared" si="0"/>
        <v>0</v>
      </c>
      <c r="H14" s="246"/>
      <c r="I14" s="64"/>
      <c r="J14" s="522"/>
      <c r="K14" s="197">
        <f>+(J14*0.7)*I14</f>
        <v>0</v>
      </c>
      <c r="L14" s="205"/>
      <c r="M14" s="205"/>
      <c r="N14" s="229"/>
      <c r="P14" s="209"/>
      <c r="Q14" s="209"/>
      <c r="R14" s="209"/>
    </row>
    <row r="15" spans="1:18" s="208" customFormat="1" x14ac:dyDescent="0.25">
      <c r="A15" s="212"/>
      <c r="B15" s="243"/>
      <c r="C15" s="191" t="s">
        <v>232</v>
      </c>
      <c r="D15" s="238" t="s">
        <v>59</v>
      </c>
      <c r="E15" s="250"/>
      <c r="F15" s="244"/>
      <c r="G15" s="407">
        <f t="shared" si="0"/>
        <v>0</v>
      </c>
      <c r="H15" s="246"/>
      <c r="I15" s="64"/>
      <c r="J15" s="522"/>
      <c r="K15" s="197">
        <f>+(J15*0.7)*I15</f>
        <v>0</v>
      </c>
      <c r="L15" s="205"/>
      <c r="M15" s="205"/>
      <c r="N15" s="229"/>
      <c r="P15" s="209"/>
      <c r="Q15" s="209"/>
      <c r="R15" s="209"/>
    </row>
    <row r="16" spans="1:18" s="208" customFormat="1" x14ac:dyDescent="0.25">
      <c r="A16" s="212"/>
      <c r="B16" s="243"/>
      <c r="C16" s="191" t="s">
        <v>233</v>
      </c>
      <c r="D16" s="238" t="s">
        <v>59</v>
      </c>
      <c r="E16" s="250"/>
      <c r="F16" s="244"/>
      <c r="G16" s="407">
        <f t="shared" si="0"/>
        <v>0</v>
      </c>
      <c r="H16" s="246"/>
      <c r="I16" s="64"/>
      <c r="J16" s="522"/>
      <c r="K16" s="197">
        <f>+(J16*0.7)*I16</f>
        <v>0</v>
      </c>
      <c r="L16" s="205"/>
      <c r="M16" s="205"/>
      <c r="N16" s="229"/>
      <c r="P16" s="209"/>
      <c r="Q16" s="209"/>
      <c r="R16" s="209"/>
    </row>
    <row r="17" spans="1:18" s="208" customFormat="1" x14ac:dyDescent="0.25">
      <c r="A17" s="212"/>
      <c r="B17" s="222"/>
      <c r="C17" s="191"/>
      <c r="D17" s="242"/>
      <c r="E17" s="250"/>
      <c r="F17" s="244"/>
      <c r="G17" s="187"/>
      <c r="H17" s="248"/>
      <c r="I17" s="64"/>
      <c r="J17" s="522"/>
      <c r="K17" s="206"/>
      <c r="L17" s="205"/>
      <c r="M17" s="205"/>
      <c r="N17" s="229"/>
      <c r="P17" s="209"/>
      <c r="Q17" s="209"/>
      <c r="R17" s="209"/>
    </row>
    <row r="18" spans="1:18" s="208" customFormat="1" x14ac:dyDescent="0.25">
      <c r="A18" s="212"/>
      <c r="B18" s="512"/>
      <c r="C18" s="406" t="s">
        <v>234</v>
      </c>
      <c r="D18" s="184" t="s">
        <v>21</v>
      </c>
      <c r="E18" s="513"/>
      <c r="F18" s="514"/>
      <c r="G18" s="515">
        <f>SUM(G5:G16)/0.7*0.3</f>
        <v>0</v>
      </c>
      <c r="H18" s="516"/>
      <c r="I18" s="517"/>
      <c r="J18" s="523"/>
      <c r="K18" s="518">
        <f>SUM(K5:K16)/0.7*0.3</f>
        <v>0</v>
      </c>
      <c r="L18" s="205"/>
      <c r="M18" s="205"/>
      <c r="N18" s="229"/>
      <c r="P18" s="209"/>
      <c r="Q18" s="209"/>
      <c r="R18" s="209"/>
    </row>
    <row r="19" spans="1:18" s="208" customFormat="1" x14ac:dyDescent="0.25">
      <c r="A19" s="212"/>
      <c r="B19" s="508" t="s">
        <v>0</v>
      </c>
      <c r="C19" s="509" t="s">
        <v>240</v>
      </c>
      <c r="D19" s="510"/>
      <c r="E19" s="510"/>
      <c r="F19" s="510"/>
      <c r="G19" s="511">
        <f>SUMIF($B$5:$B$18,$B19,G$5:G$18)/0.7*0.3</f>
        <v>0</v>
      </c>
      <c r="H19" s="248"/>
      <c r="I19" s="510"/>
      <c r="J19" s="510"/>
      <c r="K19" s="511">
        <f>SUMIF($B$5:$B$18,$B19,K$5:K$18)/0.7*0.3</f>
        <v>0</v>
      </c>
      <c r="L19" s="205"/>
      <c r="M19" s="205"/>
      <c r="N19" s="229"/>
      <c r="P19" s="209"/>
      <c r="Q19" s="209"/>
      <c r="R19" s="209"/>
    </row>
    <row r="20" spans="1:18" s="208" customFormat="1" x14ac:dyDescent="0.25">
      <c r="A20" s="212"/>
      <c r="B20" s="508" t="s">
        <v>19</v>
      </c>
      <c r="C20" s="509" t="s">
        <v>241</v>
      </c>
      <c r="D20" s="510"/>
      <c r="E20" s="510"/>
      <c r="F20" s="510"/>
      <c r="G20" s="511">
        <f t="shared" ref="G20:G21" si="1">SUMIF($B$5:$B$18,$B20,G$5:G$18)/0.7*0.3</f>
        <v>0</v>
      </c>
      <c r="H20" s="248"/>
      <c r="I20" s="510"/>
      <c r="J20" s="510"/>
      <c r="K20" s="511">
        <f t="shared" ref="K20:K21" si="2">SUMIF($B$5:$B$18,$B20,K$5:K$18)/0.7*0.3</f>
        <v>0</v>
      </c>
      <c r="L20" s="205"/>
      <c r="M20" s="205"/>
      <c r="N20" s="229"/>
      <c r="P20" s="209"/>
      <c r="Q20" s="209"/>
      <c r="R20" s="209"/>
    </row>
    <row r="21" spans="1:18" s="208" customFormat="1" x14ac:dyDescent="0.25">
      <c r="A21" s="212"/>
      <c r="B21" s="508" t="s">
        <v>3</v>
      </c>
      <c r="C21" s="509" t="s">
        <v>242</v>
      </c>
      <c r="D21" s="510"/>
      <c r="E21" s="510"/>
      <c r="F21" s="510"/>
      <c r="G21" s="511">
        <f>SUMIF($B$5:$B$18,$B21,G$5:G$18)/0.7*0.3</f>
        <v>0</v>
      </c>
      <c r="H21" s="248"/>
      <c r="I21" s="510"/>
      <c r="J21" s="510"/>
      <c r="K21" s="511">
        <f>SUMIF($B$5:$B$18,$B21,K$5:K$18)/0.7*0.3</f>
        <v>0</v>
      </c>
      <c r="L21" s="205"/>
      <c r="M21" s="205"/>
      <c r="N21" s="229"/>
      <c r="P21" s="209"/>
      <c r="Q21" s="209"/>
      <c r="R21" s="209"/>
    </row>
    <row r="22" spans="1:18" x14ac:dyDescent="0.25">
      <c r="A22" s="118"/>
      <c r="B22" s="223"/>
      <c r="C22" s="119"/>
      <c r="D22" s="120"/>
      <c r="E22" s="74"/>
      <c r="F22" s="245"/>
      <c r="G22" s="76"/>
      <c r="H22" s="77"/>
      <c r="I22" s="78"/>
      <c r="J22" s="524"/>
      <c r="K22" s="121"/>
      <c r="L22" s="112"/>
      <c r="M22" s="112"/>
      <c r="N22" s="221"/>
      <c r="P22" s="182"/>
      <c r="Q22" s="182"/>
      <c r="R22" s="182"/>
    </row>
    <row r="23" spans="1:18" x14ac:dyDescent="0.25">
      <c r="A23" s="115"/>
      <c r="B23" s="176"/>
      <c r="C23" s="112"/>
      <c r="D23" s="122" t="s">
        <v>5</v>
      </c>
      <c r="E23" s="82">
        <f>SUM(E5:E16)</f>
        <v>0</v>
      </c>
      <c r="F23" s="83"/>
      <c r="G23" s="84">
        <f>SUM(G5:G18)</f>
        <v>0</v>
      </c>
      <c r="H23" s="85"/>
      <c r="I23" s="86">
        <f>SUM(I5:I16)</f>
        <v>0</v>
      </c>
      <c r="J23" s="525"/>
      <c r="K23" s="123">
        <f>SUM(K5:K18)</f>
        <v>0</v>
      </c>
      <c r="L23" s="112"/>
      <c r="M23" s="112"/>
      <c r="N23" s="227"/>
      <c r="P23" s="183"/>
      <c r="Q23" s="183"/>
      <c r="R23" s="183"/>
    </row>
    <row r="24" spans="1:18" x14ac:dyDescent="0.25">
      <c r="A24" s="118"/>
      <c r="B24" s="180"/>
      <c r="C24" s="119"/>
      <c r="D24" s="89" t="s">
        <v>5</v>
      </c>
      <c r="E24" s="494">
        <f>E23+G23</f>
        <v>0</v>
      </c>
      <c r="F24" s="495"/>
      <c r="G24" s="496"/>
      <c r="H24" s="124"/>
      <c r="I24" s="500">
        <f>SUM(I23,K23,)</f>
        <v>0</v>
      </c>
      <c r="J24" s="501"/>
      <c r="K24" s="501"/>
      <c r="L24" s="119"/>
      <c r="M24" s="119"/>
      <c r="N24" s="230"/>
      <c r="P24" s="182"/>
    </row>
    <row r="25" spans="1:18" ht="18.75" x14ac:dyDescent="0.3">
      <c r="A25" s="213"/>
      <c r="B25" s="176"/>
      <c r="C25" s="112"/>
      <c r="D25" s="214"/>
      <c r="E25" s="18"/>
      <c r="F25" s="18"/>
      <c r="G25" s="18"/>
      <c r="H25" s="215"/>
      <c r="J25" s="21"/>
      <c r="L25" s="112"/>
      <c r="M25" s="112"/>
      <c r="N25" s="216"/>
      <c r="P25" s="182"/>
    </row>
    <row r="26" spans="1:18" s="125" customFormat="1" ht="15" x14ac:dyDescent="0.25">
      <c r="B26" s="178"/>
      <c r="C26" s="125" t="s">
        <v>25</v>
      </c>
      <c r="D26" s="125" t="s">
        <v>37</v>
      </c>
      <c r="F26" s="127"/>
      <c r="G26" s="128"/>
      <c r="H26" s="129"/>
      <c r="J26" s="127"/>
      <c r="N26" s="130"/>
      <c r="P26" s="182"/>
    </row>
    <row r="27" spans="1:18" x14ac:dyDescent="0.25">
      <c r="D27" s="125" t="s">
        <v>38</v>
      </c>
    </row>
    <row r="28" spans="1:18" x14ac:dyDescent="0.25">
      <c r="D28" s="125" t="s">
        <v>39</v>
      </c>
      <c r="P28" s="182"/>
    </row>
    <row r="30" spans="1:18" x14ac:dyDescent="0.25">
      <c r="B30" s="91" t="s">
        <v>0</v>
      </c>
      <c r="C30" s="22" t="s">
        <v>27</v>
      </c>
      <c r="D30" s="224"/>
      <c r="E30" s="23">
        <f>SUMIF($B$5:$B$16,$B30,E$5:E$16)+SUMIF($B$5:$B$16,$B30,G$5:G$16)+G19</f>
        <v>0</v>
      </c>
      <c r="F30" s="131" t="e">
        <f>+E30/E24</f>
        <v>#DIV/0!</v>
      </c>
      <c r="I30" s="23">
        <f>SUMIF($B$5:$B$18,$B30,I$5:I$18)+SUMIF($B$5:$B$18,$B30,K$5:K$18)+K19</f>
        <v>0</v>
      </c>
      <c r="J30" s="232" t="e">
        <f>+I30/I24</f>
        <v>#DIV/0!</v>
      </c>
    </row>
    <row r="31" spans="1:18" x14ac:dyDescent="0.25">
      <c r="B31" s="95" t="s">
        <v>19</v>
      </c>
      <c r="C31" s="24" t="s">
        <v>28</v>
      </c>
      <c r="D31" s="225"/>
      <c r="E31" s="25">
        <f t="shared" ref="E31:E32" si="3">SUMIF($B$5:$B$16,$B31,E$5:E$16)+SUMIF($B$5:$B$16,$B31,G$5:G$16)+G20</f>
        <v>0</v>
      </c>
      <c r="F31" s="132" t="e">
        <f>+E31/E24</f>
        <v>#DIV/0!</v>
      </c>
      <c r="I31" s="25">
        <f>SUMIF($B$5:$B$18,$B31,I$5:I$18)+SUMIF($B$5:$B$18,$B31,K$5:K$18)+K20</f>
        <v>0</v>
      </c>
      <c r="J31" s="233" t="e">
        <f>+I31/I24</f>
        <v>#DIV/0!</v>
      </c>
    </row>
    <row r="32" spans="1:18" x14ac:dyDescent="0.25">
      <c r="B32" s="96" t="s">
        <v>3</v>
      </c>
      <c r="C32" s="26" t="s">
        <v>29</v>
      </c>
      <c r="D32" s="226"/>
      <c r="E32" s="27">
        <f t="shared" si="3"/>
        <v>0</v>
      </c>
      <c r="F32" s="133" t="e">
        <f>+E32/E24</f>
        <v>#DIV/0!</v>
      </c>
      <c r="I32" s="27">
        <f>SUMIF($B$5:$B$18,$B32,I$5:I$18)+SUMIF($B$5:$B$18,$B32,K$5:K$18)+K21</f>
        <v>0</v>
      </c>
      <c r="J32" s="234" t="e">
        <f>+I32/I24</f>
        <v>#DIV/0!</v>
      </c>
    </row>
    <row r="33" spans="9:9" x14ac:dyDescent="0.25">
      <c r="I33" s="32"/>
    </row>
  </sheetData>
  <sheetProtection algorithmName="SHA-512" hashValue="wm1EI2MGdHEOgGjLtg0LqwY6Eb0fCx/y2kb1TA+XA7J4PaKKOcnNQnPjocM6K2qnw+alZUnmof5wa5TVVsU49Q==" saltValue="Mc4oldXHWPVG80Zkv0w0tA==" spinCount="100000" sheet="1" objects="1" scenarios="1"/>
  <mergeCells count="5">
    <mergeCell ref="I24:K24"/>
    <mergeCell ref="J1:K1"/>
    <mergeCell ref="E1:G1"/>
    <mergeCell ref="F2:G2"/>
    <mergeCell ref="E24:G24"/>
  </mergeCells>
  <phoneticPr fontId="5" type="noConversion"/>
  <pageMargins left="0.7" right="0.7" top="0.75" bottom="0.75" header="0.3" footer="0.3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CB9-B207-D441-B7BE-A43F8C50E609}">
  <sheetPr>
    <tabColor theme="0"/>
    <outlinePr summaryBelow="0"/>
    <pageSetUpPr fitToPage="1"/>
  </sheetPr>
  <dimension ref="A1:O71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5" sqref="C5"/>
    </sheetView>
  </sheetViews>
  <sheetFormatPr defaultColWidth="9.125" defaultRowHeight="15.75" outlineLevelCol="1" x14ac:dyDescent="0.25"/>
  <cols>
    <col min="1" max="1" width="3.625" style="21" customWidth="1"/>
    <col min="2" max="2" width="6.625" style="110" customWidth="1"/>
    <col min="3" max="3" width="11.625" style="21" customWidth="1"/>
    <col min="4" max="4" width="46.625" style="21" customWidth="1"/>
    <col min="5" max="5" width="15.625" style="3" customWidth="1"/>
    <col min="6" max="6" width="9" style="141" customWidth="1"/>
    <col min="7" max="7" width="15.625" style="174" customWidth="1"/>
    <col min="8" max="8" width="45.625" style="93" customWidth="1"/>
    <col min="9" max="9" width="15.625" style="21" hidden="1" customWidth="1" outlineLevel="1"/>
    <col min="10" max="10" width="8.625" style="92" hidden="1" customWidth="1" outlineLevel="1"/>
    <col min="11" max="11" width="15.625" style="21" hidden="1" customWidth="1" outlineLevel="1"/>
    <col min="12" max="12" width="9.625" style="21" hidden="1" customWidth="1" outlineLevel="1"/>
    <col min="13" max="13" width="15.625" style="21" hidden="1" customWidth="1" outlineLevel="1"/>
    <col min="14" max="14" width="52.625" style="94" hidden="1" customWidth="1" outlineLevel="1"/>
    <col min="15" max="15" width="9.125" style="21" collapsed="1"/>
    <col min="16" max="16384" width="9.125" style="21"/>
  </cols>
  <sheetData>
    <row r="1" spans="1:14" ht="36" customHeight="1" x14ac:dyDescent="0.3">
      <c r="A1" s="97" t="s">
        <v>6</v>
      </c>
      <c r="B1" s="98"/>
      <c r="C1" s="99"/>
      <c r="D1" s="237">
        <f ca="1">+'1.1_Previous expenses'!D1</f>
        <v>46073.556844791667</v>
      </c>
      <c r="E1" s="485" t="s">
        <v>153</v>
      </c>
      <c r="F1" s="486"/>
      <c r="G1" s="487"/>
      <c r="H1" s="2"/>
      <c r="I1" s="414" t="s">
        <v>152</v>
      </c>
      <c r="J1" s="490" t="s">
        <v>8</v>
      </c>
      <c r="K1" s="491"/>
      <c r="L1" s="30" t="s">
        <v>30</v>
      </c>
      <c r="M1" s="30" t="s">
        <v>31</v>
      </c>
      <c r="N1" s="31" t="s">
        <v>32</v>
      </c>
    </row>
    <row r="2" spans="1:14" x14ac:dyDescent="0.25">
      <c r="A2" s="100"/>
      <c r="B2" s="101"/>
      <c r="C2" s="102"/>
      <c r="D2" s="34"/>
      <c r="E2" s="6" t="s">
        <v>9</v>
      </c>
      <c r="F2" s="506" t="s">
        <v>8</v>
      </c>
      <c r="G2" s="507"/>
      <c r="H2" s="36"/>
      <c r="I2" s="101" t="s">
        <v>10</v>
      </c>
      <c r="J2" s="519" t="s">
        <v>12</v>
      </c>
      <c r="K2" s="144" t="s">
        <v>10</v>
      </c>
      <c r="L2" s="40"/>
      <c r="M2" s="40"/>
      <c r="N2" s="41"/>
    </row>
    <row r="3" spans="1:14" x14ac:dyDescent="0.25">
      <c r="A3" s="145"/>
      <c r="B3" s="8" t="s">
        <v>13</v>
      </c>
      <c r="C3" s="146"/>
      <c r="D3" s="147"/>
      <c r="E3" s="148" t="s">
        <v>14</v>
      </c>
      <c r="F3" s="527" t="s">
        <v>33</v>
      </c>
      <c r="G3" s="528" t="s">
        <v>15</v>
      </c>
      <c r="H3" s="49" t="s">
        <v>34</v>
      </c>
      <c r="I3" s="149"/>
      <c r="J3" s="520"/>
      <c r="K3" s="154"/>
      <c r="L3" s="150"/>
      <c r="M3" s="150"/>
      <c r="N3" s="151"/>
    </row>
    <row r="4" spans="1:14" x14ac:dyDescent="0.25">
      <c r="A4" s="368" t="s">
        <v>2</v>
      </c>
      <c r="B4" s="369"/>
      <c r="C4" s="152"/>
      <c r="D4" s="235"/>
      <c r="E4" s="529"/>
      <c r="F4" s="536"/>
      <c r="G4" s="289"/>
      <c r="H4" s="372"/>
      <c r="I4" s="149"/>
      <c r="J4" s="520"/>
      <c r="K4" s="154"/>
      <c r="L4" s="150"/>
      <c r="M4" s="150"/>
      <c r="N4" s="116"/>
    </row>
    <row r="5" spans="1:14" x14ac:dyDescent="0.25">
      <c r="A5" s="368"/>
      <c r="B5" s="526"/>
      <c r="C5" s="152" t="s">
        <v>117</v>
      </c>
      <c r="D5" s="235"/>
      <c r="E5" s="530"/>
      <c r="F5" s="537"/>
      <c r="G5" s="448"/>
      <c r="H5" s="153"/>
      <c r="I5" s="149"/>
      <c r="J5" s="545"/>
      <c r="K5" s="154"/>
      <c r="L5" s="150"/>
      <c r="M5" s="150"/>
      <c r="N5" s="116"/>
    </row>
    <row r="6" spans="1:14" ht="31.5" x14ac:dyDescent="0.25">
      <c r="A6" s="115"/>
      <c r="B6" s="526"/>
      <c r="C6" s="449" t="s">
        <v>85</v>
      </c>
      <c r="D6" s="104" t="s">
        <v>138</v>
      </c>
      <c r="E6" s="531">
        <f>SUM(E7:E10)</f>
        <v>0</v>
      </c>
      <c r="F6" s="538"/>
      <c r="G6" s="450">
        <f>SUM(G7:G10)</f>
        <v>0</v>
      </c>
      <c r="H6" s="451"/>
      <c r="I6" s="452">
        <f>SUM(I7:I10)</f>
        <v>0</v>
      </c>
      <c r="J6" s="546"/>
      <c r="K6" s="453">
        <f>SUM(K7:K10)</f>
        <v>0</v>
      </c>
      <c r="L6" s="112"/>
      <c r="M6" s="112"/>
      <c r="N6" s="114"/>
    </row>
    <row r="7" spans="1:14" x14ac:dyDescent="0.25">
      <c r="A7" s="115"/>
      <c r="B7" s="466" t="s">
        <v>0</v>
      </c>
      <c r="C7" s="467" t="s">
        <v>118</v>
      </c>
      <c r="D7" s="375" t="s">
        <v>59</v>
      </c>
      <c r="E7" s="532"/>
      <c r="F7" s="539"/>
      <c r="G7" s="373">
        <f>+(F7*0.7)*E7</f>
        <v>0</v>
      </c>
      <c r="H7" s="252"/>
      <c r="I7" s="50"/>
      <c r="J7" s="547"/>
      <c r="K7" s="113">
        <f>+(J7*0.7)*I7</f>
        <v>0</v>
      </c>
      <c r="L7" s="112"/>
      <c r="M7" s="112"/>
      <c r="N7" s="114"/>
    </row>
    <row r="8" spans="1:14" x14ac:dyDescent="0.25">
      <c r="A8" s="115"/>
      <c r="B8" s="466" t="s">
        <v>0</v>
      </c>
      <c r="C8" s="467" t="s">
        <v>119</v>
      </c>
      <c r="D8" s="375" t="s">
        <v>59</v>
      </c>
      <c r="E8" s="532"/>
      <c r="F8" s="539"/>
      <c r="G8" s="373">
        <f t="shared" ref="G8:G14" si="0">+(F8*0.7)*E8</f>
        <v>0</v>
      </c>
      <c r="H8" s="252"/>
      <c r="I8" s="50"/>
      <c r="J8" s="547"/>
      <c r="K8" s="113">
        <f>+(J8*0.7)*I8</f>
        <v>0</v>
      </c>
      <c r="L8" s="112"/>
      <c r="M8" s="112"/>
      <c r="N8" s="114"/>
    </row>
    <row r="9" spans="1:14" x14ac:dyDescent="0.25">
      <c r="A9" s="115"/>
      <c r="B9" s="466" t="s">
        <v>0</v>
      </c>
      <c r="C9" s="467" t="s">
        <v>120</v>
      </c>
      <c r="D9" s="375" t="s">
        <v>59</v>
      </c>
      <c r="E9" s="532"/>
      <c r="F9" s="539"/>
      <c r="G9" s="373">
        <f t="shared" si="0"/>
        <v>0</v>
      </c>
      <c r="H9" s="252"/>
      <c r="I9" s="50"/>
      <c r="J9" s="547"/>
      <c r="K9" s="113">
        <f>+(J9*0.7)*I9</f>
        <v>0</v>
      </c>
      <c r="L9" s="112"/>
      <c r="M9" s="112"/>
      <c r="N9" s="114"/>
    </row>
    <row r="10" spans="1:14" x14ac:dyDescent="0.25">
      <c r="A10" s="115"/>
      <c r="B10" s="466" t="s">
        <v>0</v>
      </c>
      <c r="C10" s="467" t="s">
        <v>154</v>
      </c>
      <c r="D10" s="375" t="s">
        <v>59</v>
      </c>
      <c r="E10" s="532"/>
      <c r="F10" s="539"/>
      <c r="G10" s="373">
        <f t="shared" ref="G10" si="1">+(F10*0.7)*E10</f>
        <v>0</v>
      </c>
      <c r="H10" s="252"/>
      <c r="I10" s="50"/>
      <c r="J10" s="547"/>
      <c r="K10" s="113">
        <f>+(J10*0.7)*I10</f>
        <v>0</v>
      </c>
      <c r="L10" s="112"/>
      <c r="M10" s="112"/>
      <c r="N10" s="114"/>
    </row>
    <row r="11" spans="1:14" x14ac:dyDescent="0.25">
      <c r="A11" s="115"/>
      <c r="B11" s="466"/>
      <c r="C11" s="467"/>
      <c r="D11" s="375"/>
      <c r="E11" s="532"/>
      <c r="F11" s="539"/>
      <c r="G11" s="373"/>
      <c r="H11" s="252"/>
      <c r="I11" s="50"/>
      <c r="J11" s="547"/>
      <c r="K11" s="113"/>
      <c r="L11" s="112"/>
      <c r="M11" s="112"/>
      <c r="N11" s="114"/>
    </row>
    <row r="12" spans="1:14" x14ac:dyDescent="0.25">
      <c r="A12" s="454"/>
      <c r="B12" s="526"/>
      <c r="C12" s="449" t="s">
        <v>86</v>
      </c>
      <c r="D12" s="155" t="s">
        <v>148</v>
      </c>
      <c r="E12" s="531">
        <f>SUM(E13:E16)</f>
        <v>0</v>
      </c>
      <c r="F12" s="540"/>
      <c r="G12" s="450">
        <f>SUM(G13:G16)</f>
        <v>0</v>
      </c>
      <c r="H12" s="451"/>
      <c r="I12" s="452">
        <f>SUM(I13:I16)</f>
        <v>0</v>
      </c>
      <c r="J12" s="546"/>
      <c r="K12" s="453">
        <f>SUM(K13:K16)</f>
        <v>0</v>
      </c>
      <c r="L12" s="150"/>
      <c r="M12" s="150"/>
      <c r="N12" s="116"/>
    </row>
    <row r="13" spans="1:14" x14ac:dyDescent="0.25">
      <c r="A13" s="454"/>
      <c r="B13" s="466" t="s">
        <v>0</v>
      </c>
      <c r="C13" s="467" t="s">
        <v>121</v>
      </c>
      <c r="D13" s="375" t="s">
        <v>59</v>
      </c>
      <c r="E13" s="532"/>
      <c r="F13" s="539"/>
      <c r="G13" s="373">
        <f t="shared" si="0"/>
        <v>0</v>
      </c>
      <c r="H13" s="252"/>
      <c r="I13" s="50"/>
      <c r="J13" s="547"/>
      <c r="K13" s="113">
        <f>+(J13*0.7)*I13</f>
        <v>0</v>
      </c>
      <c r="L13" s="150"/>
      <c r="M13" s="150"/>
      <c r="N13" s="116"/>
    </row>
    <row r="14" spans="1:14" x14ac:dyDescent="0.25">
      <c r="A14" s="454"/>
      <c r="B14" s="466" t="s">
        <v>0</v>
      </c>
      <c r="C14" s="467" t="s">
        <v>122</v>
      </c>
      <c r="D14" s="375" t="s">
        <v>59</v>
      </c>
      <c r="E14" s="532"/>
      <c r="F14" s="539"/>
      <c r="G14" s="373">
        <f t="shared" si="0"/>
        <v>0</v>
      </c>
      <c r="H14" s="252"/>
      <c r="I14" s="50"/>
      <c r="J14" s="547"/>
      <c r="K14" s="113">
        <f>+(J14*0.7)*I14</f>
        <v>0</v>
      </c>
      <c r="L14" s="150"/>
      <c r="M14" s="150"/>
      <c r="N14" s="116"/>
    </row>
    <row r="15" spans="1:14" x14ac:dyDescent="0.25">
      <c r="A15" s="454"/>
      <c r="B15" s="466" t="s">
        <v>0</v>
      </c>
      <c r="C15" s="467" t="s">
        <v>123</v>
      </c>
      <c r="D15" s="375" t="s">
        <v>59</v>
      </c>
      <c r="E15" s="532"/>
      <c r="F15" s="539"/>
      <c r="G15" s="373">
        <f>+(F15*0.7)*E15</f>
        <v>0</v>
      </c>
      <c r="H15" s="252"/>
      <c r="I15" s="50"/>
      <c r="J15" s="547"/>
      <c r="K15" s="113">
        <f>+(J15*0.7)*I15</f>
        <v>0</v>
      </c>
      <c r="L15" s="150"/>
      <c r="M15" s="150"/>
      <c r="N15" s="116"/>
    </row>
    <row r="16" spans="1:14" x14ac:dyDescent="0.25">
      <c r="A16" s="454"/>
      <c r="B16" s="466" t="s">
        <v>0</v>
      </c>
      <c r="C16" s="467" t="s">
        <v>155</v>
      </c>
      <c r="D16" s="375" t="s">
        <v>59</v>
      </c>
      <c r="E16" s="532"/>
      <c r="F16" s="539"/>
      <c r="G16" s="373">
        <f>+(F16*0.7)*E16</f>
        <v>0</v>
      </c>
      <c r="H16" s="252"/>
      <c r="I16" s="50"/>
      <c r="J16" s="547"/>
      <c r="K16" s="113">
        <f>+(J16*0.7)*I16</f>
        <v>0</v>
      </c>
      <c r="L16" s="150"/>
      <c r="M16" s="150"/>
      <c r="N16" s="116"/>
    </row>
    <row r="17" spans="1:14" x14ac:dyDescent="0.25">
      <c r="A17" s="454"/>
      <c r="B17" s="466"/>
      <c r="C17" s="449"/>
      <c r="D17" s="155"/>
      <c r="E17" s="532"/>
      <c r="F17" s="539"/>
      <c r="G17" s="373"/>
      <c r="H17" s="252"/>
      <c r="I17" s="50"/>
      <c r="J17" s="547"/>
      <c r="K17" s="113"/>
      <c r="L17" s="150"/>
      <c r="M17" s="150"/>
      <c r="N17" s="116"/>
    </row>
    <row r="18" spans="1:14" x14ac:dyDescent="0.25">
      <c r="A18" s="454"/>
      <c r="B18" s="526"/>
      <c r="C18" s="152" t="s">
        <v>124</v>
      </c>
      <c r="D18" s="155"/>
      <c r="E18" s="533"/>
      <c r="F18" s="541"/>
      <c r="G18" s="373"/>
      <c r="H18" s="451"/>
      <c r="I18" s="50"/>
      <c r="J18" s="548"/>
      <c r="K18" s="113"/>
      <c r="L18" s="150"/>
      <c r="M18" s="150"/>
      <c r="N18" s="116"/>
    </row>
    <row r="19" spans="1:14" x14ac:dyDescent="0.25">
      <c r="A19" s="454"/>
      <c r="B19" s="526"/>
      <c r="C19" s="449" t="s">
        <v>87</v>
      </c>
      <c r="D19" s="455" t="s">
        <v>125</v>
      </c>
      <c r="E19" s="531">
        <f>SUM(E20:E23)</f>
        <v>0</v>
      </c>
      <c r="F19" s="540"/>
      <c r="G19" s="450">
        <f>SUM(G20:G23)</f>
        <v>0</v>
      </c>
      <c r="H19" s="451"/>
      <c r="I19" s="452">
        <f>SUM(I20:I23)</f>
        <v>0</v>
      </c>
      <c r="J19" s="546"/>
      <c r="K19" s="453">
        <f>SUM(K20:K23)</f>
        <v>0</v>
      </c>
      <c r="L19" s="150"/>
      <c r="M19" s="150"/>
      <c r="N19" s="117"/>
    </row>
    <row r="20" spans="1:14" x14ac:dyDescent="0.25">
      <c r="A20" s="454"/>
      <c r="B20" s="466" t="s">
        <v>3</v>
      </c>
      <c r="C20" s="467" t="s">
        <v>127</v>
      </c>
      <c r="D20" s="375" t="s">
        <v>59</v>
      </c>
      <c r="E20" s="532"/>
      <c r="F20" s="539"/>
      <c r="G20" s="373">
        <f>+(F20*0.7)*E20</f>
        <v>0</v>
      </c>
      <c r="H20" s="252"/>
      <c r="I20" s="50"/>
      <c r="J20" s="547"/>
      <c r="K20" s="113">
        <f>+(J20*0.7)*I20</f>
        <v>0</v>
      </c>
      <c r="L20" s="150"/>
      <c r="M20" s="150"/>
      <c r="N20" s="117"/>
    </row>
    <row r="21" spans="1:14" x14ac:dyDescent="0.25">
      <c r="A21" s="454"/>
      <c r="B21" s="466" t="s">
        <v>3</v>
      </c>
      <c r="C21" s="467" t="s">
        <v>128</v>
      </c>
      <c r="D21" s="375" t="s">
        <v>59</v>
      </c>
      <c r="E21" s="532"/>
      <c r="F21" s="539"/>
      <c r="G21" s="373">
        <f t="shared" ref="G21:G34" si="2">+(F21*0.7)*E21</f>
        <v>0</v>
      </c>
      <c r="H21" s="252"/>
      <c r="I21" s="50"/>
      <c r="J21" s="547"/>
      <c r="K21" s="113">
        <f>+(J21*0.7)*I21</f>
        <v>0</v>
      </c>
      <c r="L21" s="150"/>
      <c r="M21" s="150"/>
      <c r="N21" s="117"/>
    </row>
    <row r="22" spans="1:14" x14ac:dyDescent="0.25">
      <c r="A22" s="454"/>
      <c r="B22" s="466" t="s">
        <v>3</v>
      </c>
      <c r="C22" s="467" t="s">
        <v>129</v>
      </c>
      <c r="D22" s="375" t="s">
        <v>59</v>
      </c>
      <c r="E22" s="532"/>
      <c r="F22" s="539"/>
      <c r="G22" s="373">
        <f t="shared" si="2"/>
        <v>0</v>
      </c>
      <c r="H22" s="252"/>
      <c r="I22" s="50"/>
      <c r="J22" s="547"/>
      <c r="K22" s="113">
        <f>+(J22*0.7)*I22</f>
        <v>0</v>
      </c>
      <c r="L22" s="150"/>
      <c r="M22" s="150"/>
      <c r="N22" s="117"/>
    </row>
    <row r="23" spans="1:14" x14ac:dyDescent="0.25">
      <c r="A23" s="454"/>
      <c r="B23" s="466" t="s">
        <v>3</v>
      </c>
      <c r="C23" s="467" t="s">
        <v>157</v>
      </c>
      <c r="D23" s="375" t="s">
        <v>59</v>
      </c>
      <c r="E23" s="532"/>
      <c r="F23" s="539"/>
      <c r="G23" s="373">
        <f t="shared" ref="G23" si="3">+(F23*0.7)*E23</f>
        <v>0</v>
      </c>
      <c r="H23" s="252"/>
      <c r="I23" s="50"/>
      <c r="J23" s="547"/>
      <c r="K23" s="113">
        <f>+(J23*0.7)*I23</f>
        <v>0</v>
      </c>
      <c r="L23" s="150"/>
      <c r="M23" s="150"/>
      <c r="N23" s="117"/>
    </row>
    <row r="24" spans="1:14" x14ac:dyDescent="0.25">
      <c r="A24" s="454"/>
      <c r="B24" s="466"/>
      <c r="C24" s="467"/>
      <c r="D24" s="376"/>
      <c r="E24" s="532"/>
      <c r="F24" s="539"/>
      <c r="G24" s="373"/>
      <c r="H24" s="252"/>
      <c r="I24" s="50"/>
      <c r="J24" s="547"/>
      <c r="K24" s="113"/>
      <c r="L24" s="150"/>
      <c r="M24" s="150"/>
      <c r="N24" s="117"/>
    </row>
    <row r="25" spans="1:14" x14ac:dyDescent="0.25">
      <c r="A25" s="454"/>
      <c r="B25" s="526"/>
      <c r="C25" s="449" t="s">
        <v>88</v>
      </c>
      <c r="D25" s="156" t="s">
        <v>126</v>
      </c>
      <c r="E25" s="531">
        <f>SUM(E26:E29)</f>
        <v>0</v>
      </c>
      <c r="F25" s="540"/>
      <c r="G25" s="450">
        <f>SUM(G26:G29)</f>
        <v>0</v>
      </c>
      <c r="H25" s="451"/>
      <c r="I25" s="452">
        <f>SUM(I26:I29)</f>
        <v>0</v>
      </c>
      <c r="J25" s="546"/>
      <c r="K25" s="453">
        <f>SUM(K26:K29)</f>
        <v>0</v>
      </c>
      <c r="L25" s="150"/>
      <c r="M25" s="150"/>
      <c r="N25" s="159"/>
    </row>
    <row r="26" spans="1:14" x14ac:dyDescent="0.25">
      <c r="A26" s="454"/>
      <c r="B26" s="466" t="s">
        <v>3</v>
      </c>
      <c r="C26" s="467" t="s">
        <v>108</v>
      </c>
      <c r="D26" s="371" t="s">
        <v>130</v>
      </c>
      <c r="E26" s="532"/>
      <c r="F26" s="539"/>
      <c r="G26" s="373">
        <f t="shared" si="2"/>
        <v>0</v>
      </c>
      <c r="H26" s="252"/>
      <c r="I26" s="50"/>
      <c r="J26" s="547"/>
      <c r="K26" s="113">
        <f>+(J26*0.7)*I26</f>
        <v>0</v>
      </c>
      <c r="L26" s="150"/>
      <c r="M26" s="150"/>
      <c r="N26" s="159"/>
    </row>
    <row r="27" spans="1:14" x14ac:dyDescent="0.25">
      <c r="A27" s="454"/>
      <c r="B27" s="466" t="s">
        <v>3</v>
      </c>
      <c r="C27" s="467" t="s">
        <v>109</v>
      </c>
      <c r="D27" s="375" t="s">
        <v>59</v>
      </c>
      <c r="E27" s="532"/>
      <c r="F27" s="539"/>
      <c r="G27" s="373">
        <f t="shared" si="2"/>
        <v>0</v>
      </c>
      <c r="H27" s="252"/>
      <c r="I27" s="50"/>
      <c r="J27" s="547"/>
      <c r="K27" s="113">
        <f>+(J27*0.7)*I27</f>
        <v>0</v>
      </c>
      <c r="L27" s="150"/>
      <c r="M27" s="150"/>
      <c r="N27" s="159"/>
    </row>
    <row r="28" spans="1:14" x14ac:dyDescent="0.25">
      <c r="A28" s="454"/>
      <c r="B28" s="466" t="s">
        <v>3</v>
      </c>
      <c r="C28" s="467" t="s">
        <v>110</v>
      </c>
      <c r="D28" s="375" t="s">
        <v>59</v>
      </c>
      <c r="E28" s="532"/>
      <c r="F28" s="539"/>
      <c r="G28" s="373">
        <f t="shared" si="2"/>
        <v>0</v>
      </c>
      <c r="H28" s="252"/>
      <c r="I28" s="134"/>
      <c r="J28" s="547"/>
      <c r="K28" s="113">
        <f>+(J28*0.7)*I28</f>
        <v>0</v>
      </c>
      <c r="L28" s="150"/>
      <c r="M28" s="150"/>
      <c r="N28" s="159"/>
    </row>
    <row r="29" spans="1:14" x14ac:dyDescent="0.25">
      <c r="A29" s="454"/>
      <c r="B29" s="466" t="s">
        <v>3</v>
      </c>
      <c r="C29" s="467" t="s">
        <v>111</v>
      </c>
      <c r="D29" s="375" t="s">
        <v>59</v>
      </c>
      <c r="E29" s="532"/>
      <c r="F29" s="539"/>
      <c r="G29" s="373">
        <f t="shared" ref="G29" si="4">+(F29*0.7)*E29</f>
        <v>0</v>
      </c>
      <c r="H29" s="252"/>
      <c r="I29" s="134"/>
      <c r="J29" s="547"/>
      <c r="K29" s="113">
        <f>+(J29*0.7)*I29</f>
        <v>0</v>
      </c>
      <c r="L29" s="150"/>
      <c r="M29" s="150"/>
      <c r="N29" s="159"/>
    </row>
    <row r="30" spans="1:14" x14ac:dyDescent="0.25">
      <c r="A30" s="454"/>
      <c r="B30" s="466"/>
      <c r="C30" s="467"/>
      <c r="D30" s="376"/>
      <c r="E30" s="532"/>
      <c r="F30" s="539"/>
      <c r="G30" s="373"/>
      <c r="H30" s="252"/>
      <c r="I30" s="134"/>
      <c r="J30" s="547"/>
      <c r="K30" s="113"/>
      <c r="L30" s="150"/>
      <c r="M30" s="150"/>
      <c r="N30" s="159"/>
    </row>
    <row r="31" spans="1:14" x14ac:dyDescent="0.25">
      <c r="A31" s="454"/>
      <c r="B31" s="526"/>
      <c r="C31" s="449" t="s">
        <v>89</v>
      </c>
      <c r="D31" s="156" t="s">
        <v>156</v>
      </c>
      <c r="E31" s="531">
        <f>SUM(E32:E35)</f>
        <v>0</v>
      </c>
      <c r="F31" s="540"/>
      <c r="G31" s="450">
        <f>SUM(G32:G35)</f>
        <v>0</v>
      </c>
      <c r="H31" s="451"/>
      <c r="I31" s="452">
        <f>SUM(I32:I35)</f>
        <v>0</v>
      </c>
      <c r="J31" s="546"/>
      <c r="K31" s="453">
        <f>SUM(K32:K35)</f>
        <v>0</v>
      </c>
      <c r="L31" s="150"/>
      <c r="M31" s="150"/>
      <c r="N31" s="159"/>
    </row>
    <row r="32" spans="1:14" x14ac:dyDescent="0.25">
      <c r="A32" s="454"/>
      <c r="B32" s="466" t="s">
        <v>3</v>
      </c>
      <c r="C32" s="467" t="s">
        <v>131</v>
      </c>
      <c r="D32" s="375" t="s">
        <v>59</v>
      </c>
      <c r="E32" s="532"/>
      <c r="F32" s="539"/>
      <c r="G32" s="373">
        <f t="shared" si="2"/>
        <v>0</v>
      </c>
      <c r="H32" s="252"/>
      <c r="I32" s="50"/>
      <c r="J32" s="547"/>
      <c r="K32" s="113">
        <f>+(J32*0.7)*I32</f>
        <v>0</v>
      </c>
      <c r="L32" s="150"/>
      <c r="M32" s="150"/>
      <c r="N32" s="159"/>
    </row>
    <row r="33" spans="1:14" x14ac:dyDescent="0.25">
      <c r="A33" s="454"/>
      <c r="B33" s="466" t="s">
        <v>3</v>
      </c>
      <c r="C33" s="467" t="s">
        <v>132</v>
      </c>
      <c r="D33" s="375" t="s">
        <v>59</v>
      </c>
      <c r="E33" s="532"/>
      <c r="F33" s="539"/>
      <c r="G33" s="373">
        <f t="shared" si="2"/>
        <v>0</v>
      </c>
      <c r="H33" s="252"/>
      <c r="I33" s="50"/>
      <c r="J33" s="547"/>
      <c r="K33" s="113">
        <f>+(J33*0.7)*I33</f>
        <v>0</v>
      </c>
      <c r="L33" s="150"/>
      <c r="M33" s="150"/>
      <c r="N33" s="159"/>
    </row>
    <row r="34" spans="1:14" x14ac:dyDescent="0.25">
      <c r="A34" s="454"/>
      <c r="B34" s="466" t="s">
        <v>3</v>
      </c>
      <c r="C34" s="467" t="s">
        <v>133</v>
      </c>
      <c r="D34" s="375" t="s">
        <v>59</v>
      </c>
      <c r="E34" s="532"/>
      <c r="F34" s="539"/>
      <c r="G34" s="373">
        <f t="shared" si="2"/>
        <v>0</v>
      </c>
      <c r="H34" s="252"/>
      <c r="I34" s="134"/>
      <c r="J34" s="547"/>
      <c r="K34" s="113">
        <f>+(J34*0.7)*I34</f>
        <v>0</v>
      </c>
      <c r="L34" s="150"/>
      <c r="M34" s="150"/>
      <c r="N34" s="159"/>
    </row>
    <row r="35" spans="1:14" x14ac:dyDescent="0.25">
      <c r="A35" s="454"/>
      <c r="B35" s="466" t="s">
        <v>3</v>
      </c>
      <c r="C35" s="467" t="s">
        <v>158</v>
      </c>
      <c r="D35" s="375" t="s">
        <v>59</v>
      </c>
      <c r="E35" s="532"/>
      <c r="F35" s="539"/>
      <c r="G35" s="373">
        <f t="shared" ref="G35" si="5">+(F35*0.7)*E35</f>
        <v>0</v>
      </c>
      <c r="H35" s="252"/>
      <c r="I35" s="134"/>
      <c r="J35" s="547"/>
      <c r="K35" s="113">
        <f>+(J35*0.7)*I35</f>
        <v>0</v>
      </c>
      <c r="L35" s="150"/>
      <c r="M35" s="150"/>
      <c r="N35" s="159"/>
    </row>
    <row r="36" spans="1:14" x14ac:dyDescent="0.25">
      <c r="A36" s="454"/>
      <c r="B36" s="466"/>
      <c r="C36" s="449"/>
      <c r="D36" s="156"/>
      <c r="E36" s="534"/>
      <c r="F36" s="542"/>
      <c r="G36" s="157"/>
      <c r="H36" s="252"/>
      <c r="I36" s="158"/>
      <c r="J36" s="547"/>
      <c r="K36" s="113"/>
      <c r="L36" s="150"/>
      <c r="M36" s="150"/>
      <c r="N36" s="159"/>
    </row>
    <row r="37" spans="1:14" x14ac:dyDescent="0.25">
      <c r="A37" s="454"/>
      <c r="B37" s="526"/>
      <c r="C37" s="152" t="s">
        <v>139</v>
      </c>
      <c r="D37" s="156"/>
      <c r="E37" s="534"/>
      <c r="F37" s="541"/>
      <c r="G37" s="157"/>
      <c r="H37" s="451"/>
      <c r="I37" s="158"/>
      <c r="J37" s="548"/>
      <c r="K37" s="456"/>
      <c r="L37" s="150"/>
      <c r="M37" s="150"/>
      <c r="N37" s="159"/>
    </row>
    <row r="38" spans="1:14" s="193" customFormat="1" x14ac:dyDescent="0.2">
      <c r="A38" s="457"/>
      <c r="B38" s="526"/>
      <c r="C38" s="449" t="s">
        <v>140</v>
      </c>
      <c r="D38" s="156" t="s">
        <v>145</v>
      </c>
      <c r="E38" s="531">
        <f>SUM(E39:E42)</f>
        <v>0</v>
      </c>
      <c r="F38" s="543"/>
      <c r="G38" s="450">
        <f>SUM(G39:G42)</f>
        <v>0</v>
      </c>
      <c r="H38" s="451"/>
      <c r="I38" s="452">
        <f>SUM(I39:I42)</f>
        <v>0</v>
      </c>
      <c r="J38" s="549"/>
      <c r="K38" s="453">
        <f>SUM(K39:K42)</f>
        <v>0</v>
      </c>
      <c r="L38" s="198"/>
      <c r="M38" s="198"/>
      <c r="N38" s="199"/>
    </row>
    <row r="39" spans="1:14" s="193" customFormat="1" x14ac:dyDescent="0.25">
      <c r="A39" s="457"/>
      <c r="B39" s="466" t="s">
        <v>3</v>
      </c>
      <c r="C39" s="467" t="s">
        <v>141</v>
      </c>
      <c r="D39" s="375" t="s">
        <v>59</v>
      </c>
      <c r="E39" s="532"/>
      <c r="F39" s="539"/>
      <c r="G39" s="374">
        <f>+(F39*0.7)*E39</f>
        <v>0</v>
      </c>
      <c r="H39" s="252"/>
      <c r="I39" s="50"/>
      <c r="J39" s="547"/>
      <c r="K39" s="113">
        <f>+(J39*0.7)*I39</f>
        <v>0</v>
      </c>
      <c r="L39" s="198"/>
      <c r="M39" s="198"/>
      <c r="N39" s="199"/>
    </row>
    <row r="40" spans="1:14" s="193" customFormat="1" x14ac:dyDescent="0.25">
      <c r="A40" s="457"/>
      <c r="B40" s="466" t="s">
        <v>3</v>
      </c>
      <c r="C40" s="467" t="s">
        <v>142</v>
      </c>
      <c r="D40" s="375" t="s">
        <v>59</v>
      </c>
      <c r="E40" s="532"/>
      <c r="F40" s="539"/>
      <c r="G40" s="374">
        <f>+(F40*0.7)*E40</f>
        <v>0</v>
      </c>
      <c r="H40" s="252"/>
      <c r="I40" s="50"/>
      <c r="J40" s="547"/>
      <c r="K40" s="113">
        <f>+(J40*0.7)*I40</f>
        <v>0</v>
      </c>
      <c r="L40" s="198"/>
      <c r="M40" s="198"/>
      <c r="N40" s="217"/>
    </row>
    <row r="41" spans="1:14" s="193" customFormat="1" x14ac:dyDescent="0.25">
      <c r="A41" s="457"/>
      <c r="B41" s="466" t="s">
        <v>3</v>
      </c>
      <c r="C41" s="467" t="s">
        <v>143</v>
      </c>
      <c r="D41" s="375" t="s">
        <v>59</v>
      </c>
      <c r="E41" s="532"/>
      <c r="F41" s="539"/>
      <c r="G41" s="374">
        <f t="shared" ref="G41:G47" si="6">+(F41*0.7)*E41</f>
        <v>0</v>
      </c>
      <c r="H41" s="252"/>
      <c r="I41" s="134"/>
      <c r="J41" s="550"/>
      <c r="K41" s="113">
        <f>+(J41*0.7)*I41</f>
        <v>0</v>
      </c>
      <c r="L41" s="198"/>
      <c r="M41" s="198"/>
      <c r="N41" s="217"/>
    </row>
    <row r="42" spans="1:14" s="193" customFormat="1" x14ac:dyDescent="0.25">
      <c r="A42" s="457"/>
      <c r="B42" s="466" t="s">
        <v>3</v>
      </c>
      <c r="C42" s="467" t="s">
        <v>159</v>
      </c>
      <c r="D42" s="375" t="s">
        <v>59</v>
      </c>
      <c r="E42" s="532"/>
      <c r="F42" s="539"/>
      <c r="G42" s="374">
        <f t="shared" ref="G42" si="7">+(F42*0.7)*E42</f>
        <v>0</v>
      </c>
      <c r="H42" s="252"/>
      <c r="I42" s="134"/>
      <c r="J42" s="550"/>
      <c r="K42" s="113">
        <f>+(J42*0.7)*I42</f>
        <v>0</v>
      </c>
      <c r="L42" s="198"/>
      <c r="M42" s="198"/>
      <c r="N42" s="217"/>
    </row>
    <row r="43" spans="1:14" s="193" customFormat="1" x14ac:dyDescent="0.25">
      <c r="A43" s="457"/>
      <c r="B43" s="468"/>
      <c r="C43" s="467"/>
      <c r="D43" s="376"/>
      <c r="E43" s="532"/>
      <c r="F43" s="539"/>
      <c r="G43" s="374"/>
      <c r="H43" s="252"/>
      <c r="I43" s="134"/>
      <c r="J43" s="550"/>
      <c r="K43" s="113"/>
      <c r="L43" s="198"/>
      <c r="M43" s="198"/>
      <c r="N43" s="217"/>
    </row>
    <row r="44" spans="1:14" s="193" customFormat="1" x14ac:dyDescent="0.2">
      <c r="A44" s="457"/>
      <c r="B44" s="526"/>
      <c r="C44" s="449" t="s">
        <v>144</v>
      </c>
      <c r="D44" s="156" t="s">
        <v>146</v>
      </c>
      <c r="E44" s="531">
        <f>SUM(E45:E48)</f>
        <v>0</v>
      </c>
      <c r="F44" s="543"/>
      <c r="G44" s="450">
        <f>SUM(G45:G48)</f>
        <v>0</v>
      </c>
      <c r="H44" s="451"/>
      <c r="I44" s="452">
        <f>SUM(I45:I48)</f>
        <v>0</v>
      </c>
      <c r="J44" s="549"/>
      <c r="K44" s="453">
        <f>SUM(K45:K48)</f>
        <v>0</v>
      </c>
      <c r="L44" s="198"/>
      <c r="M44" s="198"/>
      <c r="N44" s="217"/>
    </row>
    <row r="45" spans="1:14" s="193" customFormat="1" x14ac:dyDescent="0.25">
      <c r="A45" s="457"/>
      <c r="B45" s="466" t="s">
        <v>3</v>
      </c>
      <c r="C45" s="467" t="s">
        <v>147</v>
      </c>
      <c r="D45" s="375" t="s">
        <v>59</v>
      </c>
      <c r="E45" s="532"/>
      <c r="F45" s="539"/>
      <c r="G45" s="374">
        <f>+(F45*0.7)*E45</f>
        <v>0</v>
      </c>
      <c r="H45" s="252"/>
      <c r="I45" s="50"/>
      <c r="J45" s="547"/>
      <c r="K45" s="113">
        <f>+(J45*0.7)*I45</f>
        <v>0</v>
      </c>
      <c r="L45" s="198"/>
      <c r="M45" s="198"/>
      <c r="N45" s="217"/>
    </row>
    <row r="46" spans="1:14" s="193" customFormat="1" x14ac:dyDescent="0.25">
      <c r="A46" s="457"/>
      <c r="B46" s="466" t="s">
        <v>3</v>
      </c>
      <c r="C46" s="467" t="s">
        <v>149</v>
      </c>
      <c r="D46" s="375" t="s">
        <v>59</v>
      </c>
      <c r="E46" s="532"/>
      <c r="F46" s="539"/>
      <c r="G46" s="374">
        <f t="shared" si="6"/>
        <v>0</v>
      </c>
      <c r="H46" s="252"/>
      <c r="I46" s="50"/>
      <c r="J46" s="547"/>
      <c r="K46" s="113">
        <f>+(J46*0.7)*I46</f>
        <v>0</v>
      </c>
      <c r="L46" s="198"/>
      <c r="M46" s="198"/>
      <c r="N46" s="217"/>
    </row>
    <row r="47" spans="1:14" s="193" customFormat="1" x14ac:dyDescent="0.25">
      <c r="A47" s="457"/>
      <c r="B47" s="466" t="s">
        <v>3</v>
      </c>
      <c r="C47" s="467" t="s">
        <v>150</v>
      </c>
      <c r="D47" s="375" t="s">
        <v>59</v>
      </c>
      <c r="E47" s="532"/>
      <c r="F47" s="539"/>
      <c r="G47" s="374">
        <f t="shared" si="6"/>
        <v>0</v>
      </c>
      <c r="H47" s="252"/>
      <c r="I47" s="134"/>
      <c r="J47" s="550"/>
      <c r="K47" s="113">
        <f>+(J47*0.7)*I47</f>
        <v>0</v>
      </c>
      <c r="L47" s="198"/>
      <c r="M47" s="198"/>
      <c r="N47" s="217"/>
    </row>
    <row r="48" spans="1:14" x14ac:dyDescent="0.25">
      <c r="A48" s="454"/>
      <c r="B48" s="466" t="s">
        <v>3</v>
      </c>
      <c r="C48" s="467" t="s">
        <v>160</v>
      </c>
      <c r="D48" s="375" t="s">
        <v>59</v>
      </c>
      <c r="E48" s="532"/>
      <c r="F48" s="539"/>
      <c r="G48" s="374">
        <f t="shared" ref="G48" si="8">+(F48*0.7)*E48</f>
        <v>0</v>
      </c>
      <c r="H48" s="252"/>
      <c r="I48" s="134"/>
      <c r="J48" s="550"/>
      <c r="K48" s="113">
        <f>+(J48*0.7)*I48</f>
        <v>0</v>
      </c>
      <c r="L48" s="150"/>
      <c r="M48" s="150"/>
      <c r="N48" s="116"/>
    </row>
    <row r="49" spans="1:14" x14ac:dyDescent="0.25">
      <c r="A49" s="454"/>
      <c r="B49" s="466"/>
      <c r="C49" s="467"/>
      <c r="D49" s="370"/>
      <c r="E49" s="533"/>
      <c r="F49" s="542"/>
      <c r="G49" s="373"/>
      <c r="H49" s="251"/>
      <c r="I49" s="134"/>
      <c r="J49" s="551"/>
      <c r="K49" s="113"/>
      <c r="L49" s="150"/>
      <c r="M49" s="150"/>
      <c r="N49" s="116"/>
    </row>
    <row r="50" spans="1:14" x14ac:dyDescent="0.25">
      <c r="A50" s="454"/>
      <c r="B50" s="526"/>
      <c r="C50" s="449" t="s">
        <v>151</v>
      </c>
      <c r="D50" s="104" t="s">
        <v>40</v>
      </c>
      <c r="E50" s="535"/>
      <c r="F50" s="544"/>
      <c r="G50" s="554">
        <f>SUM(G6,G12,G19,G25,G31,G38,G44)/0.7*0.3</f>
        <v>0</v>
      </c>
      <c r="H50" s="555"/>
      <c r="I50" s="158"/>
      <c r="J50" s="556"/>
      <c r="K50" s="453">
        <f>SUM(K6,K12,K19,K25,K31,K38,K44)/0.7*0.3</f>
        <v>0</v>
      </c>
      <c r="L50" s="150"/>
      <c r="M50" s="150"/>
      <c r="N50" s="116"/>
    </row>
    <row r="51" spans="1:14" x14ac:dyDescent="0.25">
      <c r="A51" s="454"/>
      <c r="B51" s="508" t="s">
        <v>0</v>
      </c>
      <c r="C51" s="509" t="s">
        <v>240</v>
      </c>
      <c r="D51" s="510"/>
      <c r="E51" s="510"/>
      <c r="F51" s="510"/>
      <c r="G51" s="511">
        <f>SUMIF($B$5:$B$48,$B51,G$5:G$48)/0.7*0.3</f>
        <v>0</v>
      </c>
      <c r="H51" s="153"/>
      <c r="I51" s="510"/>
      <c r="J51" s="510"/>
      <c r="K51" s="511">
        <f>SUMIF($B$5:$B$48,$B51,K$5:K$48)/0.7*0.3</f>
        <v>0</v>
      </c>
      <c r="L51" s="150"/>
      <c r="M51" s="150"/>
      <c r="N51" s="116"/>
    </row>
    <row r="52" spans="1:14" x14ac:dyDescent="0.25">
      <c r="A52" s="454"/>
      <c r="B52" s="508" t="s">
        <v>19</v>
      </c>
      <c r="C52" s="509" t="s">
        <v>241</v>
      </c>
      <c r="D52" s="510"/>
      <c r="E52" s="510"/>
      <c r="F52" s="510"/>
      <c r="G52" s="511">
        <f t="shared" ref="G52:G53" si="9">SUMIF($B$5:$B$48,$B52,G$5:G$48)/0.7*0.3</f>
        <v>0</v>
      </c>
      <c r="H52" s="153"/>
      <c r="I52" s="510"/>
      <c r="J52" s="510"/>
      <c r="K52" s="511">
        <f>SUMIF($B$5:$B$48,$B52,K$5:K$48)/0.7*0.3</f>
        <v>0</v>
      </c>
      <c r="L52" s="150"/>
      <c r="M52" s="150"/>
      <c r="N52" s="116"/>
    </row>
    <row r="53" spans="1:14" x14ac:dyDescent="0.25">
      <c r="A53" s="454"/>
      <c r="B53" s="508" t="s">
        <v>3</v>
      </c>
      <c r="C53" s="509" t="s">
        <v>242</v>
      </c>
      <c r="D53" s="510"/>
      <c r="E53" s="510"/>
      <c r="F53" s="510"/>
      <c r="G53" s="511">
        <f t="shared" si="9"/>
        <v>0</v>
      </c>
      <c r="H53" s="153"/>
      <c r="I53" s="510"/>
      <c r="J53" s="510"/>
      <c r="K53" s="511">
        <f>SUMIF($B$5:$B$48,$B53,K$5:K$48)/0.7*0.3</f>
        <v>0</v>
      </c>
      <c r="L53" s="150"/>
      <c r="M53" s="150"/>
      <c r="N53" s="116"/>
    </row>
    <row r="54" spans="1:14" x14ac:dyDescent="0.25">
      <c r="A54" s="160"/>
      <c r="B54" s="161"/>
      <c r="C54" s="162"/>
      <c r="D54" s="163"/>
      <c r="E54" s="557"/>
      <c r="F54" s="558"/>
      <c r="G54" s="164"/>
      <c r="H54" s="153"/>
      <c r="I54" s="134"/>
      <c r="J54" s="552"/>
      <c r="K54" s="163"/>
      <c r="L54" s="150"/>
      <c r="M54" s="150"/>
      <c r="N54" s="116"/>
    </row>
    <row r="55" spans="1:14" s="165" customFormat="1" x14ac:dyDescent="0.25">
      <c r="A55" s="160"/>
      <c r="B55" s="161"/>
      <c r="C55" s="162"/>
      <c r="D55" s="458" t="s">
        <v>41</v>
      </c>
      <c r="E55" s="459">
        <f>SUM(E6,E12,E19,E25,E31,E38,E44)</f>
        <v>0</v>
      </c>
      <c r="F55" s="460"/>
      <c r="G55" s="461">
        <f>SUM(G6,G12,G19,G25,G31,G38,G44,G50)</f>
        <v>0</v>
      </c>
      <c r="H55" s="462"/>
      <c r="I55" s="463">
        <f>SUM(I6,I12,I19,I25,I31,I38,I44)</f>
        <v>0</v>
      </c>
      <c r="J55" s="553"/>
      <c r="K55" s="464">
        <f>SUM(K6,K12,K19,K25,K31,K38,K44,K50)</f>
        <v>0</v>
      </c>
      <c r="L55" s="162"/>
      <c r="M55" s="162"/>
      <c r="N55" s="465"/>
    </row>
    <row r="56" spans="1:14" ht="18.75" x14ac:dyDescent="0.3">
      <c r="E56" s="503">
        <f>+E55+G55</f>
        <v>0</v>
      </c>
      <c r="F56" s="504"/>
      <c r="G56" s="505"/>
      <c r="H56" s="166"/>
      <c r="I56" s="500">
        <f>SUM(I55,K55)</f>
        <v>0</v>
      </c>
      <c r="J56" s="501"/>
      <c r="K56" s="502"/>
      <c r="L56" s="150"/>
      <c r="M56" s="150"/>
      <c r="N56" s="167"/>
    </row>
    <row r="57" spans="1:14" s="125" customFormat="1" ht="15" x14ac:dyDescent="0.25">
      <c r="B57" s="126"/>
      <c r="C57" s="125" t="s">
        <v>25</v>
      </c>
      <c r="D57" s="125" t="s">
        <v>37</v>
      </c>
      <c r="F57" s="127"/>
      <c r="G57" s="128"/>
      <c r="H57" s="166"/>
      <c r="L57" s="150"/>
      <c r="M57" s="150"/>
      <c r="N57" s="167"/>
    </row>
    <row r="58" spans="1:14" x14ac:dyDescent="0.25">
      <c r="D58" s="125" t="s">
        <v>38</v>
      </c>
      <c r="E58" s="21"/>
      <c r="F58" s="92"/>
      <c r="G58" s="32"/>
      <c r="H58" s="168"/>
      <c r="I58" s="169"/>
      <c r="J58" s="170"/>
      <c r="K58" s="169"/>
      <c r="L58" s="169"/>
      <c r="M58" s="169"/>
      <c r="N58" s="171"/>
    </row>
    <row r="59" spans="1:14" x14ac:dyDescent="0.25">
      <c r="D59" s="125" t="s">
        <v>39</v>
      </c>
      <c r="E59" s="21"/>
      <c r="F59" s="92"/>
      <c r="G59" s="32"/>
      <c r="H59" s="87"/>
      <c r="I59" s="172"/>
      <c r="J59" s="173"/>
      <c r="K59" s="150"/>
      <c r="L59" s="150"/>
      <c r="M59" s="150"/>
      <c r="N59" s="167"/>
    </row>
    <row r="60" spans="1:14" x14ac:dyDescent="0.25">
      <c r="D60" s="125"/>
      <c r="E60" s="21"/>
      <c r="F60" s="92"/>
      <c r="G60" s="32"/>
      <c r="H60" s="87"/>
      <c r="I60" s="172"/>
      <c r="J60" s="173"/>
      <c r="K60" s="150"/>
      <c r="L60" s="150"/>
      <c r="M60" s="150"/>
      <c r="N60" s="167"/>
    </row>
    <row r="61" spans="1:14" x14ac:dyDescent="0.25">
      <c r="E61" s="21"/>
      <c r="F61" s="92"/>
      <c r="G61" s="32"/>
      <c r="H61" s="166"/>
      <c r="I61" s="150"/>
      <c r="J61" s="173"/>
      <c r="K61" s="150"/>
      <c r="L61" s="150"/>
      <c r="M61" s="150"/>
      <c r="N61" s="167"/>
    </row>
    <row r="62" spans="1:14" x14ac:dyDescent="0.25">
      <c r="B62" s="91" t="s">
        <v>0</v>
      </c>
      <c r="C62" s="22" t="s">
        <v>27</v>
      </c>
      <c r="D62" s="224"/>
      <c r="E62" s="23">
        <f>SUMIF($B6:$B50,$B62,G6:G50)+SUMIF($B6:$B50,$B62,E6:E50)+G51</f>
        <v>0</v>
      </c>
      <c r="F62" s="136" t="e">
        <f>+E62/E56</f>
        <v>#DIV/0!</v>
      </c>
      <c r="G62" s="32"/>
      <c r="I62" s="23">
        <f>SUMIF($B6:$B50,$B62,K6:K50)+SUMIF($B6:$B50,$B62,I6:I50)+K51</f>
        <v>0</v>
      </c>
      <c r="J62" s="559" t="e">
        <f>+I62/I56</f>
        <v>#DIV/0!</v>
      </c>
    </row>
    <row r="63" spans="1:14" x14ac:dyDescent="0.25">
      <c r="B63" s="95" t="s">
        <v>19</v>
      </c>
      <c r="C63" s="24" t="s">
        <v>28</v>
      </c>
      <c r="D63" s="225"/>
      <c r="E63" s="25">
        <f>SUMIF($B6:$B50,$B63,G6:G50)+SUMIF($B6:$B50,$B63,E6:E50)+G52</f>
        <v>0</v>
      </c>
      <c r="F63" s="137" t="e">
        <f>+E63/E56</f>
        <v>#DIV/0!</v>
      </c>
      <c r="G63" s="32"/>
      <c r="I63" s="25">
        <f>SUMIF($B6:$B50,$B63,K6:K50)+SUMIF($B6:$B50,$B63,I6:I50)+K52</f>
        <v>0</v>
      </c>
      <c r="J63" s="560" t="e">
        <f>+I63/I56</f>
        <v>#DIV/0!</v>
      </c>
    </row>
    <row r="64" spans="1:14" x14ac:dyDescent="0.25">
      <c r="B64" s="96" t="s">
        <v>3</v>
      </c>
      <c r="C64" s="26" t="s">
        <v>29</v>
      </c>
      <c r="D64" s="226"/>
      <c r="E64" s="27">
        <f>SUMIF($B6:$B50,$B64,G6:G50)+SUMIF($B6:$B50,$B64,E6:E50)+G53</f>
        <v>0</v>
      </c>
      <c r="F64" s="138" t="e">
        <f>+E64/E56</f>
        <v>#DIV/0!</v>
      </c>
      <c r="G64" s="32"/>
      <c r="I64" s="27">
        <f>SUMIF($B6:$B50,$B64,K6:K50)+SUMIF($B6:$B50,$B64,I6:I50)+K53</f>
        <v>0</v>
      </c>
      <c r="J64" s="561" t="e">
        <f>+I64/I56</f>
        <v>#DIV/0!</v>
      </c>
      <c r="K64" s="125"/>
      <c r="L64" s="125"/>
      <c r="M64" s="125"/>
      <c r="N64" s="125"/>
    </row>
    <row r="65" spans="1:14" s="3" customFormat="1" ht="15" x14ac:dyDescent="0.25">
      <c r="A65" s="139"/>
      <c r="B65" s="135"/>
      <c r="C65" s="139"/>
      <c r="D65" s="139"/>
      <c r="E65" s="140"/>
      <c r="F65" s="141"/>
      <c r="G65" s="142"/>
      <c r="H65" s="94"/>
      <c r="I65" s="21"/>
      <c r="J65" s="21"/>
      <c r="K65" s="21"/>
      <c r="L65" s="21"/>
      <c r="M65" s="21"/>
      <c r="N65" s="21"/>
    </row>
    <row r="66" spans="1:14" ht="15" x14ac:dyDescent="0.25">
      <c r="H66" s="94"/>
      <c r="J66" s="21"/>
      <c r="N66" s="21"/>
    </row>
    <row r="67" spans="1:14" ht="15" x14ac:dyDescent="0.25">
      <c r="H67" s="94"/>
      <c r="J67" s="21"/>
      <c r="N67" s="21"/>
    </row>
    <row r="68" spans="1:14" ht="15" x14ac:dyDescent="0.25">
      <c r="H68" s="94"/>
      <c r="J68" s="21"/>
      <c r="N68" s="21"/>
    </row>
    <row r="69" spans="1:14" ht="15" x14ac:dyDescent="0.25">
      <c r="H69" s="94"/>
      <c r="J69" s="21"/>
      <c r="N69" s="21"/>
    </row>
    <row r="70" spans="1:14" ht="15" x14ac:dyDescent="0.25">
      <c r="H70" s="94"/>
      <c r="J70" s="21"/>
      <c r="N70" s="21"/>
    </row>
    <row r="71" spans="1:14" ht="15" x14ac:dyDescent="0.25">
      <c r="H71" s="143"/>
      <c r="I71" s="3"/>
      <c r="J71" s="3"/>
      <c r="K71" s="3"/>
      <c r="L71" s="3"/>
      <c r="M71" s="3"/>
      <c r="N71" s="3"/>
    </row>
  </sheetData>
  <sheetProtection algorithmName="SHA-512" hashValue="u4N5Ce1kuo6ps3+lWeYT7YchXzvDgFkUue44iY2Zzh4rTnJAcGJ2qiS6J1PrkLt5S7TWN8WucFFMnshNrjc9mw==" saltValue="xHw/pyTw0ANE19v8mehC4w==" spinCount="100000" sheet="1" objects="1" scenarios="1"/>
  <mergeCells count="5">
    <mergeCell ref="I56:K56"/>
    <mergeCell ref="E1:G1"/>
    <mergeCell ref="E56:G56"/>
    <mergeCell ref="F2:G2"/>
    <mergeCell ref="J1:K1"/>
  </mergeCells>
  <phoneticPr fontId="5" type="noConversion"/>
  <pageMargins left="0.7" right="0.7" top="0.75" bottom="0.75" header="0.3" footer="0.3"/>
  <pageSetup paperSize="9" scale="3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DE65-DC9F-49C9-AD8F-66BDAE6F5FE6}">
  <sheetPr>
    <tabColor theme="0"/>
    <outlinePr summaryBelow="0"/>
    <pageSetUpPr fitToPage="1"/>
  </sheetPr>
  <dimension ref="A1:O71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5" sqref="C5"/>
    </sheetView>
  </sheetViews>
  <sheetFormatPr defaultColWidth="9.125" defaultRowHeight="15.75" outlineLevelCol="1" x14ac:dyDescent="0.25"/>
  <cols>
    <col min="1" max="1" width="3.625" style="21" customWidth="1"/>
    <col min="2" max="2" width="6.625" style="110" customWidth="1"/>
    <col min="3" max="3" width="11.625" style="21" customWidth="1"/>
    <col min="4" max="4" width="46.625" style="21" customWidth="1"/>
    <col min="5" max="5" width="15.625" style="3" customWidth="1"/>
    <col min="6" max="6" width="9" style="141" customWidth="1"/>
    <col min="7" max="7" width="15.625" style="174" customWidth="1"/>
    <col min="8" max="8" width="45.625" style="93" customWidth="1"/>
    <col min="9" max="9" width="15.625" style="21" hidden="1" customWidth="1" outlineLevel="1"/>
    <col min="10" max="10" width="6.625" style="92" hidden="1" customWidth="1" outlineLevel="1"/>
    <col min="11" max="11" width="15.625" style="21" hidden="1" customWidth="1" outlineLevel="1"/>
    <col min="12" max="12" width="9.625" style="21" hidden="1" customWidth="1" outlineLevel="1"/>
    <col min="13" max="13" width="15.625" style="21" hidden="1" customWidth="1" outlineLevel="1"/>
    <col min="14" max="14" width="52.625" style="94" hidden="1" customWidth="1" outlineLevel="1"/>
    <col min="15" max="15" width="9.125" style="21" collapsed="1"/>
    <col min="16" max="16384" width="9.125" style="21"/>
  </cols>
  <sheetData>
    <row r="1" spans="1:14" ht="36" customHeight="1" x14ac:dyDescent="0.3">
      <c r="A1" s="97" t="s">
        <v>6</v>
      </c>
      <c r="B1" s="98"/>
      <c r="C1" s="99"/>
      <c r="D1" s="237">
        <f ca="1">+'1.1_Previous expenses'!D1</f>
        <v>46073.556844791667</v>
      </c>
      <c r="E1" s="485" t="s">
        <v>194</v>
      </c>
      <c r="F1" s="486"/>
      <c r="G1" s="487"/>
      <c r="H1" s="2"/>
      <c r="I1" s="414" t="s">
        <v>195</v>
      </c>
      <c r="J1" s="490" t="s">
        <v>8</v>
      </c>
      <c r="K1" s="491"/>
      <c r="L1" s="30" t="s">
        <v>30</v>
      </c>
      <c r="M1" s="30" t="s">
        <v>31</v>
      </c>
      <c r="N1" s="31" t="s">
        <v>32</v>
      </c>
    </row>
    <row r="2" spans="1:14" x14ac:dyDescent="0.25">
      <c r="A2" s="100"/>
      <c r="B2" s="101"/>
      <c r="C2" s="102"/>
      <c r="D2" s="34"/>
      <c r="E2" s="6" t="s">
        <v>9</v>
      </c>
      <c r="F2" s="506" t="s">
        <v>8</v>
      </c>
      <c r="G2" s="507"/>
      <c r="H2" s="36"/>
      <c r="I2" s="101" t="s">
        <v>10</v>
      </c>
      <c r="J2" s="519" t="s">
        <v>12</v>
      </c>
      <c r="K2" s="144" t="s">
        <v>10</v>
      </c>
      <c r="L2" s="40"/>
      <c r="M2" s="40"/>
      <c r="N2" s="41"/>
    </row>
    <row r="3" spans="1:14" x14ac:dyDescent="0.25">
      <c r="A3" s="145"/>
      <c r="B3" s="8" t="s">
        <v>13</v>
      </c>
      <c r="C3" s="146"/>
      <c r="D3" s="147"/>
      <c r="E3" s="148" t="s">
        <v>14</v>
      </c>
      <c r="F3" s="527" t="s">
        <v>33</v>
      </c>
      <c r="G3" s="528" t="s">
        <v>15</v>
      </c>
      <c r="H3" s="49" t="s">
        <v>34</v>
      </c>
      <c r="I3" s="149"/>
      <c r="J3" s="520"/>
      <c r="K3" s="154"/>
      <c r="L3" s="150"/>
      <c r="M3" s="150"/>
      <c r="N3" s="151"/>
    </row>
    <row r="4" spans="1:14" x14ac:dyDescent="0.25">
      <c r="A4" s="368" t="s">
        <v>237</v>
      </c>
      <c r="B4" s="369"/>
      <c r="C4" s="152"/>
      <c r="D4" s="235"/>
      <c r="E4" s="529"/>
      <c r="F4" s="536"/>
      <c r="G4" s="289"/>
      <c r="H4" s="372"/>
      <c r="I4" s="149"/>
      <c r="J4" s="520"/>
      <c r="K4" s="154"/>
      <c r="L4" s="150"/>
      <c r="M4" s="150"/>
      <c r="N4" s="116"/>
    </row>
    <row r="5" spans="1:14" x14ac:dyDescent="0.25">
      <c r="A5" s="368"/>
      <c r="B5" s="526"/>
      <c r="C5" s="152" t="s">
        <v>117</v>
      </c>
      <c r="D5" s="235"/>
      <c r="E5" s="530"/>
      <c r="F5" s="537"/>
      <c r="G5" s="448"/>
      <c r="H5" s="153"/>
      <c r="I5" s="149"/>
      <c r="J5" s="545"/>
      <c r="K5" s="154"/>
      <c r="L5" s="150"/>
      <c r="M5" s="150"/>
      <c r="N5" s="116"/>
    </row>
    <row r="6" spans="1:14" ht="31.5" x14ac:dyDescent="0.25">
      <c r="A6" s="115"/>
      <c r="B6" s="526"/>
      <c r="C6" s="449" t="s">
        <v>90</v>
      </c>
      <c r="D6" s="104" t="s">
        <v>138</v>
      </c>
      <c r="E6" s="531">
        <f>SUM(E7:E10)</f>
        <v>0</v>
      </c>
      <c r="F6" s="538"/>
      <c r="G6" s="450">
        <f>SUM(G7:G10)</f>
        <v>0</v>
      </c>
      <c r="H6" s="451"/>
      <c r="I6" s="452">
        <f>SUM(I7:I10)</f>
        <v>0</v>
      </c>
      <c r="J6" s="546"/>
      <c r="K6" s="453">
        <f>SUM(K7:K10)</f>
        <v>0</v>
      </c>
      <c r="L6" s="112"/>
      <c r="M6" s="112"/>
      <c r="N6" s="114"/>
    </row>
    <row r="7" spans="1:14" x14ac:dyDescent="0.25">
      <c r="A7" s="115"/>
      <c r="B7" s="466" t="s">
        <v>0</v>
      </c>
      <c r="C7" s="467" t="s">
        <v>166</v>
      </c>
      <c r="D7" s="375" t="s">
        <v>59</v>
      </c>
      <c r="E7" s="532"/>
      <c r="F7" s="539"/>
      <c r="G7" s="373">
        <f>+(F7*0.7)*E7</f>
        <v>0</v>
      </c>
      <c r="H7" s="252"/>
      <c r="I7" s="50"/>
      <c r="J7" s="547"/>
      <c r="K7" s="113">
        <f>+(J7*0.7)*I7</f>
        <v>0</v>
      </c>
      <c r="L7" s="112"/>
      <c r="M7" s="112"/>
      <c r="N7" s="114"/>
    </row>
    <row r="8" spans="1:14" x14ac:dyDescent="0.25">
      <c r="A8" s="115"/>
      <c r="B8" s="466" t="s">
        <v>0</v>
      </c>
      <c r="C8" s="467" t="s">
        <v>167</v>
      </c>
      <c r="D8" s="375" t="s">
        <v>59</v>
      </c>
      <c r="E8" s="532"/>
      <c r="F8" s="539"/>
      <c r="G8" s="373">
        <f t="shared" ref="G8:G14" si="0">+(F8*0.7)*E8</f>
        <v>0</v>
      </c>
      <c r="H8" s="252"/>
      <c r="I8" s="50"/>
      <c r="J8" s="547"/>
      <c r="K8" s="113">
        <f>+(J8*0.7)*I8</f>
        <v>0</v>
      </c>
      <c r="L8" s="112"/>
      <c r="M8" s="112"/>
      <c r="N8" s="114"/>
    </row>
    <row r="9" spans="1:14" x14ac:dyDescent="0.25">
      <c r="A9" s="115"/>
      <c r="B9" s="466" t="s">
        <v>0</v>
      </c>
      <c r="C9" s="467" t="s">
        <v>168</v>
      </c>
      <c r="D9" s="375" t="s">
        <v>59</v>
      </c>
      <c r="E9" s="532"/>
      <c r="F9" s="539"/>
      <c r="G9" s="373">
        <f t="shared" si="0"/>
        <v>0</v>
      </c>
      <c r="H9" s="252"/>
      <c r="I9" s="50"/>
      <c r="J9" s="547"/>
      <c r="K9" s="113">
        <f>+(J9*0.7)*I9</f>
        <v>0</v>
      </c>
      <c r="L9" s="112"/>
      <c r="M9" s="112"/>
      <c r="N9" s="114"/>
    </row>
    <row r="10" spans="1:14" x14ac:dyDescent="0.25">
      <c r="A10" s="115"/>
      <c r="B10" s="466" t="s">
        <v>0</v>
      </c>
      <c r="C10" s="467" t="s">
        <v>169</v>
      </c>
      <c r="D10" s="375" t="s">
        <v>59</v>
      </c>
      <c r="E10" s="532"/>
      <c r="F10" s="539"/>
      <c r="G10" s="373">
        <f t="shared" si="0"/>
        <v>0</v>
      </c>
      <c r="H10" s="252"/>
      <c r="I10" s="50"/>
      <c r="J10" s="547"/>
      <c r="K10" s="113">
        <f>+(J10*0.7)*I10</f>
        <v>0</v>
      </c>
      <c r="L10" s="112"/>
      <c r="M10" s="112"/>
      <c r="N10" s="114"/>
    </row>
    <row r="11" spans="1:14" x14ac:dyDescent="0.25">
      <c r="A11" s="115"/>
      <c r="B11" s="466"/>
      <c r="C11" s="467"/>
      <c r="D11" s="375"/>
      <c r="E11" s="532"/>
      <c r="F11" s="539"/>
      <c r="G11" s="373"/>
      <c r="H11" s="252"/>
      <c r="I11" s="50"/>
      <c r="J11" s="547"/>
      <c r="K11" s="113"/>
      <c r="L11" s="112"/>
      <c r="M11" s="112"/>
      <c r="N11" s="114"/>
    </row>
    <row r="12" spans="1:14" x14ac:dyDescent="0.25">
      <c r="A12" s="454"/>
      <c r="B12" s="526"/>
      <c r="C12" s="449" t="s">
        <v>91</v>
      </c>
      <c r="D12" s="155" t="s">
        <v>148</v>
      </c>
      <c r="E12" s="531">
        <f>SUM(E13:E16)</f>
        <v>0</v>
      </c>
      <c r="F12" s="540"/>
      <c r="G12" s="450">
        <f>SUM(G13:G16)</f>
        <v>0</v>
      </c>
      <c r="H12" s="451"/>
      <c r="I12" s="452">
        <f>SUM(I13:I16)</f>
        <v>0</v>
      </c>
      <c r="J12" s="546"/>
      <c r="K12" s="453">
        <f>SUM(K13:K16)</f>
        <v>0</v>
      </c>
      <c r="L12" s="150"/>
      <c r="M12" s="150"/>
      <c r="N12" s="116"/>
    </row>
    <row r="13" spans="1:14" x14ac:dyDescent="0.25">
      <c r="A13" s="454"/>
      <c r="B13" s="466" t="s">
        <v>0</v>
      </c>
      <c r="C13" s="467" t="s">
        <v>170</v>
      </c>
      <c r="D13" s="375" t="s">
        <v>59</v>
      </c>
      <c r="E13" s="532"/>
      <c r="F13" s="539"/>
      <c r="G13" s="373">
        <f t="shared" si="0"/>
        <v>0</v>
      </c>
      <c r="H13" s="252"/>
      <c r="I13" s="50"/>
      <c r="J13" s="547"/>
      <c r="K13" s="113">
        <f>+(J13*0.7)*I13</f>
        <v>0</v>
      </c>
      <c r="L13" s="150"/>
      <c r="M13" s="150"/>
      <c r="N13" s="116"/>
    </row>
    <row r="14" spans="1:14" x14ac:dyDescent="0.25">
      <c r="A14" s="454"/>
      <c r="B14" s="466" t="s">
        <v>0</v>
      </c>
      <c r="C14" s="467" t="s">
        <v>171</v>
      </c>
      <c r="D14" s="375" t="s">
        <v>59</v>
      </c>
      <c r="E14" s="532"/>
      <c r="F14" s="539"/>
      <c r="G14" s="373">
        <f t="shared" si="0"/>
        <v>0</v>
      </c>
      <c r="H14" s="252"/>
      <c r="I14" s="50"/>
      <c r="J14" s="547"/>
      <c r="K14" s="113">
        <f>+(J14*0.7)*I14</f>
        <v>0</v>
      </c>
      <c r="L14" s="150"/>
      <c r="M14" s="150"/>
      <c r="N14" s="116"/>
    </row>
    <row r="15" spans="1:14" x14ac:dyDescent="0.25">
      <c r="A15" s="454"/>
      <c r="B15" s="466" t="s">
        <v>0</v>
      </c>
      <c r="C15" s="467" t="s">
        <v>172</v>
      </c>
      <c r="D15" s="375" t="s">
        <v>59</v>
      </c>
      <c r="E15" s="532"/>
      <c r="F15" s="539"/>
      <c r="G15" s="373">
        <f>+(F15*0.7)*E15</f>
        <v>0</v>
      </c>
      <c r="H15" s="252"/>
      <c r="I15" s="50"/>
      <c r="J15" s="547"/>
      <c r="K15" s="113">
        <f>+(J15*0.7)*I15</f>
        <v>0</v>
      </c>
      <c r="L15" s="150"/>
      <c r="M15" s="150"/>
      <c r="N15" s="116"/>
    </row>
    <row r="16" spans="1:14" x14ac:dyDescent="0.25">
      <c r="A16" s="454"/>
      <c r="B16" s="466" t="s">
        <v>0</v>
      </c>
      <c r="C16" s="467" t="s">
        <v>173</v>
      </c>
      <c r="D16" s="375" t="s">
        <v>59</v>
      </c>
      <c r="E16" s="532"/>
      <c r="F16" s="539"/>
      <c r="G16" s="373">
        <f>+(F16*0.7)*E16</f>
        <v>0</v>
      </c>
      <c r="H16" s="252"/>
      <c r="I16" s="50"/>
      <c r="J16" s="547"/>
      <c r="K16" s="113">
        <f>+(J16*0.7)*I16</f>
        <v>0</v>
      </c>
      <c r="L16" s="150"/>
      <c r="M16" s="150"/>
      <c r="N16" s="116"/>
    </row>
    <row r="17" spans="1:14" x14ac:dyDescent="0.25">
      <c r="A17" s="454"/>
      <c r="B17" s="466"/>
      <c r="C17" s="449"/>
      <c r="D17" s="155"/>
      <c r="E17" s="532"/>
      <c r="F17" s="539"/>
      <c r="G17" s="373"/>
      <c r="H17" s="252"/>
      <c r="I17" s="50"/>
      <c r="J17" s="547"/>
      <c r="K17" s="113"/>
      <c r="L17" s="150"/>
      <c r="M17" s="150"/>
      <c r="N17" s="116"/>
    </row>
    <row r="18" spans="1:14" x14ac:dyDescent="0.25">
      <c r="A18" s="454"/>
      <c r="B18" s="526"/>
      <c r="C18" s="152" t="s">
        <v>124</v>
      </c>
      <c r="D18" s="155"/>
      <c r="E18" s="533"/>
      <c r="F18" s="541"/>
      <c r="G18" s="373"/>
      <c r="H18" s="451"/>
      <c r="I18" s="50"/>
      <c r="J18" s="548"/>
      <c r="K18" s="113"/>
      <c r="L18" s="150"/>
      <c r="M18" s="150"/>
      <c r="N18" s="116"/>
    </row>
    <row r="19" spans="1:14" x14ac:dyDescent="0.25">
      <c r="A19" s="454"/>
      <c r="B19" s="526"/>
      <c r="C19" s="449" t="s">
        <v>92</v>
      </c>
      <c r="D19" s="455" t="s">
        <v>125</v>
      </c>
      <c r="E19" s="531">
        <f>SUM(E20:E23)</f>
        <v>0</v>
      </c>
      <c r="F19" s="540"/>
      <c r="G19" s="450">
        <f>SUM(G20:G23)</f>
        <v>0</v>
      </c>
      <c r="H19" s="451"/>
      <c r="I19" s="452">
        <f>SUM(I20:I23)</f>
        <v>0</v>
      </c>
      <c r="J19" s="546"/>
      <c r="K19" s="453">
        <f>SUM(K20:K23)</f>
        <v>0</v>
      </c>
      <c r="L19" s="150"/>
      <c r="M19" s="150"/>
      <c r="N19" s="117"/>
    </row>
    <row r="20" spans="1:14" x14ac:dyDescent="0.25">
      <c r="A20" s="454"/>
      <c r="B20" s="466" t="s">
        <v>3</v>
      </c>
      <c r="C20" s="467" t="s">
        <v>174</v>
      </c>
      <c r="D20" s="375" t="s">
        <v>59</v>
      </c>
      <c r="E20" s="532"/>
      <c r="F20" s="539"/>
      <c r="G20" s="373">
        <f>+(F20*0.7)*E20</f>
        <v>0</v>
      </c>
      <c r="H20" s="252"/>
      <c r="I20" s="50"/>
      <c r="J20" s="547"/>
      <c r="K20" s="113">
        <f>+(J20*0.7)*I20</f>
        <v>0</v>
      </c>
      <c r="L20" s="150"/>
      <c r="M20" s="150"/>
      <c r="N20" s="117"/>
    </row>
    <row r="21" spans="1:14" x14ac:dyDescent="0.25">
      <c r="A21" s="454"/>
      <c r="B21" s="466" t="s">
        <v>3</v>
      </c>
      <c r="C21" s="467" t="s">
        <v>175</v>
      </c>
      <c r="D21" s="375" t="s">
        <v>59</v>
      </c>
      <c r="E21" s="532"/>
      <c r="F21" s="539"/>
      <c r="G21" s="373">
        <f t="shared" ref="G21:G35" si="1">+(F21*0.7)*E21</f>
        <v>0</v>
      </c>
      <c r="H21" s="252"/>
      <c r="I21" s="50"/>
      <c r="J21" s="547"/>
      <c r="K21" s="113">
        <f>+(J21*0.7)*I21</f>
        <v>0</v>
      </c>
      <c r="L21" s="150"/>
      <c r="M21" s="150"/>
      <c r="N21" s="117"/>
    </row>
    <row r="22" spans="1:14" x14ac:dyDescent="0.25">
      <c r="A22" s="454"/>
      <c r="B22" s="466" t="s">
        <v>3</v>
      </c>
      <c r="C22" s="467" t="s">
        <v>176</v>
      </c>
      <c r="D22" s="375" t="s">
        <v>59</v>
      </c>
      <c r="E22" s="532"/>
      <c r="F22" s="539"/>
      <c r="G22" s="373">
        <f t="shared" si="1"/>
        <v>0</v>
      </c>
      <c r="H22" s="252"/>
      <c r="I22" s="50"/>
      <c r="J22" s="547"/>
      <c r="K22" s="113">
        <f>+(J22*0.7)*I22</f>
        <v>0</v>
      </c>
      <c r="L22" s="150"/>
      <c r="M22" s="150"/>
      <c r="N22" s="117"/>
    </row>
    <row r="23" spans="1:14" x14ac:dyDescent="0.25">
      <c r="A23" s="454"/>
      <c r="B23" s="466" t="s">
        <v>3</v>
      </c>
      <c r="C23" s="467" t="s">
        <v>177</v>
      </c>
      <c r="D23" s="375" t="s">
        <v>59</v>
      </c>
      <c r="E23" s="532"/>
      <c r="F23" s="539"/>
      <c r="G23" s="373">
        <f t="shared" si="1"/>
        <v>0</v>
      </c>
      <c r="H23" s="252"/>
      <c r="I23" s="50"/>
      <c r="J23" s="547"/>
      <c r="K23" s="113">
        <f>+(J23*0.7)*I23</f>
        <v>0</v>
      </c>
      <c r="L23" s="150"/>
      <c r="M23" s="150"/>
      <c r="N23" s="117"/>
    </row>
    <row r="24" spans="1:14" x14ac:dyDescent="0.25">
      <c r="A24" s="454"/>
      <c r="B24" s="466"/>
      <c r="C24" s="467"/>
      <c r="D24" s="376"/>
      <c r="E24" s="532"/>
      <c r="F24" s="539"/>
      <c r="G24" s="373"/>
      <c r="H24" s="252"/>
      <c r="I24" s="50"/>
      <c r="J24" s="547"/>
      <c r="K24" s="113"/>
      <c r="L24" s="150"/>
      <c r="M24" s="150"/>
      <c r="N24" s="117"/>
    </row>
    <row r="25" spans="1:14" x14ac:dyDescent="0.25">
      <c r="A25" s="454"/>
      <c r="B25" s="526"/>
      <c r="C25" s="449" t="s">
        <v>93</v>
      </c>
      <c r="D25" s="156" t="s">
        <v>126</v>
      </c>
      <c r="E25" s="531">
        <f>SUM(E26:E29)</f>
        <v>0</v>
      </c>
      <c r="F25" s="540"/>
      <c r="G25" s="450">
        <f>SUM(G26:G29)</f>
        <v>0</v>
      </c>
      <c r="H25" s="451"/>
      <c r="I25" s="452">
        <f>SUM(I26:I29)</f>
        <v>0</v>
      </c>
      <c r="J25" s="546"/>
      <c r="K25" s="453">
        <f>SUM(K26:K29)</f>
        <v>0</v>
      </c>
      <c r="L25" s="150"/>
      <c r="M25" s="150"/>
      <c r="N25" s="159"/>
    </row>
    <row r="26" spans="1:14" x14ac:dyDescent="0.25">
      <c r="A26" s="454"/>
      <c r="B26" s="466" t="s">
        <v>3</v>
      </c>
      <c r="C26" s="467" t="s">
        <v>178</v>
      </c>
      <c r="D26" s="371" t="s">
        <v>130</v>
      </c>
      <c r="E26" s="532"/>
      <c r="F26" s="539"/>
      <c r="G26" s="373">
        <f t="shared" si="1"/>
        <v>0</v>
      </c>
      <c r="H26" s="252"/>
      <c r="I26" s="50"/>
      <c r="J26" s="547"/>
      <c r="K26" s="113">
        <f>+(J26*0.7)*I26</f>
        <v>0</v>
      </c>
      <c r="L26" s="150"/>
      <c r="M26" s="150"/>
      <c r="N26" s="159"/>
    </row>
    <row r="27" spans="1:14" x14ac:dyDescent="0.25">
      <c r="A27" s="454"/>
      <c r="B27" s="466" t="s">
        <v>3</v>
      </c>
      <c r="C27" s="467" t="s">
        <v>179</v>
      </c>
      <c r="D27" s="375" t="s">
        <v>59</v>
      </c>
      <c r="E27" s="532"/>
      <c r="F27" s="539"/>
      <c r="G27" s="373">
        <f t="shared" si="1"/>
        <v>0</v>
      </c>
      <c r="H27" s="252"/>
      <c r="I27" s="50"/>
      <c r="J27" s="547"/>
      <c r="K27" s="113">
        <f>+(J27*0.7)*I27</f>
        <v>0</v>
      </c>
      <c r="L27" s="150"/>
      <c r="M27" s="150"/>
      <c r="N27" s="159"/>
    </row>
    <row r="28" spans="1:14" x14ac:dyDescent="0.25">
      <c r="A28" s="454"/>
      <c r="B28" s="466" t="s">
        <v>3</v>
      </c>
      <c r="C28" s="467" t="s">
        <v>180</v>
      </c>
      <c r="D28" s="375" t="s">
        <v>59</v>
      </c>
      <c r="E28" s="532"/>
      <c r="F28" s="539"/>
      <c r="G28" s="373">
        <f t="shared" si="1"/>
        <v>0</v>
      </c>
      <c r="H28" s="252"/>
      <c r="I28" s="134"/>
      <c r="J28" s="547"/>
      <c r="K28" s="113">
        <f>+(J28*0.7)*I28</f>
        <v>0</v>
      </c>
      <c r="L28" s="150"/>
      <c r="M28" s="150"/>
      <c r="N28" s="159"/>
    </row>
    <row r="29" spans="1:14" x14ac:dyDescent="0.25">
      <c r="A29" s="454"/>
      <c r="B29" s="466" t="s">
        <v>3</v>
      </c>
      <c r="C29" s="467" t="s">
        <v>181</v>
      </c>
      <c r="D29" s="375" t="s">
        <v>59</v>
      </c>
      <c r="E29" s="532"/>
      <c r="F29" s="539"/>
      <c r="G29" s="373">
        <f t="shared" si="1"/>
        <v>0</v>
      </c>
      <c r="H29" s="252"/>
      <c r="I29" s="134"/>
      <c r="J29" s="547"/>
      <c r="K29" s="113">
        <f>+(J29*0.7)*I29</f>
        <v>0</v>
      </c>
      <c r="L29" s="150"/>
      <c r="M29" s="150"/>
      <c r="N29" s="159"/>
    </row>
    <row r="30" spans="1:14" x14ac:dyDescent="0.25">
      <c r="A30" s="454"/>
      <c r="B30" s="466"/>
      <c r="C30" s="467"/>
      <c r="D30" s="376"/>
      <c r="E30" s="532"/>
      <c r="F30" s="539"/>
      <c r="G30" s="373"/>
      <c r="H30" s="252"/>
      <c r="I30" s="134"/>
      <c r="J30" s="547"/>
      <c r="K30" s="113"/>
      <c r="L30" s="150"/>
      <c r="M30" s="150"/>
      <c r="N30" s="159"/>
    </row>
    <row r="31" spans="1:14" x14ac:dyDescent="0.25">
      <c r="A31" s="454"/>
      <c r="B31" s="526"/>
      <c r="C31" s="449" t="s">
        <v>94</v>
      </c>
      <c r="D31" s="156" t="s">
        <v>156</v>
      </c>
      <c r="E31" s="531">
        <f>SUM(E32:E35)</f>
        <v>0</v>
      </c>
      <c r="F31" s="540"/>
      <c r="G31" s="450">
        <f>SUM(G32:G35)</f>
        <v>0</v>
      </c>
      <c r="H31" s="451"/>
      <c r="I31" s="452">
        <f>SUM(I32:I35)</f>
        <v>0</v>
      </c>
      <c r="J31" s="546"/>
      <c r="K31" s="453">
        <f>SUM(K32:K35)</f>
        <v>0</v>
      </c>
      <c r="L31" s="150"/>
      <c r="M31" s="150"/>
      <c r="N31" s="159"/>
    </row>
    <row r="32" spans="1:14" x14ac:dyDescent="0.25">
      <c r="A32" s="454"/>
      <c r="B32" s="466" t="s">
        <v>3</v>
      </c>
      <c r="C32" s="467" t="s">
        <v>182</v>
      </c>
      <c r="D32" s="375" t="s">
        <v>59</v>
      </c>
      <c r="E32" s="532"/>
      <c r="F32" s="539"/>
      <c r="G32" s="373">
        <f t="shared" si="1"/>
        <v>0</v>
      </c>
      <c r="H32" s="252"/>
      <c r="I32" s="50"/>
      <c r="J32" s="547"/>
      <c r="K32" s="113">
        <f>+(J32*0.7)*I32</f>
        <v>0</v>
      </c>
      <c r="L32" s="150"/>
      <c r="M32" s="150"/>
      <c r="N32" s="159"/>
    </row>
    <row r="33" spans="1:14" x14ac:dyDescent="0.25">
      <c r="A33" s="454"/>
      <c r="B33" s="466" t="s">
        <v>3</v>
      </c>
      <c r="C33" s="467" t="s">
        <v>183</v>
      </c>
      <c r="D33" s="375" t="s">
        <v>59</v>
      </c>
      <c r="E33" s="532"/>
      <c r="F33" s="539"/>
      <c r="G33" s="373">
        <f t="shared" si="1"/>
        <v>0</v>
      </c>
      <c r="H33" s="252"/>
      <c r="I33" s="50"/>
      <c r="J33" s="547"/>
      <c r="K33" s="113">
        <f>+(J33*0.7)*I33</f>
        <v>0</v>
      </c>
      <c r="L33" s="150"/>
      <c r="M33" s="150"/>
      <c r="N33" s="159"/>
    </row>
    <row r="34" spans="1:14" x14ac:dyDescent="0.25">
      <c r="A34" s="454"/>
      <c r="B34" s="466" t="s">
        <v>3</v>
      </c>
      <c r="C34" s="467" t="s">
        <v>184</v>
      </c>
      <c r="D34" s="375" t="s">
        <v>59</v>
      </c>
      <c r="E34" s="532"/>
      <c r="F34" s="539"/>
      <c r="G34" s="373">
        <f t="shared" si="1"/>
        <v>0</v>
      </c>
      <c r="H34" s="252"/>
      <c r="I34" s="134"/>
      <c r="J34" s="547"/>
      <c r="K34" s="113">
        <f>+(J34*0.7)*I34</f>
        <v>0</v>
      </c>
      <c r="L34" s="150"/>
      <c r="M34" s="150"/>
      <c r="N34" s="159"/>
    </row>
    <row r="35" spans="1:14" x14ac:dyDescent="0.25">
      <c r="A35" s="454"/>
      <c r="B35" s="466" t="s">
        <v>3</v>
      </c>
      <c r="C35" s="467" t="s">
        <v>185</v>
      </c>
      <c r="D35" s="375" t="s">
        <v>59</v>
      </c>
      <c r="E35" s="532"/>
      <c r="F35" s="539"/>
      <c r="G35" s="373">
        <f t="shared" si="1"/>
        <v>0</v>
      </c>
      <c r="H35" s="252"/>
      <c r="I35" s="134"/>
      <c r="J35" s="547"/>
      <c r="K35" s="113">
        <f>+(J35*0.7)*I35</f>
        <v>0</v>
      </c>
      <c r="L35" s="150"/>
      <c r="M35" s="150"/>
      <c r="N35" s="159"/>
    </row>
    <row r="36" spans="1:14" x14ac:dyDescent="0.25">
      <c r="A36" s="454"/>
      <c r="B36" s="466"/>
      <c r="C36" s="449"/>
      <c r="D36" s="156"/>
      <c r="E36" s="534"/>
      <c r="F36" s="542"/>
      <c r="G36" s="157"/>
      <c r="H36" s="252"/>
      <c r="I36" s="158"/>
      <c r="J36" s="547"/>
      <c r="K36" s="113"/>
      <c r="L36" s="150"/>
      <c r="M36" s="150"/>
      <c r="N36" s="159"/>
    </row>
    <row r="37" spans="1:14" x14ac:dyDescent="0.25">
      <c r="A37" s="454"/>
      <c r="B37" s="526"/>
      <c r="C37" s="152" t="s">
        <v>139</v>
      </c>
      <c r="D37" s="156"/>
      <c r="E37" s="534"/>
      <c r="F37" s="541"/>
      <c r="G37" s="157"/>
      <c r="H37" s="451"/>
      <c r="I37" s="158"/>
      <c r="J37" s="548"/>
      <c r="K37" s="456"/>
      <c r="L37" s="150"/>
      <c r="M37" s="150"/>
      <c r="N37" s="159"/>
    </row>
    <row r="38" spans="1:14" s="193" customFormat="1" x14ac:dyDescent="0.2">
      <c r="A38" s="457"/>
      <c r="B38" s="526"/>
      <c r="C38" s="449" t="s">
        <v>95</v>
      </c>
      <c r="D38" s="156" t="s">
        <v>145</v>
      </c>
      <c r="E38" s="531">
        <f>SUM(E39:E42)</f>
        <v>0</v>
      </c>
      <c r="F38" s="543"/>
      <c r="G38" s="450">
        <f>SUM(G39:G42)</f>
        <v>0</v>
      </c>
      <c r="H38" s="451"/>
      <c r="I38" s="452">
        <f>SUM(I39:I42)</f>
        <v>0</v>
      </c>
      <c r="J38" s="549"/>
      <c r="K38" s="453">
        <f>SUM(K39:K42)</f>
        <v>0</v>
      </c>
      <c r="L38" s="198"/>
      <c r="M38" s="198"/>
      <c r="N38" s="199"/>
    </row>
    <row r="39" spans="1:14" s="193" customFormat="1" x14ac:dyDescent="0.25">
      <c r="A39" s="457"/>
      <c r="B39" s="466" t="s">
        <v>3</v>
      </c>
      <c r="C39" s="467" t="s">
        <v>186</v>
      </c>
      <c r="D39" s="375" t="s">
        <v>59</v>
      </c>
      <c r="E39" s="532"/>
      <c r="F39" s="539"/>
      <c r="G39" s="374">
        <f>+(F39*0.7)*E39</f>
        <v>0</v>
      </c>
      <c r="H39" s="252"/>
      <c r="I39" s="50"/>
      <c r="J39" s="547"/>
      <c r="K39" s="113">
        <f>+(J39*0.7)*I39</f>
        <v>0</v>
      </c>
      <c r="L39" s="198"/>
      <c r="M39" s="198"/>
      <c r="N39" s="199"/>
    </row>
    <row r="40" spans="1:14" s="193" customFormat="1" x14ac:dyDescent="0.25">
      <c r="A40" s="457"/>
      <c r="B40" s="466" t="s">
        <v>3</v>
      </c>
      <c r="C40" s="467" t="s">
        <v>187</v>
      </c>
      <c r="D40" s="375" t="s">
        <v>59</v>
      </c>
      <c r="E40" s="532"/>
      <c r="F40" s="539"/>
      <c r="G40" s="374">
        <f>+(F40*0.7)*E40</f>
        <v>0</v>
      </c>
      <c r="H40" s="252"/>
      <c r="I40" s="50"/>
      <c r="J40" s="547"/>
      <c r="K40" s="113">
        <f>+(J40*0.7)*I40</f>
        <v>0</v>
      </c>
      <c r="L40" s="198"/>
      <c r="M40" s="198"/>
      <c r="N40" s="217"/>
    </row>
    <row r="41" spans="1:14" s="193" customFormat="1" x14ac:dyDescent="0.25">
      <c r="A41" s="457"/>
      <c r="B41" s="466" t="s">
        <v>3</v>
      </c>
      <c r="C41" s="467" t="s">
        <v>188</v>
      </c>
      <c r="D41" s="375" t="s">
        <v>59</v>
      </c>
      <c r="E41" s="532"/>
      <c r="F41" s="539"/>
      <c r="G41" s="374">
        <f t="shared" ref="G41:G48" si="2">+(F41*0.7)*E41</f>
        <v>0</v>
      </c>
      <c r="H41" s="252"/>
      <c r="I41" s="134"/>
      <c r="J41" s="550"/>
      <c r="K41" s="113">
        <f>+(J41*0.7)*I41</f>
        <v>0</v>
      </c>
      <c r="L41" s="198"/>
      <c r="M41" s="198"/>
      <c r="N41" s="217"/>
    </row>
    <row r="42" spans="1:14" s="193" customFormat="1" x14ac:dyDescent="0.25">
      <c r="A42" s="457"/>
      <c r="B42" s="466" t="s">
        <v>3</v>
      </c>
      <c r="C42" s="467" t="s">
        <v>189</v>
      </c>
      <c r="D42" s="375" t="s">
        <v>59</v>
      </c>
      <c r="E42" s="532"/>
      <c r="F42" s="539"/>
      <c r="G42" s="374">
        <f t="shared" si="2"/>
        <v>0</v>
      </c>
      <c r="H42" s="252"/>
      <c r="I42" s="134"/>
      <c r="J42" s="550"/>
      <c r="K42" s="113">
        <f>+(J42*0.7)*I42</f>
        <v>0</v>
      </c>
      <c r="L42" s="198"/>
      <c r="M42" s="198"/>
      <c r="N42" s="217"/>
    </row>
    <row r="43" spans="1:14" s="193" customFormat="1" x14ac:dyDescent="0.25">
      <c r="A43" s="457"/>
      <c r="B43" s="468"/>
      <c r="C43" s="467"/>
      <c r="D43" s="376"/>
      <c r="E43" s="532"/>
      <c r="F43" s="539"/>
      <c r="G43" s="374"/>
      <c r="H43" s="252"/>
      <c r="I43" s="134"/>
      <c r="J43" s="550"/>
      <c r="K43" s="113"/>
      <c r="L43" s="198"/>
      <c r="M43" s="198"/>
      <c r="N43" s="217"/>
    </row>
    <row r="44" spans="1:14" s="193" customFormat="1" x14ac:dyDescent="0.2">
      <c r="A44" s="457"/>
      <c r="B44" s="526"/>
      <c r="C44" s="449" t="s">
        <v>112</v>
      </c>
      <c r="D44" s="156" t="s">
        <v>146</v>
      </c>
      <c r="E44" s="531">
        <f>SUM(E45:E48)</f>
        <v>0</v>
      </c>
      <c r="F44" s="543"/>
      <c r="G44" s="450">
        <f>SUM(G45:G48)</f>
        <v>0</v>
      </c>
      <c r="H44" s="451"/>
      <c r="I44" s="452">
        <f>SUM(I45:I48)</f>
        <v>0</v>
      </c>
      <c r="J44" s="549"/>
      <c r="K44" s="453">
        <f>SUM(K45:K48)</f>
        <v>0</v>
      </c>
      <c r="L44" s="198"/>
      <c r="M44" s="198"/>
      <c r="N44" s="217"/>
    </row>
    <row r="45" spans="1:14" s="193" customFormat="1" x14ac:dyDescent="0.25">
      <c r="A45" s="457"/>
      <c r="B45" s="466" t="s">
        <v>3</v>
      </c>
      <c r="C45" s="467" t="s">
        <v>190</v>
      </c>
      <c r="D45" s="375" t="s">
        <v>59</v>
      </c>
      <c r="E45" s="532"/>
      <c r="F45" s="539"/>
      <c r="G45" s="374">
        <f>+(F45*0.7)*E45</f>
        <v>0</v>
      </c>
      <c r="H45" s="252"/>
      <c r="I45" s="50"/>
      <c r="J45" s="547"/>
      <c r="K45" s="113">
        <f>+(J45*0.7)*I45</f>
        <v>0</v>
      </c>
      <c r="L45" s="198"/>
      <c r="M45" s="198"/>
      <c r="N45" s="217"/>
    </row>
    <row r="46" spans="1:14" s="193" customFormat="1" x14ac:dyDescent="0.25">
      <c r="A46" s="457"/>
      <c r="B46" s="466" t="s">
        <v>3</v>
      </c>
      <c r="C46" s="467" t="s">
        <v>191</v>
      </c>
      <c r="D46" s="375" t="s">
        <v>59</v>
      </c>
      <c r="E46" s="532"/>
      <c r="F46" s="539"/>
      <c r="G46" s="374">
        <f t="shared" si="2"/>
        <v>0</v>
      </c>
      <c r="H46" s="252"/>
      <c r="I46" s="50"/>
      <c r="J46" s="547"/>
      <c r="K46" s="113">
        <f>+(J46*0.7)*I46</f>
        <v>0</v>
      </c>
      <c r="L46" s="198"/>
      <c r="M46" s="198"/>
      <c r="N46" s="217"/>
    </row>
    <row r="47" spans="1:14" s="193" customFormat="1" x14ac:dyDescent="0.25">
      <c r="A47" s="457"/>
      <c r="B47" s="466" t="s">
        <v>3</v>
      </c>
      <c r="C47" s="467" t="s">
        <v>192</v>
      </c>
      <c r="D47" s="375" t="s">
        <v>59</v>
      </c>
      <c r="E47" s="532"/>
      <c r="F47" s="539"/>
      <c r="G47" s="374">
        <f t="shared" si="2"/>
        <v>0</v>
      </c>
      <c r="H47" s="252"/>
      <c r="I47" s="134"/>
      <c r="J47" s="550"/>
      <c r="K47" s="113">
        <f>+(J47*0.7)*I47</f>
        <v>0</v>
      </c>
      <c r="L47" s="198"/>
      <c r="M47" s="198"/>
      <c r="N47" s="217"/>
    </row>
    <row r="48" spans="1:14" x14ac:dyDescent="0.25">
      <c r="A48" s="454"/>
      <c r="B48" s="466" t="s">
        <v>3</v>
      </c>
      <c r="C48" s="467" t="s">
        <v>193</v>
      </c>
      <c r="D48" s="375" t="s">
        <v>59</v>
      </c>
      <c r="E48" s="532"/>
      <c r="F48" s="539"/>
      <c r="G48" s="374">
        <f t="shared" si="2"/>
        <v>0</v>
      </c>
      <c r="H48" s="252"/>
      <c r="I48" s="134"/>
      <c r="J48" s="550"/>
      <c r="K48" s="113">
        <f>+(J48*0.7)*I48</f>
        <v>0</v>
      </c>
      <c r="L48" s="150"/>
      <c r="M48" s="150"/>
      <c r="N48" s="116"/>
    </row>
    <row r="49" spans="1:14" x14ac:dyDescent="0.25">
      <c r="A49" s="454"/>
      <c r="B49" s="466"/>
      <c r="C49" s="467"/>
      <c r="D49" s="370"/>
      <c r="E49" s="533"/>
      <c r="F49" s="542"/>
      <c r="G49" s="373"/>
      <c r="H49" s="251"/>
      <c r="I49" s="134"/>
      <c r="J49" s="551"/>
      <c r="K49" s="113"/>
      <c r="L49" s="150"/>
      <c r="M49" s="150"/>
      <c r="N49" s="116"/>
    </row>
    <row r="50" spans="1:14" x14ac:dyDescent="0.25">
      <c r="A50" s="454"/>
      <c r="B50" s="526"/>
      <c r="C50" s="449" t="s">
        <v>165</v>
      </c>
      <c r="D50" s="104" t="s">
        <v>40</v>
      </c>
      <c r="E50" s="535"/>
      <c r="F50" s="544"/>
      <c r="G50" s="554">
        <f>SUM(G6,G12,G19,G25,G31,G38,G44)/0.7*0.3</f>
        <v>0</v>
      </c>
      <c r="H50" s="555"/>
      <c r="I50" s="158"/>
      <c r="J50" s="556"/>
      <c r="K50" s="453">
        <f>SUM(K6,K12,K19,K25,K31,K38,K44)/0.7*0.3</f>
        <v>0</v>
      </c>
      <c r="L50" s="150"/>
      <c r="M50" s="150"/>
      <c r="N50" s="116"/>
    </row>
    <row r="51" spans="1:14" x14ac:dyDescent="0.25">
      <c r="A51" s="454"/>
      <c r="B51" s="508" t="s">
        <v>0</v>
      </c>
      <c r="C51" s="509" t="s">
        <v>240</v>
      </c>
      <c r="D51" s="510"/>
      <c r="E51" s="510"/>
      <c r="F51" s="510"/>
      <c r="G51" s="511">
        <f>SUMIF($B$5:$B$48,$B51,G$5:G$48)/0.7*0.3</f>
        <v>0</v>
      </c>
      <c r="H51" s="153"/>
      <c r="I51" s="510"/>
      <c r="J51" s="510"/>
      <c r="K51" s="511">
        <f>SUMIF($B$5:$B$48,$B51,K$5:K$48)/0.7*0.3</f>
        <v>0</v>
      </c>
      <c r="L51" s="150"/>
      <c r="M51" s="150"/>
      <c r="N51" s="116"/>
    </row>
    <row r="52" spans="1:14" x14ac:dyDescent="0.25">
      <c r="A52" s="454"/>
      <c r="B52" s="508" t="s">
        <v>19</v>
      </c>
      <c r="C52" s="509" t="s">
        <v>241</v>
      </c>
      <c r="D52" s="510"/>
      <c r="E52" s="510"/>
      <c r="F52" s="510"/>
      <c r="G52" s="511">
        <f t="shared" ref="G52:G53" si="3">SUMIF($B$5:$B$48,$B52,G$5:G$48)/0.7*0.3</f>
        <v>0</v>
      </c>
      <c r="H52" s="153"/>
      <c r="I52" s="510"/>
      <c r="J52" s="510"/>
      <c r="K52" s="511">
        <f>SUMIF($B$5:$B$48,$B52,K$5:K$48)/0.7*0.3</f>
        <v>0</v>
      </c>
      <c r="L52" s="150"/>
      <c r="M52" s="150"/>
      <c r="N52" s="116"/>
    </row>
    <row r="53" spans="1:14" x14ac:dyDescent="0.25">
      <c r="A53" s="454"/>
      <c r="B53" s="508" t="s">
        <v>3</v>
      </c>
      <c r="C53" s="509" t="s">
        <v>242</v>
      </c>
      <c r="D53" s="510"/>
      <c r="E53" s="510"/>
      <c r="F53" s="510"/>
      <c r="G53" s="511">
        <f t="shared" si="3"/>
        <v>0</v>
      </c>
      <c r="H53" s="153"/>
      <c r="I53" s="510"/>
      <c r="J53" s="510"/>
      <c r="K53" s="511">
        <f>SUMIF($B$5:$B$48,$B53,K$5:K$48)/0.7*0.3</f>
        <v>0</v>
      </c>
      <c r="L53" s="150"/>
      <c r="M53" s="150"/>
      <c r="N53" s="116"/>
    </row>
    <row r="54" spans="1:14" x14ac:dyDescent="0.25">
      <c r="A54" s="160"/>
      <c r="B54" s="161"/>
      <c r="C54" s="162"/>
      <c r="D54" s="163"/>
      <c r="E54" s="557"/>
      <c r="F54" s="558"/>
      <c r="G54" s="164"/>
      <c r="H54" s="153"/>
      <c r="I54" s="134"/>
      <c r="J54" s="552"/>
      <c r="K54" s="163"/>
      <c r="L54" s="150"/>
      <c r="M54" s="150"/>
      <c r="N54" s="116"/>
    </row>
    <row r="55" spans="1:14" s="165" customFormat="1" x14ac:dyDescent="0.25">
      <c r="A55" s="160"/>
      <c r="B55" s="161"/>
      <c r="C55" s="162"/>
      <c r="D55" s="458" t="s">
        <v>41</v>
      </c>
      <c r="E55" s="459">
        <f>SUM(E6,E12,E19,E25,E31,E38,E44)</f>
        <v>0</v>
      </c>
      <c r="F55" s="460"/>
      <c r="G55" s="461">
        <f>SUM(G6,G12,G19,G25,G31,G38,G44,G50)</f>
        <v>0</v>
      </c>
      <c r="H55" s="462"/>
      <c r="I55" s="463">
        <f>SUM(I6,I12,I19,I25,I31,I38,I44)</f>
        <v>0</v>
      </c>
      <c r="J55" s="553"/>
      <c r="K55" s="464">
        <f>SUM(K6,K12,K19,K25,K31,K38,K44,K50)</f>
        <v>0</v>
      </c>
      <c r="L55" s="162"/>
      <c r="M55" s="162"/>
      <c r="N55" s="465"/>
    </row>
    <row r="56" spans="1:14" ht="18.75" x14ac:dyDescent="0.3">
      <c r="E56" s="503">
        <f>+E55+G55</f>
        <v>0</v>
      </c>
      <c r="F56" s="504"/>
      <c r="G56" s="505"/>
      <c r="H56" s="166"/>
      <c r="I56" s="500">
        <f>SUM(I55,K55)</f>
        <v>0</v>
      </c>
      <c r="J56" s="501"/>
      <c r="K56" s="502"/>
      <c r="L56" s="150"/>
      <c r="M56" s="150"/>
      <c r="N56" s="167"/>
    </row>
    <row r="57" spans="1:14" s="125" customFormat="1" ht="15" x14ac:dyDescent="0.25">
      <c r="B57" s="126"/>
      <c r="C57" s="125" t="s">
        <v>25</v>
      </c>
      <c r="D57" s="125" t="s">
        <v>37</v>
      </c>
      <c r="F57" s="127"/>
      <c r="G57" s="128"/>
      <c r="H57" s="166"/>
      <c r="L57" s="150"/>
      <c r="M57" s="150"/>
      <c r="N57" s="167"/>
    </row>
    <row r="58" spans="1:14" x14ac:dyDescent="0.25">
      <c r="D58" s="125" t="s">
        <v>38</v>
      </c>
      <c r="E58" s="21"/>
      <c r="F58" s="92"/>
      <c r="G58" s="32"/>
      <c r="H58" s="168"/>
      <c r="I58" s="169"/>
      <c r="J58" s="170"/>
      <c r="K58" s="169"/>
      <c r="L58" s="169"/>
      <c r="M58" s="169"/>
      <c r="N58" s="171"/>
    </row>
    <row r="59" spans="1:14" x14ac:dyDescent="0.25">
      <c r="D59" s="125" t="s">
        <v>39</v>
      </c>
      <c r="E59" s="21"/>
      <c r="F59" s="92"/>
      <c r="G59" s="32"/>
      <c r="H59" s="87"/>
      <c r="I59" s="172"/>
      <c r="J59" s="173"/>
      <c r="K59" s="150"/>
      <c r="L59" s="150"/>
      <c r="M59" s="150"/>
      <c r="N59" s="167"/>
    </row>
    <row r="60" spans="1:14" x14ac:dyDescent="0.25">
      <c r="D60" s="125"/>
      <c r="E60" s="21"/>
      <c r="F60" s="92"/>
      <c r="G60" s="32"/>
      <c r="H60" s="87"/>
      <c r="I60" s="172"/>
      <c r="J60" s="173"/>
      <c r="K60" s="150"/>
      <c r="L60" s="150"/>
      <c r="M60" s="150"/>
      <c r="N60" s="167"/>
    </row>
    <row r="61" spans="1:14" x14ac:dyDescent="0.25">
      <c r="E61" s="21"/>
      <c r="F61" s="92"/>
      <c r="G61" s="32"/>
      <c r="H61" s="166"/>
      <c r="I61" s="150"/>
      <c r="J61" s="173"/>
      <c r="K61" s="150"/>
      <c r="L61" s="150"/>
      <c r="M61" s="150"/>
      <c r="N61" s="167"/>
    </row>
    <row r="62" spans="1:14" x14ac:dyDescent="0.25">
      <c r="B62" s="91" t="s">
        <v>0</v>
      </c>
      <c r="C62" s="22" t="s">
        <v>27</v>
      </c>
      <c r="D62" s="224"/>
      <c r="E62" s="23">
        <f>SUMIF($B6:$B50,$B62,G6:G50)+SUMIF($B6:$B50,$B62,E6:E50)+G51</f>
        <v>0</v>
      </c>
      <c r="F62" s="136" t="e">
        <f>+E62/E56</f>
        <v>#DIV/0!</v>
      </c>
      <c r="G62" s="32"/>
      <c r="I62" s="23">
        <f>SUMIF($B6:$B50,$B62,K6:K50)+SUMIF($B6:$B50,$B62,I6:I50)+K51</f>
        <v>0</v>
      </c>
      <c r="J62" s="559" t="e">
        <f>+I62/I56</f>
        <v>#DIV/0!</v>
      </c>
    </row>
    <row r="63" spans="1:14" x14ac:dyDescent="0.25">
      <c r="B63" s="95" t="s">
        <v>19</v>
      </c>
      <c r="C63" s="24" t="s">
        <v>28</v>
      </c>
      <c r="D63" s="225"/>
      <c r="E63" s="25">
        <f>SUMIF($B6:$B50,$B63,G6:G50)+SUMIF($B6:$B50,$B63,E6:E50)+G52</f>
        <v>0</v>
      </c>
      <c r="F63" s="137" t="e">
        <f>+E63/E56</f>
        <v>#DIV/0!</v>
      </c>
      <c r="G63" s="32"/>
      <c r="I63" s="25">
        <f>SUMIF($B6:$B50,$B63,K6:K50)+SUMIF($B6:$B50,$B63,I6:I50)+K52</f>
        <v>0</v>
      </c>
      <c r="J63" s="560" t="e">
        <f>+I63/I56</f>
        <v>#DIV/0!</v>
      </c>
    </row>
    <row r="64" spans="1:14" x14ac:dyDescent="0.25">
      <c r="B64" s="96" t="s">
        <v>3</v>
      </c>
      <c r="C64" s="26" t="s">
        <v>29</v>
      </c>
      <c r="D64" s="226"/>
      <c r="E64" s="27">
        <f>SUMIF($B6:$B50,$B64,G6:G50)+SUMIF($B6:$B50,$B64,E6:E50)+G53</f>
        <v>0</v>
      </c>
      <c r="F64" s="138" t="e">
        <f>+E64/E56</f>
        <v>#DIV/0!</v>
      </c>
      <c r="G64" s="32"/>
      <c r="I64" s="27">
        <f>SUMIF($B6:$B50,$B64,K6:K50)+SUMIF($B6:$B50,$B64,I6:I50)+K53</f>
        <v>0</v>
      </c>
      <c r="J64" s="561" t="e">
        <f>+I64/I56</f>
        <v>#DIV/0!</v>
      </c>
      <c r="K64" s="125"/>
      <c r="L64" s="125"/>
      <c r="M64" s="125"/>
      <c r="N64" s="125"/>
    </row>
    <row r="65" spans="1:14" s="3" customFormat="1" ht="15" x14ac:dyDescent="0.25">
      <c r="A65" s="139"/>
      <c r="B65" s="135"/>
      <c r="C65" s="139"/>
      <c r="D65" s="139"/>
      <c r="E65" s="140"/>
      <c r="F65" s="141"/>
      <c r="G65" s="142"/>
      <c r="H65" s="94"/>
      <c r="I65" s="21"/>
      <c r="J65" s="21"/>
      <c r="K65" s="21"/>
      <c r="L65" s="21"/>
      <c r="M65" s="21"/>
      <c r="N65" s="21"/>
    </row>
    <row r="66" spans="1:14" ht="15" x14ac:dyDescent="0.25">
      <c r="H66" s="94"/>
      <c r="J66" s="21"/>
      <c r="N66" s="21"/>
    </row>
    <row r="67" spans="1:14" ht="15" x14ac:dyDescent="0.25">
      <c r="H67" s="94"/>
      <c r="J67" s="21"/>
      <c r="N67" s="21"/>
    </row>
    <row r="68" spans="1:14" ht="15" x14ac:dyDescent="0.25">
      <c r="H68" s="94"/>
      <c r="J68" s="21"/>
      <c r="N68" s="21"/>
    </row>
    <row r="69" spans="1:14" ht="15" x14ac:dyDescent="0.25">
      <c r="H69" s="94"/>
      <c r="J69" s="21"/>
      <c r="N69" s="21"/>
    </row>
    <row r="70" spans="1:14" ht="15" x14ac:dyDescent="0.25">
      <c r="H70" s="94"/>
      <c r="J70" s="21"/>
      <c r="N70" s="21"/>
    </row>
    <row r="71" spans="1:14" ht="15" x14ac:dyDescent="0.25">
      <c r="H71" s="143"/>
      <c r="I71" s="3"/>
      <c r="J71" s="3"/>
      <c r="K71" s="3"/>
      <c r="L71" s="3"/>
      <c r="M71" s="3"/>
      <c r="N71" s="3"/>
    </row>
  </sheetData>
  <sheetProtection algorithmName="SHA-512" hashValue="thorMTDanC80oT0pf2gR/HK4F4a73doS9ux/XHSSgsAhwXthCt1cFGaCwnbjMO4WO2DWUgVZYnHXU+Wx4e1Wdg==" saltValue="nTx0OByjzOv8RzHUcdjx/Q==" spinCount="100000" sheet="1" objects="1" scenarios="1"/>
  <mergeCells count="5">
    <mergeCell ref="E56:G56"/>
    <mergeCell ref="I56:K56"/>
    <mergeCell ref="E1:G1"/>
    <mergeCell ref="J1:K1"/>
    <mergeCell ref="F2:G2"/>
  </mergeCells>
  <phoneticPr fontId="5" type="noConversion"/>
  <pageMargins left="0.7" right="0.7" top="0.75" bottom="0.75" header="0.3" footer="0.3"/>
  <pageSetup paperSize="9" scale="3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866AF-578E-4329-8382-EAC2AA7B61BC}">
  <sheetPr>
    <tabColor theme="0"/>
    <outlinePr summaryBelow="0"/>
    <pageSetUpPr fitToPage="1"/>
  </sheetPr>
  <dimension ref="A1:O71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5" sqref="C5"/>
    </sheetView>
  </sheetViews>
  <sheetFormatPr defaultColWidth="9.125" defaultRowHeight="15.75" outlineLevelCol="1" x14ac:dyDescent="0.25"/>
  <cols>
    <col min="1" max="1" width="3.625" style="21" customWidth="1"/>
    <col min="2" max="2" width="6.625" style="110" customWidth="1"/>
    <col min="3" max="3" width="11.625" style="21" customWidth="1"/>
    <col min="4" max="4" width="46.625" style="21" customWidth="1"/>
    <col min="5" max="5" width="15.625" style="3" customWidth="1"/>
    <col min="6" max="6" width="9" style="141" customWidth="1"/>
    <col min="7" max="7" width="15.625" style="174" customWidth="1"/>
    <col min="8" max="8" width="45.625" style="93" customWidth="1"/>
    <col min="9" max="9" width="15.625" style="21" hidden="1" customWidth="1" outlineLevel="1"/>
    <col min="10" max="10" width="6.625" style="92" hidden="1" customWidth="1" outlineLevel="1"/>
    <col min="11" max="11" width="15.625" style="21" hidden="1" customWidth="1" outlineLevel="1"/>
    <col min="12" max="12" width="9.625" style="21" hidden="1" customWidth="1" outlineLevel="1"/>
    <col min="13" max="13" width="15.625" style="21" hidden="1" customWidth="1" outlineLevel="1"/>
    <col min="14" max="14" width="52.625" style="94" hidden="1" customWidth="1" outlineLevel="1"/>
    <col min="15" max="15" width="9.125" style="21" collapsed="1"/>
    <col min="16" max="16384" width="9.125" style="21"/>
  </cols>
  <sheetData>
    <row r="1" spans="1:14" ht="36" customHeight="1" x14ac:dyDescent="0.3">
      <c r="A1" s="97" t="s">
        <v>6</v>
      </c>
      <c r="B1" s="98"/>
      <c r="C1" s="99"/>
      <c r="D1" s="237">
        <f ca="1">+'1.1_Previous expenses'!D1</f>
        <v>46073.556844791667</v>
      </c>
      <c r="E1" s="485" t="s">
        <v>196</v>
      </c>
      <c r="F1" s="486"/>
      <c r="G1" s="487"/>
      <c r="H1" s="2"/>
      <c r="I1" s="414" t="s">
        <v>197</v>
      </c>
      <c r="J1" s="490" t="s">
        <v>8</v>
      </c>
      <c r="K1" s="491"/>
      <c r="L1" s="30" t="s">
        <v>30</v>
      </c>
      <c r="M1" s="30" t="s">
        <v>31</v>
      </c>
      <c r="N1" s="31" t="s">
        <v>32</v>
      </c>
    </row>
    <row r="2" spans="1:14" x14ac:dyDescent="0.25">
      <c r="A2" s="100"/>
      <c r="B2" s="101"/>
      <c r="C2" s="102"/>
      <c r="D2" s="34"/>
      <c r="E2" s="6" t="s">
        <v>9</v>
      </c>
      <c r="F2" s="506" t="s">
        <v>8</v>
      </c>
      <c r="G2" s="507"/>
      <c r="H2" s="36"/>
      <c r="I2" s="101" t="s">
        <v>10</v>
      </c>
      <c r="J2" s="519" t="s">
        <v>12</v>
      </c>
      <c r="K2" s="144" t="s">
        <v>10</v>
      </c>
      <c r="L2" s="40"/>
      <c r="M2" s="40"/>
      <c r="N2" s="41"/>
    </row>
    <row r="3" spans="1:14" x14ac:dyDescent="0.25">
      <c r="A3" s="145"/>
      <c r="B3" s="8" t="s">
        <v>13</v>
      </c>
      <c r="C3" s="146"/>
      <c r="D3" s="147"/>
      <c r="E3" s="148" t="s">
        <v>14</v>
      </c>
      <c r="F3" s="527" t="s">
        <v>33</v>
      </c>
      <c r="G3" s="528" t="s">
        <v>15</v>
      </c>
      <c r="H3" s="49" t="s">
        <v>34</v>
      </c>
      <c r="I3" s="149"/>
      <c r="J3" s="520"/>
      <c r="K3" s="154"/>
      <c r="L3" s="150"/>
      <c r="M3" s="150"/>
      <c r="N3" s="151"/>
    </row>
    <row r="4" spans="1:14" x14ac:dyDescent="0.25">
      <c r="A4" s="368" t="s">
        <v>236</v>
      </c>
      <c r="B4" s="369"/>
      <c r="C4" s="152"/>
      <c r="D4" s="235"/>
      <c r="E4" s="529"/>
      <c r="F4" s="536"/>
      <c r="G4" s="289"/>
      <c r="H4" s="372"/>
      <c r="I4" s="149"/>
      <c r="J4" s="520"/>
      <c r="K4" s="154"/>
      <c r="L4" s="150"/>
      <c r="M4" s="150"/>
      <c r="N4" s="116"/>
    </row>
    <row r="5" spans="1:14" x14ac:dyDescent="0.25">
      <c r="A5" s="368"/>
      <c r="B5" s="526"/>
      <c r="C5" s="152" t="s">
        <v>117</v>
      </c>
      <c r="D5" s="235"/>
      <c r="E5" s="530"/>
      <c r="F5" s="537"/>
      <c r="G5" s="448"/>
      <c r="H5" s="153"/>
      <c r="I5" s="149"/>
      <c r="J5" s="545"/>
      <c r="K5" s="154"/>
      <c r="L5" s="150"/>
      <c r="M5" s="150"/>
      <c r="N5" s="116"/>
    </row>
    <row r="6" spans="1:14" ht="31.5" x14ac:dyDescent="0.25">
      <c r="A6" s="115"/>
      <c r="B6" s="526"/>
      <c r="C6" s="449" t="s">
        <v>96</v>
      </c>
      <c r="D6" s="104" t="s">
        <v>138</v>
      </c>
      <c r="E6" s="531">
        <f>SUM(E7:E10)</f>
        <v>0</v>
      </c>
      <c r="F6" s="538"/>
      <c r="G6" s="450">
        <f>SUM(G7:G10)</f>
        <v>0</v>
      </c>
      <c r="H6" s="451"/>
      <c r="I6" s="452">
        <f>SUM(I7:I10)</f>
        <v>0</v>
      </c>
      <c r="J6" s="546"/>
      <c r="K6" s="453">
        <f>SUM(K7:K10)</f>
        <v>0</v>
      </c>
      <c r="L6" s="112"/>
      <c r="M6" s="112"/>
      <c r="N6" s="114"/>
    </row>
    <row r="7" spans="1:14" x14ac:dyDescent="0.25">
      <c r="A7" s="115"/>
      <c r="B7" s="466" t="s">
        <v>0</v>
      </c>
      <c r="C7" s="467" t="s">
        <v>198</v>
      </c>
      <c r="D7" s="375" t="s">
        <v>59</v>
      </c>
      <c r="E7" s="532"/>
      <c r="F7" s="539"/>
      <c r="G7" s="373">
        <f>+(F7*0.7)*E7</f>
        <v>0</v>
      </c>
      <c r="H7" s="252"/>
      <c r="I7" s="50"/>
      <c r="J7" s="547"/>
      <c r="K7" s="113">
        <f>+(J7*0.7)*I7</f>
        <v>0</v>
      </c>
      <c r="L7" s="112"/>
      <c r="M7" s="112"/>
      <c r="N7" s="114"/>
    </row>
    <row r="8" spans="1:14" x14ac:dyDescent="0.25">
      <c r="A8" s="115"/>
      <c r="B8" s="466" t="s">
        <v>0</v>
      </c>
      <c r="C8" s="467" t="s">
        <v>205</v>
      </c>
      <c r="D8" s="375" t="s">
        <v>59</v>
      </c>
      <c r="E8" s="532"/>
      <c r="F8" s="539"/>
      <c r="G8" s="373">
        <f t="shared" ref="G8:G14" si="0">+(F8*0.7)*E8</f>
        <v>0</v>
      </c>
      <c r="H8" s="252"/>
      <c r="I8" s="50"/>
      <c r="J8" s="547"/>
      <c r="K8" s="113">
        <f>+(J8*0.7)*I8</f>
        <v>0</v>
      </c>
      <c r="L8" s="112"/>
      <c r="M8" s="112"/>
      <c r="N8" s="114"/>
    </row>
    <row r="9" spans="1:14" x14ac:dyDescent="0.25">
      <c r="A9" s="115"/>
      <c r="B9" s="466" t="s">
        <v>0</v>
      </c>
      <c r="C9" s="467" t="s">
        <v>206</v>
      </c>
      <c r="D9" s="375" t="s">
        <v>59</v>
      </c>
      <c r="E9" s="532"/>
      <c r="F9" s="539"/>
      <c r="G9" s="373">
        <f t="shared" si="0"/>
        <v>0</v>
      </c>
      <c r="H9" s="252"/>
      <c r="I9" s="50"/>
      <c r="J9" s="547"/>
      <c r="K9" s="113">
        <f>+(J9*0.7)*I9</f>
        <v>0</v>
      </c>
      <c r="L9" s="112"/>
      <c r="M9" s="112"/>
      <c r="N9" s="114"/>
    </row>
    <row r="10" spans="1:14" x14ac:dyDescent="0.25">
      <c r="A10" s="115"/>
      <c r="B10" s="466" t="s">
        <v>0</v>
      </c>
      <c r="C10" s="467" t="s">
        <v>207</v>
      </c>
      <c r="D10" s="375" t="s">
        <v>59</v>
      </c>
      <c r="E10" s="532"/>
      <c r="F10" s="539"/>
      <c r="G10" s="373">
        <f t="shared" si="0"/>
        <v>0</v>
      </c>
      <c r="H10" s="252"/>
      <c r="I10" s="50"/>
      <c r="J10" s="547"/>
      <c r="K10" s="113">
        <f>+(J10*0.7)*I10</f>
        <v>0</v>
      </c>
      <c r="L10" s="112"/>
      <c r="M10" s="112"/>
      <c r="N10" s="114"/>
    </row>
    <row r="11" spans="1:14" x14ac:dyDescent="0.25">
      <c r="A11" s="115"/>
      <c r="B11" s="466"/>
      <c r="C11" s="467"/>
      <c r="D11" s="375"/>
      <c r="E11" s="532"/>
      <c r="F11" s="539"/>
      <c r="G11" s="373"/>
      <c r="H11" s="252"/>
      <c r="I11" s="50"/>
      <c r="J11" s="547"/>
      <c r="K11" s="113"/>
      <c r="L11" s="112"/>
      <c r="M11" s="112"/>
      <c r="N11" s="114"/>
    </row>
    <row r="12" spans="1:14" x14ac:dyDescent="0.25">
      <c r="A12" s="454"/>
      <c r="B12" s="526"/>
      <c r="C12" s="449" t="s">
        <v>97</v>
      </c>
      <c r="D12" s="155" t="s">
        <v>148</v>
      </c>
      <c r="E12" s="531">
        <f>SUM(E13:E16)</f>
        <v>0</v>
      </c>
      <c r="F12" s="540"/>
      <c r="G12" s="450">
        <f>SUM(G13:G16)</f>
        <v>0</v>
      </c>
      <c r="H12" s="451"/>
      <c r="I12" s="452">
        <f>SUM(I13:I16)</f>
        <v>0</v>
      </c>
      <c r="J12" s="546"/>
      <c r="K12" s="453">
        <f>SUM(K13:K16)</f>
        <v>0</v>
      </c>
      <c r="L12" s="150"/>
      <c r="M12" s="150"/>
      <c r="N12" s="116"/>
    </row>
    <row r="13" spans="1:14" x14ac:dyDescent="0.25">
      <c r="A13" s="454"/>
      <c r="B13" s="466" t="s">
        <v>0</v>
      </c>
      <c r="C13" s="467" t="s">
        <v>199</v>
      </c>
      <c r="D13" s="375" t="s">
        <v>59</v>
      </c>
      <c r="E13" s="532"/>
      <c r="F13" s="539"/>
      <c r="G13" s="373">
        <f t="shared" si="0"/>
        <v>0</v>
      </c>
      <c r="H13" s="252"/>
      <c r="I13" s="50"/>
      <c r="J13" s="547"/>
      <c r="K13" s="113">
        <f>+(J13*0.7)*I13</f>
        <v>0</v>
      </c>
      <c r="L13" s="150"/>
      <c r="M13" s="150"/>
      <c r="N13" s="116"/>
    </row>
    <row r="14" spans="1:14" x14ac:dyDescent="0.25">
      <c r="A14" s="454"/>
      <c r="B14" s="466" t="s">
        <v>0</v>
      </c>
      <c r="C14" s="467" t="s">
        <v>208</v>
      </c>
      <c r="D14" s="375" t="s">
        <v>59</v>
      </c>
      <c r="E14" s="532"/>
      <c r="F14" s="539"/>
      <c r="G14" s="373">
        <f t="shared" si="0"/>
        <v>0</v>
      </c>
      <c r="H14" s="252"/>
      <c r="I14" s="50"/>
      <c r="J14" s="547"/>
      <c r="K14" s="113">
        <f>+(J14*0.7)*I14</f>
        <v>0</v>
      </c>
      <c r="L14" s="150"/>
      <c r="M14" s="150"/>
      <c r="N14" s="116"/>
    </row>
    <row r="15" spans="1:14" x14ac:dyDescent="0.25">
      <c r="A15" s="454"/>
      <c r="B15" s="466" t="s">
        <v>0</v>
      </c>
      <c r="C15" s="467" t="s">
        <v>209</v>
      </c>
      <c r="D15" s="375" t="s">
        <v>59</v>
      </c>
      <c r="E15" s="532"/>
      <c r="F15" s="539"/>
      <c r="G15" s="373">
        <f>+(F15*0.7)*E15</f>
        <v>0</v>
      </c>
      <c r="H15" s="252"/>
      <c r="I15" s="50"/>
      <c r="J15" s="547"/>
      <c r="K15" s="113">
        <f>+(J15*0.7)*I15</f>
        <v>0</v>
      </c>
      <c r="L15" s="150"/>
      <c r="M15" s="150"/>
      <c r="N15" s="116"/>
    </row>
    <row r="16" spans="1:14" x14ac:dyDescent="0.25">
      <c r="A16" s="454"/>
      <c r="B16" s="466" t="s">
        <v>0</v>
      </c>
      <c r="C16" s="467" t="s">
        <v>210</v>
      </c>
      <c r="D16" s="375" t="s">
        <v>59</v>
      </c>
      <c r="E16" s="532"/>
      <c r="F16" s="539"/>
      <c r="G16" s="373">
        <f>+(F16*0.7)*E16</f>
        <v>0</v>
      </c>
      <c r="H16" s="252"/>
      <c r="I16" s="50"/>
      <c r="J16" s="547"/>
      <c r="K16" s="113">
        <f>+(J16*0.7)*I16</f>
        <v>0</v>
      </c>
      <c r="L16" s="150"/>
      <c r="M16" s="150"/>
      <c r="N16" s="116"/>
    </row>
    <row r="17" spans="1:14" x14ac:dyDescent="0.25">
      <c r="A17" s="454"/>
      <c r="B17" s="466"/>
      <c r="C17" s="449"/>
      <c r="D17" s="155"/>
      <c r="E17" s="532"/>
      <c r="F17" s="539"/>
      <c r="G17" s="373"/>
      <c r="H17" s="252"/>
      <c r="I17" s="50"/>
      <c r="J17" s="547"/>
      <c r="K17" s="113"/>
      <c r="L17" s="150"/>
      <c r="M17" s="150"/>
      <c r="N17" s="116"/>
    </row>
    <row r="18" spans="1:14" x14ac:dyDescent="0.25">
      <c r="A18" s="454"/>
      <c r="B18" s="526"/>
      <c r="C18" s="152" t="s">
        <v>124</v>
      </c>
      <c r="D18" s="155"/>
      <c r="E18" s="533"/>
      <c r="F18" s="541"/>
      <c r="G18" s="373"/>
      <c r="H18" s="451"/>
      <c r="I18" s="50"/>
      <c r="J18" s="548"/>
      <c r="K18" s="113"/>
      <c r="L18" s="150"/>
      <c r="M18" s="150"/>
      <c r="N18" s="116"/>
    </row>
    <row r="19" spans="1:14" x14ac:dyDescent="0.25">
      <c r="A19" s="454"/>
      <c r="B19" s="526"/>
      <c r="C19" s="449" t="s">
        <v>98</v>
      </c>
      <c r="D19" s="455" t="s">
        <v>125</v>
      </c>
      <c r="E19" s="531">
        <f>SUM(E20:E23)</f>
        <v>0</v>
      </c>
      <c r="F19" s="540"/>
      <c r="G19" s="450">
        <f>SUM(G20:G23)</f>
        <v>0</v>
      </c>
      <c r="H19" s="451"/>
      <c r="I19" s="452">
        <f>SUM(I20:I23)</f>
        <v>0</v>
      </c>
      <c r="J19" s="546"/>
      <c r="K19" s="453">
        <f>SUM(K20:K23)</f>
        <v>0</v>
      </c>
      <c r="L19" s="150"/>
      <c r="M19" s="150"/>
      <c r="N19" s="117"/>
    </row>
    <row r="20" spans="1:14" x14ac:dyDescent="0.25">
      <c r="A20" s="454"/>
      <c r="B20" s="466" t="s">
        <v>3</v>
      </c>
      <c r="C20" s="467" t="s">
        <v>200</v>
      </c>
      <c r="D20" s="375" t="s">
        <v>59</v>
      </c>
      <c r="E20" s="532"/>
      <c r="F20" s="539"/>
      <c r="G20" s="373">
        <f>+(F20*0.7)*E20</f>
        <v>0</v>
      </c>
      <c r="H20" s="252"/>
      <c r="I20" s="50"/>
      <c r="J20" s="547"/>
      <c r="K20" s="113">
        <f>+(J20*0.7)*I20</f>
        <v>0</v>
      </c>
      <c r="L20" s="150"/>
      <c r="M20" s="150"/>
      <c r="N20" s="117"/>
    </row>
    <row r="21" spans="1:14" x14ac:dyDescent="0.25">
      <c r="A21" s="454"/>
      <c r="B21" s="466" t="s">
        <v>3</v>
      </c>
      <c r="C21" s="467" t="s">
        <v>211</v>
      </c>
      <c r="D21" s="375" t="s">
        <v>59</v>
      </c>
      <c r="E21" s="532"/>
      <c r="F21" s="539"/>
      <c r="G21" s="373">
        <f t="shared" ref="G21:G35" si="1">+(F21*0.7)*E21</f>
        <v>0</v>
      </c>
      <c r="H21" s="252"/>
      <c r="I21" s="50"/>
      <c r="J21" s="547"/>
      <c r="K21" s="113">
        <f>+(J21*0.7)*I21</f>
        <v>0</v>
      </c>
      <c r="L21" s="150"/>
      <c r="M21" s="150"/>
      <c r="N21" s="117"/>
    </row>
    <row r="22" spans="1:14" x14ac:dyDescent="0.25">
      <c r="A22" s="454"/>
      <c r="B22" s="466" t="s">
        <v>3</v>
      </c>
      <c r="C22" s="467" t="s">
        <v>212</v>
      </c>
      <c r="D22" s="375" t="s">
        <v>59</v>
      </c>
      <c r="E22" s="532"/>
      <c r="F22" s="539"/>
      <c r="G22" s="373">
        <f t="shared" si="1"/>
        <v>0</v>
      </c>
      <c r="H22" s="252"/>
      <c r="I22" s="50"/>
      <c r="J22" s="547"/>
      <c r="K22" s="113">
        <f>+(J22*0.7)*I22</f>
        <v>0</v>
      </c>
      <c r="L22" s="150"/>
      <c r="M22" s="150"/>
      <c r="N22" s="117"/>
    </row>
    <row r="23" spans="1:14" x14ac:dyDescent="0.25">
      <c r="A23" s="454"/>
      <c r="B23" s="466" t="s">
        <v>3</v>
      </c>
      <c r="C23" s="467" t="s">
        <v>213</v>
      </c>
      <c r="D23" s="375" t="s">
        <v>59</v>
      </c>
      <c r="E23" s="532"/>
      <c r="F23" s="539"/>
      <c r="G23" s="373">
        <f t="shared" si="1"/>
        <v>0</v>
      </c>
      <c r="H23" s="252"/>
      <c r="I23" s="50"/>
      <c r="J23" s="547"/>
      <c r="K23" s="113">
        <f>+(J23*0.7)*I23</f>
        <v>0</v>
      </c>
      <c r="L23" s="150"/>
      <c r="M23" s="150"/>
      <c r="N23" s="117"/>
    </row>
    <row r="24" spans="1:14" x14ac:dyDescent="0.25">
      <c r="A24" s="454"/>
      <c r="B24" s="466"/>
      <c r="C24" s="467"/>
      <c r="D24" s="376"/>
      <c r="E24" s="532"/>
      <c r="F24" s="539"/>
      <c r="G24" s="373"/>
      <c r="H24" s="252"/>
      <c r="I24" s="50"/>
      <c r="J24" s="547"/>
      <c r="K24" s="113"/>
      <c r="L24" s="150"/>
      <c r="M24" s="150"/>
      <c r="N24" s="117"/>
    </row>
    <row r="25" spans="1:14" x14ac:dyDescent="0.25">
      <c r="A25" s="454"/>
      <c r="B25" s="526"/>
      <c r="C25" s="449" t="s">
        <v>99</v>
      </c>
      <c r="D25" s="156" t="s">
        <v>126</v>
      </c>
      <c r="E25" s="531">
        <f>SUM(E26:E29)</f>
        <v>0</v>
      </c>
      <c r="F25" s="540"/>
      <c r="G25" s="450">
        <f>SUM(G26:G29)</f>
        <v>0</v>
      </c>
      <c r="H25" s="451"/>
      <c r="I25" s="452">
        <f>SUM(I26:I29)</f>
        <v>0</v>
      </c>
      <c r="J25" s="546"/>
      <c r="K25" s="453">
        <f>SUM(K26:K29)</f>
        <v>0</v>
      </c>
      <c r="L25" s="150"/>
      <c r="M25" s="150"/>
      <c r="N25" s="159"/>
    </row>
    <row r="26" spans="1:14" x14ac:dyDescent="0.25">
      <c r="A26" s="454"/>
      <c r="B26" s="466" t="s">
        <v>3</v>
      </c>
      <c r="C26" s="467" t="s">
        <v>201</v>
      </c>
      <c r="D26" s="371" t="s">
        <v>130</v>
      </c>
      <c r="E26" s="532"/>
      <c r="F26" s="539"/>
      <c r="G26" s="373">
        <f t="shared" si="1"/>
        <v>0</v>
      </c>
      <c r="H26" s="252"/>
      <c r="I26" s="50"/>
      <c r="J26" s="547"/>
      <c r="K26" s="113">
        <f>+(J26*0.7)*I26</f>
        <v>0</v>
      </c>
      <c r="L26" s="150"/>
      <c r="M26" s="150"/>
      <c r="N26" s="159"/>
    </row>
    <row r="27" spans="1:14" x14ac:dyDescent="0.25">
      <c r="A27" s="454"/>
      <c r="B27" s="466" t="s">
        <v>3</v>
      </c>
      <c r="C27" s="467" t="s">
        <v>214</v>
      </c>
      <c r="D27" s="375" t="s">
        <v>59</v>
      </c>
      <c r="E27" s="532"/>
      <c r="F27" s="539"/>
      <c r="G27" s="373">
        <f t="shared" si="1"/>
        <v>0</v>
      </c>
      <c r="H27" s="252"/>
      <c r="I27" s="50"/>
      <c r="J27" s="547"/>
      <c r="K27" s="113">
        <f>+(J27*0.7)*I27</f>
        <v>0</v>
      </c>
      <c r="L27" s="150"/>
      <c r="M27" s="150"/>
      <c r="N27" s="159"/>
    </row>
    <row r="28" spans="1:14" x14ac:dyDescent="0.25">
      <c r="A28" s="454"/>
      <c r="B28" s="466" t="s">
        <v>3</v>
      </c>
      <c r="C28" s="467" t="s">
        <v>215</v>
      </c>
      <c r="D28" s="375" t="s">
        <v>59</v>
      </c>
      <c r="E28" s="532"/>
      <c r="F28" s="539"/>
      <c r="G28" s="373">
        <f t="shared" si="1"/>
        <v>0</v>
      </c>
      <c r="H28" s="252"/>
      <c r="I28" s="134"/>
      <c r="J28" s="547"/>
      <c r="K28" s="113">
        <f>+(J28*0.7)*I28</f>
        <v>0</v>
      </c>
      <c r="L28" s="150"/>
      <c r="M28" s="150"/>
      <c r="N28" s="159"/>
    </row>
    <row r="29" spans="1:14" x14ac:dyDescent="0.25">
      <c r="A29" s="454"/>
      <c r="B29" s="466" t="s">
        <v>3</v>
      </c>
      <c r="C29" s="467" t="s">
        <v>216</v>
      </c>
      <c r="D29" s="375" t="s">
        <v>59</v>
      </c>
      <c r="E29" s="532"/>
      <c r="F29" s="539"/>
      <c r="G29" s="373">
        <f t="shared" si="1"/>
        <v>0</v>
      </c>
      <c r="H29" s="252"/>
      <c r="I29" s="134"/>
      <c r="J29" s="547"/>
      <c r="K29" s="113">
        <f>+(J29*0.7)*I29</f>
        <v>0</v>
      </c>
      <c r="L29" s="150"/>
      <c r="M29" s="150"/>
      <c r="N29" s="159"/>
    </row>
    <row r="30" spans="1:14" x14ac:dyDescent="0.25">
      <c r="A30" s="454"/>
      <c r="B30" s="466"/>
      <c r="C30" s="467"/>
      <c r="D30" s="376"/>
      <c r="E30" s="532"/>
      <c r="F30" s="539"/>
      <c r="G30" s="373"/>
      <c r="H30" s="252"/>
      <c r="I30" s="134"/>
      <c r="J30" s="547"/>
      <c r="K30" s="113"/>
      <c r="L30" s="150"/>
      <c r="M30" s="150"/>
      <c r="N30" s="159"/>
    </row>
    <row r="31" spans="1:14" x14ac:dyDescent="0.25">
      <c r="A31" s="454"/>
      <c r="B31" s="526"/>
      <c r="C31" s="449" t="s">
        <v>100</v>
      </c>
      <c r="D31" s="156" t="s">
        <v>156</v>
      </c>
      <c r="E31" s="531">
        <f>SUM(E32:E35)</f>
        <v>0</v>
      </c>
      <c r="F31" s="540"/>
      <c r="G31" s="450">
        <f>SUM(G32:G35)</f>
        <v>0</v>
      </c>
      <c r="H31" s="451"/>
      <c r="I31" s="452">
        <f>SUM(I32:I35)</f>
        <v>0</v>
      </c>
      <c r="J31" s="546"/>
      <c r="K31" s="453">
        <f>SUM(K32:K35)</f>
        <v>0</v>
      </c>
      <c r="L31" s="150"/>
      <c r="M31" s="150"/>
      <c r="N31" s="159"/>
    </row>
    <row r="32" spans="1:14" x14ac:dyDescent="0.25">
      <c r="A32" s="454"/>
      <c r="B32" s="466" t="s">
        <v>3</v>
      </c>
      <c r="C32" s="467" t="s">
        <v>202</v>
      </c>
      <c r="D32" s="375" t="s">
        <v>59</v>
      </c>
      <c r="E32" s="532"/>
      <c r="F32" s="539"/>
      <c r="G32" s="373">
        <f t="shared" si="1"/>
        <v>0</v>
      </c>
      <c r="H32" s="252"/>
      <c r="I32" s="50"/>
      <c r="J32" s="547"/>
      <c r="K32" s="113">
        <f>+(J32*0.7)*I32</f>
        <v>0</v>
      </c>
      <c r="L32" s="150"/>
      <c r="M32" s="150"/>
      <c r="N32" s="159"/>
    </row>
    <row r="33" spans="1:14" x14ac:dyDescent="0.25">
      <c r="A33" s="454"/>
      <c r="B33" s="466" t="s">
        <v>3</v>
      </c>
      <c r="C33" s="467" t="s">
        <v>217</v>
      </c>
      <c r="D33" s="375" t="s">
        <v>59</v>
      </c>
      <c r="E33" s="532"/>
      <c r="F33" s="539"/>
      <c r="G33" s="373">
        <f t="shared" si="1"/>
        <v>0</v>
      </c>
      <c r="H33" s="252"/>
      <c r="I33" s="50"/>
      <c r="J33" s="547"/>
      <c r="K33" s="113">
        <f>+(J33*0.7)*I33</f>
        <v>0</v>
      </c>
      <c r="L33" s="150"/>
      <c r="M33" s="150"/>
      <c r="N33" s="159"/>
    </row>
    <row r="34" spans="1:14" x14ac:dyDescent="0.25">
      <c r="A34" s="454"/>
      <c r="B34" s="466" t="s">
        <v>3</v>
      </c>
      <c r="C34" s="467" t="s">
        <v>218</v>
      </c>
      <c r="D34" s="375" t="s">
        <v>59</v>
      </c>
      <c r="E34" s="532"/>
      <c r="F34" s="539"/>
      <c r="G34" s="373">
        <f t="shared" si="1"/>
        <v>0</v>
      </c>
      <c r="H34" s="252"/>
      <c r="I34" s="134"/>
      <c r="J34" s="547"/>
      <c r="K34" s="113">
        <f>+(J34*0.7)*I34</f>
        <v>0</v>
      </c>
      <c r="L34" s="150"/>
      <c r="M34" s="150"/>
      <c r="N34" s="159"/>
    </row>
    <row r="35" spans="1:14" x14ac:dyDescent="0.25">
      <c r="A35" s="454"/>
      <c r="B35" s="466" t="s">
        <v>3</v>
      </c>
      <c r="C35" s="467" t="s">
        <v>219</v>
      </c>
      <c r="D35" s="375" t="s">
        <v>59</v>
      </c>
      <c r="E35" s="532"/>
      <c r="F35" s="539"/>
      <c r="G35" s="373">
        <f t="shared" si="1"/>
        <v>0</v>
      </c>
      <c r="H35" s="252"/>
      <c r="I35" s="134"/>
      <c r="J35" s="547"/>
      <c r="K35" s="113">
        <f>+(J35*0.7)*I35</f>
        <v>0</v>
      </c>
      <c r="L35" s="150"/>
      <c r="M35" s="150"/>
      <c r="N35" s="159"/>
    </row>
    <row r="36" spans="1:14" x14ac:dyDescent="0.25">
      <c r="A36" s="454"/>
      <c r="B36" s="466"/>
      <c r="C36" s="449"/>
      <c r="D36" s="156"/>
      <c r="E36" s="534"/>
      <c r="F36" s="542"/>
      <c r="G36" s="157"/>
      <c r="H36" s="252"/>
      <c r="I36" s="158"/>
      <c r="J36" s="547"/>
      <c r="K36" s="113"/>
      <c r="L36" s="150"/>
      <c r="M36" s="150"/>
      <c r="N36" s="159"/>
    </row>
    <row r="37" spans="1:14" x14ac:dyDescent="0.25">
      <c r="A37" s="454"/>
      <c r="B37" s="526"/>
      <c r="C37" s="152" t="s">
        <v>139</v>
      </c>
      <c r="D37" s="156"/>
      <c r="E37" s="534"/>
      <c r="F37" s="541"/>
      <c r="G37" s="157"/>
      <c r="H37" s="451"/>
      <c r="I37" s="158"/>
      <c r="J37" s="548"/>
      <c r="K37" s="456"/>
      <c r="L37" s="150"/>
      <c r="M37" s="150"/>
      <c r="N37" s="159"/>
    </row>
    <row r="38" spans="1:14" s="193" customFormat="1" x14ac:dyDescent="0.2">
      <c r="A38" s="457"/>
      <c r="B38" s="526"/>
      <c r="C38" s="449" t="s">
        <v>101</v>
      </c>
      <c r="D38" s="156" t="s">
        <v>145</v>
      </c>
      <c r="E38" s="531">
        <f>SUM(E39:E42)</f>
        <v>0</v>
      </c>
      <c r="F38" s="543"/>
      <c r="G38" s="450">
        <f>SUM(G39:G42)</f>
        <v>0</v>
      </c>
      <c r="H38" s="451"/>
      <c r="I38" s="452">
        <f>SUM(I39:I42)</f>
        <v>0</v>
      </c>
      <c r="J38" s="549"/>
      <c r="K38" s="453">
        <f>SUM(K39:K42)</f>
        <v>0</v>
      </c>
      <c r="L38" s="198"/>
      <c r="M38" s="198"/>
      <c r="N38" s="199"/>
    </row>
    <row r="39" spans="1:14" s="193" customFormat="1" x14ac:dyDescent="0.25">
      <c r="A39" s="457"/>
      <c r="B39" s="466" t="s">
        <v>3</v>
      </c>
      <c r="C39" s="467" t="s">
        <v>203</v>
      </c>
      <c r="D39" s="375" t="s">
        <v>59</v>
      </c>
      <c r="E39" s="532"/>
      <c r="F39" s="539"/>
      <c r="G39" s="374">
        <f>+(F39*0.7)*E39</f>
        <v>0</v>
      </c>
      <c r="H39" s="252"/>
      <c r="I39" s="50"/>
      <c r="J39" s="547"/>
      <c r="K39" s="113">
        <f>+(J39*0.7)*I39</f>
        <v>0</v>
      </c>
      <c r="L39" s="198"/>
      <c r="M39" s="198"/>
      <c r="N39" s="199"/>
    </row>
    <row r="40" spans="1:14" s="193" customFormat="1" x14ac:dyDescent="0.25">
      <c r="A40" s="457"/>
      <c r="B40" s="466" t="s">
        <v>3</v>
      </c>
      <c r="C40" s="467" t="s">
        <v>220</v>
      </c>
      <c r="D40" s="375" t="s">
        <v>59</v>
      </c>
      <c r="E40" s="532"/>
      <c r="F40" s="539"/>
      <c r="G40" s="374">
        <f>+(F40*0.7)*E40</f>
        <v>0</v>
      </c>
      <c r="H40" s="252"/>
      <c r="I40" s="50"/>
      <c r="J40" s="547"/>
      <c r="K40" s="113">
        <f>+(J40*0.7)*I40</f>
        <v>0</v>
      </c>
      <c r="L40" s="198"/>
      <c r="M40" s="198"/>
      <c r="N40" s="217"/>
    </row>
    <row r="41" spans="1:14" s="193" customFormat="1" x14ac:dyDescent="0.25">
      <c r="A41" s="457"/>
      <c r="B41" s="466" t="s">
        <v>3</v>
      </c>
      <c r="C41" s="467" t="s">
        <v>221</v>
      </c>
      <c r="D41" s="375" t="s">
        <v>59</v>
      </c>
      <c r="E41" s="532"/>
      <c r="F41" s="539"/>
      <c r="G41" s="374">
        <f t="shared" ref="G41:G48" si="2">+(F41*0.7)*E41</f>
        <v>0</v>
      </c>
      <c r="H41" s="252"/>
      <c r="I41" s="134"/>
      <c r="J41" s="550"/>
      <c r="K41" s="113">
        <f>+(J41*0.7)*I41</f>
        <v>0</v>
      </c>
      <c r="L41" s="198"/>
      <c r="M41" s="198"/>
      <c r="N41" s="217"/>
    </row>
    <row r="42" spans="1:14" s="193" customFormat="1" x14ac:dyDescent="0.25">
      <c r="A42" s="457"/>
      <c r="B42" s="466" t="s">
        <v>3</v>
      </c>
      <c r="C42" s="467" t="s">
        <v>222</v>
      </c>
      <c r="D42" s="375" t="s">
        <v>59</v>
      </c>
      <c r="E42" s="532"/>
      <c r="F42" s="539"/>
      <c r="G42" s="374">
        <f t="shared" si="2"/>
        <v>0</v>
      </c>
      <c r="H42" s="252"/>
      <c r="I42" s="134"/>
      <c r="J42" s="550"/>
      <c r="K42" s="113">
        <f>+(J42*0.7)*I42</f>
        <v>0</v>
      </c>
      <c r="L42" s="198"/>
      <c r="M42" s="198"/>
      <c r="N42" s="217"/>
    </row>
    <row r="43" spans="1:14" s="193" customFormat="1" x14ac:dyDescent="0.25">
      <c r="A43" s="457"/>
      <c r="B43" s="468"/>
      <c r="C43" s="467"/>
      <c r="D43" s="376"/>
      <c r="E43" s="532"/>
      <c r="F43" s="539"/>
      <c r="G43" s="374"/>
      <c r="H43" s="252"/>
      <c r="I43" s="134"/>
      <c r="J43" s="550"/>
      <c r="K43" s="113"/>
      <c r="L43" s="198"/>
      <c r="M43" s="198"/>
      <c r="N43" s="217"/>
    </row>
    <row r="44" spans="1:14" s="193" customFormat="1" x14ac:dyDescent="0.2">
      <c r="A44" s="457"/>
      <c r="B44" s="526"/>
      <c r="C44" s="449" t="s">
        <v>102</v>
      </c>
      <c r="D44" s="156" t="s">
        <v>146</v>
      </c>
      <c r="E44" s="531">
        <f>SUM(E45:E48)</f>
        <v>0</v>
      </c>
      <c r="F44" s="543"/>
      <c r="G44" s="450">
        <f>SUM(G45:G48)</f>
        <v>0</v>
      </c>
      <c r="H44" s="451"/>
      <c r="I44" s="452">
        <f>SUM(I45:I48)</f>
        <v>0</v>
      </c>
      <c r="J44" s="549"/>
      <c r="K44" s="453">
        <f>SUM(K45:K48)</f>
        <v>0</v>
      </c>
      <c r="L44" s="198"/>
      <c r="M44" s="198"/>
      <c r="N44" s="217"/>
    </row>
    <row r="45" spans="1:14" s="193" customFormat="1" x14ac:dyDescent="0.25">
      <c r="A45" s="457"/>
      <c r="B45" s="466" t="s">
        <v>3</v>
      </c>
      <c r="C45" s="467" t="s">
        <v>204</v>
      </c>
      <c r="D45" s="375" t="s">
        <v>59</v>
      </c>
      <c r="E45" s="532"/>
      <c r="F45" s="539"/>
      <c r="G45" s="374">
        <f>+(F45*0.7)*E45</f>
        <v>0</v>
      </c>
      <c r="H45" s="252"/>
      <c r="I45" s="50"/>
      <c r="J45" s="547"/>
      <c r="K45" s="113">
        <f>+(J45*0.7)*I45</f>
        <v>0</v>
      </c>
      <c r="L45" s="198"/>
      <c r="M45" s="198"/>
      <c r="N45" s="217"/>
    </row>
    <row r="46" spans="1:14" s="193" customFormat="1" x14ac:dyDescent="0.25">
      <c r="A46" s="457"/>
      <c r="B46" s="466" t="s">
        <v>3</v>
      </c>
      <c r="C46" s="467" t="s">
        <v>223</v>
      </c>
      <c r="D46" s="375" t="s">
        <v>59</v>
      </c>
      <c r="E46" s="532"/>
      <c r="F46" s="539"/>
      <c r="G46" s="374">
        <f t="shared" si="2"/>
        <v>0</v>
      </c>
      <c r="H46" s="252"/>
      <c r="I46" s="50"/>
      <c r="J46" s="547"/>
      <c r="K46" s="113">
        <f>+(J46*0.7)*I46</f>
        <v>0</v>
      </c>
      <c r="L46" s="198"/>
      <c r="M46" s="198"/>
      <c r="N46" s="217"/>
    </row>
    <row r="47" spans="1:14" s="193" customFormat="1" x14ac:dyDescent="0.25">
      <c r="A47" s="457"/>
      <c r="B47" s="466" t="s">
        <v>3</v>
      </c>
      <c r="C47" s="467" t="s">
        <v>224</v>
      </c>
      <c r="D47" s="375" t="s">
        <v>59</v>
      </c>
      <c r="E47" s="532"/>
      <c r="F47" s="539"/>
      <c r="G47" s="374">
        <f t="shared" si="2"/>
        <v>0</v>
      </c>
      <c r="H47" s="252"/>
      <c r="I47" s="134"/>
      <c r="J47" s="550"/>
      <c r="K47" s="113">
        <f>+(J47*0.7)*I47</f>
        <v>0</v>
      </c>
      <c r="L47" s="198"/>
      <c r="M47" s="198"/>
      <c r="N47" s="217"/>
    </row>
    <row r="48" spans="1:14" x14ac:dyDescent="0.25">
      <c r="A48" s="454"/>
      <c r="B48" s="466" t="s">
        <v>3</v>
      </c>
      <c r="C48" s="467" t="s">
        <v>225</v>
      </c>
      <c r="D48" s="375" t="s">
        <v>59</v>
      </c>
      <c r="E48" s="532"/>
      <c r="F48" s="539"/>
      <c r="G48" s="374">
        <f t="shared" si="2"/>
        <v>0</v>
      </c>
      <c r="H48" s="252"/>
      <c r="I48" s="134"/>
      <c r="J48" s="550"/>
      <c r="K48" s="113">
        <f>+(J48*0.7)*I48</f>
        <v>0</v>
      </c>
      <c r="L48" s="150"/>
      <c r="M48" s="150"/>
      <c r="N48" s="116"/>
    </row>
    <row r="49" spans="1:14" x14ac:dyDescent="0.25">
      <c r="A49" s="454"/>
      <c r="B49" s="466"/>
      <c r="C49" s="467"/>
      <c r="D49" s="370"/>
      <c r="E49" s="533"/>
      <c r="F49" s="542"/>
      <c r="G49" s="373"/>
      <c r="H49" s="251"/>
      <c r="I49" s="134"/>
      <c r="J49" s="551"/>
      <c r="K49" s="113"/>
      <c r="L49" s="150"/>
      <c r="M49" s="150"/>
      <c r="N49" s="116"/>
    </row>
    <row r="50" spans="1:14" x14ac:dyDescent="0.25">
      <c r="A50" s="454"/>
      <c r="B50" s="526"/>
      <c r="C50" s="449" t="s">
        <v>103</v>
      </c>
      <c r="D50" s="104" t="s">
        <v>40</v>
      </c>
      <c r="E50" s="535"/>
      <c r="F50" s="544"/>
      <c r="G50" s="554">
        <f>SUM(G6,G12,G19,G25,G31,G38,G44)/0.7*0.3</f>
        <v>0</v>
      </c>
      <c r="H50" s="555"/>
      <c r="I50" s="158"/>
      <c r="J50" s="556"/>
      <c r="K50" s="453">
        <f>SUM(K6,K12,K19,K25,K31,K38,K44)/0.7*0.3</f>
        <v>0</v>
      </c>
      <c r="L50" s="150"/>
      <c r="M50" s="150"/>
      <c r="N50" s="116"/>
    </row>
    <row r="51" spans="1:14" x14ac:dyDescent="0.25">
      <c r="A51" s="454"/>
      <c r="B51" s="508" t="s">
        <v>0</v>
      </c>
      <c r="C51" s="509" t="s">
        <v>240</v>
      </c>
      <c r="D51" s="510"/>
      <c r="E51" s="510"/>
      <c r="F51" s="510"/>
      <c r="G51" s="511">
        <f>SUMIF($B$5:$B$48,$B51,G$5:G$48)/0.7*0.3</f>
        <v>0</v>
      </c>
      <c r="H51" s="153"/>
      <c r="I51" s="510"/>
      <c r="J51" s="510"/>
      <c r="K51" s="511">
        <f>SUMIF($B$5:$B$48,$B51,K$5:K$48)/0.7*0.3</f>
        <v>0</v>
      </c>
      <c r="L51" s="150"/>
      <c r="M51" s="150"/>
      <c r="N51" s="116"/>
    </row>
    <row r="52" spans="1:14" x14ac:dyDescent="0.25">
      <c r="A52" s="454"/>
      <c r="B52" s="508" t="s">
        <v>19</v>
      </c>
      <c r="C52" s="509" t="s">
        <v>241</v>
      </c>
      <c r="D52" s="510"/>
      <c r="E52" s="510"/>
      <c r="F52" s="510"/>
      <c r="G52" s="511">
        <f t="shared" ref="G52:G53" si="3">SUMIF($B$5:$B$48,$B52,G$5:G$48)/0.7*0.3</f>
        <v>0</v>
      </c>
      <c r="H52" s="153"/>
      <c r="I52" s="510"/>
      <c r="J52" s="510"/>
      <c r="K52" s="511">
        <f>SUMIF($B$5:$B$48,$B52,K$5:K$48)/0.7*0.3</f>
        <v>0</v>
      </c>
      <c r="L52" s="150"/>
      <c r="M52" s="150"/>
      <c r="N52" s="116"/>
    </row>
    <row r="53" spans="1:14" x14ac:dyDescent="0.25">
      <c r="A53" s="454"/>
      <c r="B53" s="508" t="s">
        <v>3</v>
      </c>
      <c r="C53" s="509" t="s">
        <v>242</v>
      </c>
      <c r="D53" s="510"/>
      <c r="E53" s="510"/>
      <c r="F53" s="510"/>
      <c r="G53" s="511">
        <f t="shared" si="3"/>
        <v>0</v>
      </c>
      <c r="H53" s="153"/>
      <c r="I53" s="510"/>
      <c r="J53" s="510"/>
      <c r="K53" s="511">
        <f>SUMIF($B$5:$B$48,$B53,K$5:K$48)/0.7*0.3</f>
        <v>0</v>
      </c>
      <c r="L53" s="150"/>
      <c r="M53" s="150"/>
      <c r="N53" s="116"/>
    </row>
    <row r="54" spans="1:14" x14ac:dyDescent="0.25">
      <c r="A54" s="160"/>
      <c r="B54" s="161"/>
      <c r="C54" s="162"/>
      <c r="D54" s="163"/>
      <c r="E54" s="557"/>
      <c r="F54" s="558"/>
      <c r="G54" s="164"/>
      <c r="H54" s="153"/>
      <c r="I54" s="134"/>
      <c r="J54" s="552"/>
      <c r="K54" s="163"/>
      <c r="L54" s="150"/>
      <c r="M54" s="150"/>
      <c r="N54" s="116"/>
    </row>
    <row r="55" spans="1:14" s="165" customFormat="1" x14ac:dyDescent="0.25">
      <c r="A55" s="160"/>
      <c r="B55" s="161"/>
      <c r="C55" s="162"/>
      <c r="D55" s="458" t="s">
        <v>41</v>
      </c>
      <c r="E55" s="459">
        <f>SUM(E6,E12,E19,E25,E31,E38,E44)</f>
        <v>0</v>
      </c>
      <c r="F55" s="460"/>
      <c r="G55" s="461">
        <f>SUM(G6,G12,G19,G25,G31,G38,G44,G50)</f>
        <v>0</v>
      </c>
      <c r="H55" s="462"/>
      <c r="I55" s="463">
        <f>SUM(I6,I12,I19,I25,I31,I38,I44)</f>
        <v>0</v>
      </c>
      <c r="J55" s="553"/>
      <c r="K55" s="464">
        <f>SUM(K6,K12,K19,K25,K31,K38,K44,K50)</f>
        <v>0</v>
      </c>
      <c r="L55" s="162"/>
      <c r="M55" s="162"/>
      <c r="N55" s="465"/>
    </row>
    <row r="56" spans="1:14" ht="18.75" x14ac:dyDescent="0.3">
      <c r="E56" s="503">
        <f>+E55+G55</f>
        <v>0</v>
      </c>
      <c r="F56" s="504"/>
      <c r="G56" s="505"/>
      <c r="H56" s="166"/>
      <c r="I56" s="500">
        <f>SUM(I55,K55)</f>
        <v>0</v>
      </c>
      <c r="J56" s="501"/>
      <c r="K56" s="502"/>
      <c r="L56" s="150"/>
      <c r="M56" s="150"/>
      <c r="N56" s="167"/>
    </row>
    <row r="57" spans="1:14" s="125" customFormat="1" ht="15" x14ac:dyDescent="0.25">
      <c r="B57" s="126"/>
      <c r="C57" s="125" t="s">
        <v>25</v>
      </c>
      <c r="D57" s="125" t="s">
        <v>37</v>
      </c>
      <c r="F57" s="127"/>
      <c r="G57" s="128"/>
      <c r="H57" s="166"/>
      <c r="L57" s="150"/>
      <c r="M57" s="150"/>
      <c r="N57" s="167"/>
    </row>
    <row r="58" spans="1:14" x14ac:dyDescent="0.25">
      <c r="D58" s="125" t="s">
        <v>38</v>
      </c>
      <c r="E58" s="21"/>
      <c r="F58" s="92"/>
      <c r="G58" s="32"/>
      <c r="H58" s="168"/>
      <c r="I58" s="169"/>
      <c r="J58" s="170"/>
      <c r="K58" s="169"/>
      <c r="L58" s="169"/>
      <c r="M58" s="169"/>
      <c r="N58" s="171"/>
    </row>
    <row r="59" spans="1:14" x14ac:dyDescent="0.25">
      <c r="D59" s="125" t="s">
        <v>39</v>
      </c>
      <c r="E59" s="21"/>
      <c r="F59" s="92"/>
      <c r="G59" s="32"/>
      <c r="H59" s="87"/>
      <c r="I59" s="172"/>
      <c r="J59" s="173"/>
      <c r="K59" s="150"/>
      <c r="L59" s="150"/>
      <c r="M59" s="150"/>
      <c r="N59" s="167"/>
    </row>
    <row r="60" spans="1:14" x14ac:dyDescent="0.25">
      <c r="D60" s="125"/>
      <c r="E60" s="21"/>
      <c r="F60" s="92"/>
      <c r="G60" s="32"/>
      <c r="H60" s="87"/>
      <c r="I60" s="172"/>
      <c r="J60" s="173"/>
      <c r="K60" s="150"/>
      <c r="L60" s="150"/>
      <c r="M60" s="150"/>
      <c r="N60" s="167"/>
    </row>
    <row r="61" spans="1:14" x14ac:dyDescent="0.25">
      <c r="E61" s="21"/>
      <c r="F61" s="92"/>
      <c r="G61" s="32"/>
      <c r="H61" s="166"/>
      <c r="I61" s="150"/>
      <c r="J61" s="173"/>
      <c r="K61" s="150"/>
      <c r="L61" s="150"/>
      <c r="M61" s="150"/>
      <c r="N61" s="167"/>
    </row>
    <row r="62" spans="1:14" x14ac:dyDescent="0.25">
      <c r="B62" s="91" t="s">
        <v>0</v>
      </c>
      <c r="C62" s="22" t="s">
        <v>27</v>
      </c>
      <c r="D62" s="224"/>
      <c r="E62" s="23">
        <f>SUMIF($B6:$B50,$B62,G6:G50)+SUMIF($B6:$B50,$B62,E6:E50)+G51</f>
        <v>0</v>
      </c>
      <c r="F62" s="136" t="e">
        <f>+E62/E56</f>
        <v>#DIV/0!</v>
      </c>
      <c r="G62" s="32"/>
      <c r="I62" s="23">
        <f>SUMIF($B6:$B50,$B62,K6:K50)+SUMIF($B6:$B50,$B62,I6:I50)+K51</f>
        <v>0</v>
      </c>
      <c r="J62" s="559" t="e">
        <f>+I62/I56</f>
        <v>#DIV/0!</v>
      </c>
    </row>
    <row r="63" spans="1:14" x14ac:dyDescent="0.25">
      <c r="B63" s="95" t="s">
        <v>19</v>
      </c>
      <c r="C63" s="24" t="s">
        <v>28</v>
      </c>
      <c r="D63" s="225"/>
      <c r="E63" s="25">
        <f>SUMIF($B6:$B50,$B63,G6:G50)+SUMIF($B6:$B50,$B63,E6:E50)+G52</f>
        <v>0</v>
      </c>
      <c r="F63" s="137" t="e">
        <f>+E63/E56</f>
        <v>#DIV/0!</v>
      </c>
      <c r="G63" s="32"/>
      <c r="I63" s="25">
        <f>SUMIF($B6:$B50,$B63,K6:K50)+SUMIF($B6:$B50,$B63,I6:I50)+K52</f>
        <v>0</v>
      </c>
      <c r="J63" s="560" t="e">
        <f>+I63/I56</f>
        <v>#DIV/0!</v>
      </c>
    </row>
    <row r="64" spans="1:14" x14ac:dyDescent="0.25">
      <c r="B64" s="96" t="s">
        <v>3</v>
      </c>
      <c r="C64" s="26" t="s">
        <v>29</v>
      </c>
      <c r="D64" s="226"/>
      <c r="E64" s="27">
        <f>SUMIF($B6:$B50,$B64,G6:G50)+SUMIF($B6:$B50,$B64,E6:E50)+G53</f>
        <v>0</v>
      </c>
      <c r="F64" s="138" t="e">
        <f>+E64/E56</f>
        <v>#DIV/0!</v>
      </c>
      <c r="G64" s="32"/>
      <c r="I64" s="27">
        <f>SUMIF($B6:$B50,$B64,K6:K50)+SUMIF($B6:$B50,$B64,I6:I50)+K53</f>
        <v>0</v>
      </c>
      <c r="J64" s="561" t="e">
        <f>+I64/I56</f>
        <v>#DIV/0!</v>
      </c>
      <c r="K64" s="125"/>
      <c r="L64" s="125"/>
      <c r="M64" s="125"/>
      <c r="N64" s="125"/>
    </row>
    <row r="65" spans="1:14" s="3" customFormat="1" ht="15" x14ac:dyDescent="0.25">
      <c r="A65" s="139"/>
      <c r="B65" s="135"/>
      <c r="C65" s="139"/>
      <c r="D65" s="139"/>
      <c r="E65" s="140"/>
      <c r="F65" s="141"/>
      <c r="G65" s="142"/>
      <c r="H65" s="94"/>
      <c r="I65" s="21"/>
      <c r="J65" s="21"/>
      <c r="K65" s="21"/>
      <c r="L65" s="21"/>
      <c r="M65" s="21"/>
      <c r="N65" s="21"/>
    </row>
    <row r="66" spans="1:14" ht="15" x14ac:dyDescent="0.25">
      <c r="H66" s="94"/>
      <c r="J66" s="21"/>
      <c r="N66" s="21"/>
    </row>
    <row r="67" spans="1:14" ht="15" x14ac:dyDescent="0.25">
      <c r="H67" s="94"/>
      <c r="J67" s="21"/>
      <c r="N67" s="21"/>
    </row>
    <row r="68" spans="1:14" ht="15" x14ac:dyDescent="0.25">
      <c r="H68" s="94"/>
      <c r="J68" s="21"/>
      <c r="N68" s="21"/>
    </row>
    <row r="69" spans="1:14" ht="15" x14ac:dyDescent="0.25">
      <c r="H69" s="94"/>
      <c r="J69" s="21"/>
      <c r="N69" s="21"/>
    </row>
    <row r="70" spans="1:14" ht="15" x14ac:dyDescent="0.25">
      <c r="H70" s="94"/>
      <c r="J70" s="21"/>
      <c r="N70" s="21"/>
    </row>
    <row r="71" spans="1:14" ht="15" x14ac:dyDescent="0.25">
      <c r="H71" s="143"/>
      <c r="I71" s="3"/>
      <c r="J71" s="3"/>
      <c r="K71" s="3"/>
      <c r="L71" s="3"/>
      <c r="M71" s="3"/>
      <c r="N71" s="3"/>
    </row>
  </sheetData>
  <sheetProtection algorithmName="SHA-512" hashValue="+WiDg7avJbGrDpVVP3RVArfL173uDpdqSrKx8YzPOJY0+DR4mRmN6ZgZycmOtIG8At7BUz0Kw958Dp4TX2rEzg==" saltValue="5Y1tBaQQ0xSPqc+QZeL1VA==" spinCount="100000" sheet="1" objects="1" scenarios="1"/>
  <mergeCells count="5">
    <mergeCell ref="E56:G56"/>
    <mergeCell ref="I56:K56"/>
    <mergeCell ref="E1:G1"/>
    <mergeCell ref="J1:K1"/>
    <mergeCell ref="F2:G2"/>
  </mergeCells>
  <phoneticPr fontId="5" type="noConversion"/>
  <pageMargins left="0.7" right="0.7" top="0.75" bottom="0.75" header="0.3" footer="0.3"/>
  <pageSetup paperSize="9" scale="3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8AA5-4531-3B4E-8547-372577EEBA23}">
  <sheetPr>
    <tabColor rgb="FFD60093"/>
  </sheetPr>
  <dimension ref="A1:O383"/>
  <sheetViews>
    <sheetView zoomScale="70" zoomScaleNormal="70" workbookViewId="0">
      <selection activeCell="C4" sqref="C4"/>
    </sheetView>
  </sheetViews>
  <sheetFormatPr defaultColWidth="11.5" defaultRowHeight="15" x14ac:dyDescent="0.25"/>
  <cols>
    <col min="1" max="1" width="9.5" style="343" customWidth="1"/>
    <col min="2" max="2" width="7.625" style="347" customWidth="1"/>
    <col min="3" max="3" width="71.875" style="342" bestFit="1" customWidth="1"/>
    <col min="4" max="4" width="16.625" style="361" bestFit="1" customWidth="1"/>
    <col min="5" max="5" width="15.375" style="135" customWidth="1"/>
    <col min="6" max="6" width="21.375" style="341" customWidth="1"/>
    <col min="7" max="7" width="16.5" style="341" customWidth="1"/>
    <col min="8" max="9" width="15.5" style="341" customWidth="1"/>
    <col min="10" max="10" width="10.375" style="341" customWidth="1"/>
    <col min="11" max="11" width="11.5" style="341" bestFit="1" customWidth="1"/>
    <col min="12" max="12" width="11.375" style="341" bestFit="1" customWidth="1"/>
    <col min="13" max="13" width="14.875" style="341" bestFit="1" customWidth="1"/>
    <col min="14" max="14" width="15.875" style="341" bestFit="1" customWidth="1"/>
    <col min="15" max="15" width="35.375" style="341" customWidth="1"/>
    <col min="16" max="16384" width="11.5" style="342"/>
  </cols>
  <sheetData>
    <row r="1" spans="1:15" s="334" customFormat="1" ht="33" customHeight="1" x14ac:dyDescent="0.25">
      <c r="A1" s="332" t="s">
        <v>42</v>
      </c>
      <c r="B1" s="333" t="s">
        <v>43</v>
      </c>
      <c r="C1" s="334" t="s">
        <v>44</v>
      </c>
      <c r="D1" s="335" t="s">
        <v>45</v>
      </c>
      <c r="E1" s="336" t="s">
        <v>46</v>
      </c>
      <c r="F1" s="335" t="s">
        <v>31</v>
      </c>
      <c r="G1" s="335" t="s">
        <v>47</v>
      </c>
      <c r="H1" s="335" t="s">
        <v>48</v>
      </c>
      <c r="I1" s="335" t="s">
        <v>49</v>
      </c>
      <c r="J1" s="335" t="s">
        <v>50</v>
      </c>
      <c r="K1" s="335" t="s">
        <v>51</v>
      </c>
      <c r="L1" s="335" t="s">
        <v>52</v>
      </c>
      <c r="M1" s="335" t="s">
        <v>53</v>
      </c>
      <c r="N1" s="335" t="s">
        <v>54</v>
      </c>
      <c r="O1" s="335" t="s">
        <v>55</v>
      </c>
    </row>
    <row r="2" spans="1:15" ht="15.75" x14ac:dyDescent="0.25">
      <c r="A2" s="337">
        <f>+'0_Summary'!A4</f>
        <v>1</v>
      </c>
      <c r="B2" s="338"/>
      <c r="C2" s="363" t="str">
        <f>+'0_Summary'!C4</f>
        <v>General expenses</v>
      </c>
      <c r="D2" s="339">
        <f>'0_Summary'!F4</f>
        <v>0</v>
      </c>
      <c r="E2" s="340">
        <f>'0_Summary'!G4</f>
        <v>0</v>
      </c>
      <c r="K2" s="403">
        <f>K3+K19</f>
        <v>0</v>
      </c>
    </row>
    <row r="3" spans="1:15" ht="15.75" x14ac:dyDescent="0.25">
      <c r="A3" s="337" t="str">
        <f>'1.1_Previous expenses'!A4</f>
        <v>1.1</v>
      </c>
      <c r="B3" s="338"/>
      <c r="C3" s="365" t="str">
        <f>+'0_Summary'!C5</f>
        <v>Previous expenses</v>
      </c>
      <c r="D3" s="339">
        <f>'1.1_Previous expenses'!I18</f>
        <v>0</v>
      </c>
      <c r="E3" s="340">
        <f>'1.1_Previous expenses'!L18</f>
        <v>0</v>
      </c>
      <c r="K3" s="403">
        <f>SUM(K4:K15)</f>
        <v>0</v>
      </c>
    </row>
    <row r="4" spans="1:15" ht="15.75" x14ac:dyDescent="0.25">
      <c r="A4" s="401"/>
      <c r="B4" s="344" t="str">
        <f>'1.1_Previous expenses'!C5</f>
        <v>1.1.1</v>
      </c>
      <c r="C4" s="405" t="str">
        <f>'1.1_Previous expenses'!D5</f>
        <v>Specify the cost element</v>
      </c>
      <c r="D4" s="398">
        <f>'1.1_Previous expenses'!I5</f>
        <v>0</v>
      </c>
      <c r="E4" s="399" cm="1">
        <f t="array" ref="E4:E15">'1.1_Previous expenses'!L5:L16</f>
        <v>0</v>
      </c>
    </row>
    <row r="5" spans="1:15" ht="15.75" x14ac:dyDescent="0.25">
      <c r="A5" s="401"/>
      <c r="B5" s="344" t="str">
        <f>'1.1_Previous expenses'!C6</f>
        <v>1.1.2</v>
      </c>
      <c r="C5" s="405" t="str">
        <f>'1.1_Previous expenses'!D6</f>
        <v>Specify the cost element</v>
      </c>
      <c r="D5" s="398">
        <f>'1.1_Previous expenses'!I6</f>
        <v>0</v>
      </c>
      <c r="E5" s="399">
        <v>0</v>
      </c>
    </row>
    <row r="6" spans="1:15" ht="15.75" x14ac:dyDescent="0.25">
      <c r="A6" s="401"/>
      <c r="B6" s="344" t="str">
        <f>'1.1_Previous expenses'!C7</f>
        <v>1.1.3</v>
      </c>
      <c r="C6" s="405" t="str">
        <f>'1.1_Previous expenses'!D7</f>
        <v>Specify the cost element</v>
      </c>
      <c r="D6" s="398">
        <f>'1.1_Previous expenses'!I7</f>
        <v>0</v>
      </c>
      <c r="E6" s="399">
        <v>0</v>
      </c>
    </row>
    <row r="7" spans="1:15" ht="15.75" x14ac:dyDescent="0.25">
      <c r="A7" s="401"/>
      <c r="B7" s="344" t="str">
        <f>'1.1_Previous expenses'!C8</f>
        <v>1.1.4</v>
      </c>
      <c r="C7" s="405" t="str">
        <f>'1.1_Previous expenses'!D8</f>
        <v>Specify the cost element</v>
      </c>
      <c r="D7" s="398">
        <f>'1.1_Previous expenses'!I8</f>
        <v>0</v>
      </c>
      <c r="E7" s="399">
        <v>0</v>
      </c>
    </row>
    <row r="8" spans="1:15" ht="15.75" x14ac:dyDescent="0.25">
      <c r="A8" s="401"/>
      <c r="B8" s="344" t="str">
        <f>'1.1_Previous expenses'!C9</f>
        <v>1.1.5</v>
      </c>
      <c r="C8" s="405" t="str">
        <f>'1.1_Previous expenses'!D9</f>
        <v>Specify the cost element</v>
      </c>
      <c r="D8" s="398">
        <f>'1.1_Previous expenses'!I9</f>
        <v>0</v>
      </c>
      <c r="E8" s="399">
        <v>0</v>
      </c>
    </row>
    <row r="9" spans="1:15" ht="15.75" x14ac:dyDescent="0.25">
      <c r="A9" s="401"/>
      <c r="B9" s="344" t="str">
        <f>'1.1_Previous expenses'!C10</f>
        <v>1.1.6</v>
      </c>
      <c r="C9" s="405" t="str">
        <f>'1.1_Previous expenses'!D10</f>
        <v>Specify the cost element</v>
      </c>
      <c r="D9" s="398">
        <f>'1.1_Previous expenses'!I10</f>
        <v>0</v>
      </c>
      <c r="E9" s="399">
        <v>0</v>
      </c>
      <c r="H9" s="412"/>
    </row>
    <row r="10" spans="1:15" ht="15.75" x14ac:dyDescent="0.25">
      <c r="A10" s="401"/>
      <c r="B10" s="344" t="str">
        <f>'1.1_Previous expenses'!C11</f>
        <v>1.1.7</v>
      </c>
      <c r="C10" s="405" t="str">
        <f>'1.1_Previous expenses'!D11</f>
        <v>Specify the cost element</v>
      </c>
      <c r="D10" s="398">
        <f>'1.1_Previous expenses'!I11</f>
        <v>0</v>
      </c>
      <c r="E10" s="399">
        <v>0</v>
      </c>
    </row>
    <row r="11" spans="1:15" ht="15.75" x14ac:dyDescent="0.25">
      <c r="A11" s="401"/>
      <c r="B11" s="344" t="str">
        <f>'1.1_Previous expenses'!C12</f>
        <v>1.1.8</v>
      </c>
      <c r="C11" s="405" t="str">
        <f>'1.1_Previous expenses'!D12</f>
        <v>Specify the cost element</v>
      </c>
      <c r="D11" s="398">
        <f>'1.1_Previous expenses'!I12</f>
        <v>0</v>
      </c>
      <c r="E11" s="399">
        <v>0</v>
      </c>
    </row>
    <row r="12" spans="1:15" ht="15.75" x14ac:dyDescent="0.25">
      <c r="A12" s="401"/>
      <c r="B12" s="344" t="str">
        <f>'1.1_Previous expenses'!C13</f>
        <v>1.1.9</v>
      </c>
      <c r="C12" s="405" t="str">
        <f>'1.1_Previous expenses'!D13</f>
        <v>Specify the cost element</v>
      </c>
      <c r="D12" s="398">
        <f>'1.1_Previous expenses'!I13</f>
        <v>0</v>
      </c>
      <c r="E12" s="399">
        <v>0</v>
      </c>
    </row>
    <row r="13" spans="1:15" ht="15.75" x14ac:dyDescent="0.25">
      <c r="A13" s="401"/>
      <c r="B13" s="344" t="str">
        <f>'1.1_Previous expenses'!C14</f>
        <v>1.1.10</v>
      </c>
      <c r="C13" s="405" t="str">
        <f>'1.1_Previous expenses'!D14</f>
        <v>Specify the cost element</v>
      </c>
      <c r="D13" s="398">
        <f>'1.1_Previous expenses'!I14</f>
        <v>0</v>
      </c>
      <c r="E13" s="399">
        <v>0</v>
      </c>
    </row>
    <row r="14" spans="1:15" ht="15.75" x14ac:dyDescent="0.25">
      <c r="A14" s="401"/>
      <c r="B14" s="344" t="str">
        <f>'1.1_Previous expenses'!C15</f>
        <v>1.1.11</v>
      </c>
      <c r="C14" s="405" t="str">
        <f>'1.1_Previous expenses'!D15</f>
        <v>Specify the cost element</v>
      </c>
      <c r="D14" s="398">
        <f>'1.1_Previous expenses'!I15</f>
        <v>0</v>
      </c>
      <c r="E14" s="399">
        <v>0</v>
      </c>
    </row>
    <row r="15" spans="1:15" ht="15.75" x14ac:dyDescent="0.25">
      <c r="A15" s="401"/>
      <c r="B15" s="344" t="str">
        <f>'1.1_Previous expenses'!C16</f>
        <v>1.1.12</v>
      </c>
      <c r="C15" s="405" t="str">
        <f>'1.1_Previous expenses'!D16</f>
        <v>Specify the cost element</v>
      </c>
      <c r="D15" s="398">
        <f>'1.1_Previous expenses'!I16</f>
        <v>0</v>
      </c>
      <c r="E15" s="399">
        <v>0</v>
      </c>
    </row>
    <row r="16" spans="1:15" ht="15.75" x14ac:dyDescent="0.25">
      <c r="A16" s="401"/>
      <c r="B16" s="402"/>
      <c r="C16" s="403"/>
      <c r="D16" s="398"/>
      <c r="E16" s="399"/>
    </row>
    <row r="17" spans="1:14" ht="15.75" x14ac:dyDescent="0.25">
      <c r="A17" s="337" t="str">
        <f>'1.2_Non eligible'!A4</f>
        <v>1.2</v>
      </c>
      <c r="B17" s="338"/>
      <c r="C17" s="365" t="str">
        <f>+'0_Summary'!C6</f>
        <v>Non eligible</v>
      </c>
      <c r="D17" s="409"/>
      <c r="E17" s="409"/>
      <c r="F17" s="410"/>
      <c r="G17" s="410"/>
      <c r="H17" s="410"/>
      <c r="I17" s="410"/>
      <c r="J17" s="410"/>
      <c r="K17" s="410"/>
      <c r="L17" s="410"/>
      <c r="M17" s="410"/>
      <c r="N17" s="411" t="s">
        <v>56</v>
      </c>
    </row>
    <row r="18" spans="1:14" ht="15.75" x14ac:dyDescent="0.25">
      <c r="A18" s="401"/>
      <c r="B18" s="402"/>
      <c r="C18" s="404"/>
      <c r="D18" s="398"/>
      <c r="E18" s="399"/>
      <c r="N18" s="345"/>
    </row>
    <row r="19" spans="1:14" ht="15.75" x14ac:dyDescent="0.25">
      <c r="A19" s="337" t="str">
        <f>'1.3_General non Techn'!A4</f>
        <v>1.3</v>
      </c>
      <c r="B19" s="338"/>
      <c r="C19" s="365" t="str">
        <f>+'0_Summary'!C7</f>
        <v>General non technical</v>
      </c>
      <c r="D19" s="339">
        <f>'1.3_General non Techn'!I23</f>
        <v>0</v>
      </c>
      <c r="E19" s="340">
        <f>'1.3_General non Techn'!K23</f>
        <v>0</v>
      </c>
      <c r="K19" s="403">
        <f>SUM(K20:K31)</f>
        <v>0</v>
      </c>
    </row>
    <row r="20" spans="1:14" ht="15.75" x14ac:dyDescent="0.25">
      <c r="A20" s="401"/>
      <c r="B20" s="344" t="str">
        <f>'1.3_General non Techn'!C5</f>
        <v>1.3.1</v>
      </c>
      <c r="C20" s="405" t="str">
        <f>'1.3_General non Techn'!D5</f>
        <v>Communication</v>
      </c>
      <c r="D20" s="398">
        <f>'1.3_General non Techn'!I5</f>
        <v>0</v>
      </c>
      <c r="E20" s="399">
        <f>'1.3_General non Techn'!K5</f>
        <v>0</v>
      </c>
    </row>
    <row r="21" spans="1:14" ht="15.75" x14ac:dyDescent="0.25">
      <c r="A21" s="401"/>
      <c r="B21" s="344" t="str">
        <f>'1.3_General non Techn'!C6</f>
        <v>1.3.2</v>
      </c>
      <c r="C21" s="405" t="str">
        <f>'1.3_General non Techn'!D6</f>
        <v>Internal project management</v>
      </c>
      <c r="D21" s="398">
        <f>'1.3_General non Techn'!I6</f>
        <v>0</v>
      </c>
      <c r="E21" s="399">
        <f>'1.3_General non Techn'!K6</f>
        <v>0</v>
      </c>
    </row>
    <row r="22" spans="1:14" ht="15.75" x14ac:dyDescent="0.25">
      <c r="A22" s="401"/>
      <c r="B22" s="344" t="str">
        <f>'1.3_General non Techn'!C7</f>
        <v>1.3.3</v>
      </c>
      <c r="C22" s="405" t="str">
        <f>'1.3_General non Techn'!D7</f>
        <v>External support for project management</v>
      </c>
      <c r="D22" s="398">
        <f>'1.3_General non Techn'!I7</f>
        <v>0</v>
      </c>
      <c r="E22" s="399">
        <f>'1.3_General non Techn'!K7</f>
        <v>0</v>
      </c>
    </row>
    <row r="23" spans="1:14" ht="15.75" x14ac:dyDescent="0.25">
      <c r="A23" s="401"/>
      <c r="B23" s="344" t="str">
        <f>'1.3_General non Techn'!C8</f>
        <v>1.3.4</v>
      </c>
      <c r="C23" s="405" t="str">
        <f>'1.3_General non Techn'!D8</f>
        <v>Specify the cost element</v>
      </c>
      <c r="D23" s="398">
        <f>'1.3_General non Techn'!I8</f>
        <v>0</v>
      </c>
      <c r="E23" s="399">
        <f>'1.3_General non Techn'!K8</f>
        <v>0</v>
      </c>
    </row>
    <row r="24" spans="1:14" ht="15.75" x14ac:dyDescent="0.25">
      <c r="A24" s="401"/>
      <c r="B24" s="344" t="str">
        <f>'1.3_General non Techn'!C9</f>
        <v>1.3.5</v>
      </c>
      <c r="C24" s="405" t="str">
        <f>'1.3_General non Techn'!D9</f>
        <v>Specify the cost element</v>
      </c>
      <c r="D24" s="398">
        <f>'1.3_General non Techn'!I9</f>
        <v>0</v>
      </c>
      <c r="E24" s="399">
        <f>'1.3_General non Techn'!K9</f>
        <v>0</v>
      </c>
    </row>
    <row r="25" spans="1:14" ht="15.75" x14ac:dyDescent="0.25">
      <c r="A25" s="401"/>
      <c r="B25" s="344" t="str">
        <f>'1.3_General non Techn'!C10</f>
        <v>1.3.6</v>
      </c>
      <c r="C25" s="405" t="str">
        <f>'1.3_General non Techn'!D10</f>
        <v>Specify the cost element</v>
      </c>
      <c r="D25" s="398">
        <f>'1.3_General non Techn'!I10</f>
        <v>0</v>
      </c>
      <c r="E25" s="399">
        <f>'1.3_General non Techn'!K10</f>
        <v>0</v>
      </c>
    </row>
    <row r="26" spans="1:14" ht="15.75" x14ac:dyDescent="0.25">
      <c r="A26" s="401"/>
      <c r="B26" s="344" t="str">
        <f>'1.3_General non Techn'!C11</f>
        <v>1.3.7</v>
      </c>
      <c r="C26" s="405" t="str">
        <f>'1.3_General non Techn'!D11</f>
        <v>Specify the cost element</v>
      </c>
      <c r="D26" s="398">
        <f>'1.3_General non Techn'!I11</f>
        <v>0</v>
      </c>
      <c r="E26" s="399">
        <f>'1.3_General non Techn'!K11</f>
        <v>0</v>
      </c>
    </row>
    <row r="27" spans="1:14" ht="15.75" x14ac:dyDescent="0.25">
      <c r="A27" s="401"/>
      <c r="B27" s="344" t="str">
        <f>'1.3_General non Techn'!C12</f>
        <v>1.3.8</v>
      </c>
      <c r="C27" s="405" t="str">
        <f>'1.3_General non Techn'!D12</f>
        <v>Specify the cost element</v>
      </c>
      <c r="D27" s="398">
        <f>'1.3_General non Techn'!I12</f>
        <v>0</v>
      </c>
      <c r="E27" s="399">
        <f>'1.3_General non Techn'!K12</f>
        <v>0</v>
      </c>
    </row>
    <row r="28" spans="1:14" ht="15.75" x14ac:dyDescent="0.25">
      <c r="A28" s="401"/>
      <c r="B28" s="344" t="str">
        <f>'1.3_General non Techn'!C13</f>
        <v>1.3.9</v>
      </c>
      <c r="C28" s="405" t="str">
        <f>'1.3_General non Techn'!D13</f>
        <v>Specify the cost element</v>
      </c>
      <c r="D28" s="398">
        <f>'1.3_General non Techn'!I13</f>
        <v>0</v>
      </c>
      <c r="E28" s="399">
        <f>'1.3_General non Techn'!K13</f>
        <v>0</v>
      </c>
    </row>
    <row r="29" spans="1:14" ht="15.75" x14ac:dyDescent="0.25">
      <c r="A29" s="401"/>
      <c r="B29" s="344" t="str">
        <f>'1.3_General non Techn'!C14</f>
        <v>1.3.10</v>
      </c>
      <c r="C29" s="405" t="str">
        <f>'1.3_General non Techn'!D14</f>
        <v>Specify the cost element</v>
      </c>
      <c r="D29" s="398">
        <f>'1.3_General non Techn'!I14</f>
        <v>0</v>
      </c>
      <c r="E29" s="399">
        <f>'1.3_General non Techn'!K14</f>
        <v>0</v>
      </c>
    </row>
    <row r="30" spans="1:14" ht="15.75" x14ac:dyDescent="0.25">
      <c r="A30" s="401"/>
      <c r="B30" s="344" t="str">
        <f>'1.3_General non Techn'!C15</f>
        <v>1.3.11</v>
      </c>
      <c r="C30" s="405" t="str">
        <f>'1.3_General non Techn'!D15</f>
        <v>Specify the cost element</v>
      </c>
      <c r="D30" s="398">
        <f>'1.3_General non Techn'!I15</f>
        <v>0</v>
      </c>
      <c r="E30" s="399">
        <f>'1.3_General non Techn'!K15</f>
        <v>0</v>
      </c>
    </row>
    <row r="31" spans="1:14" ht="15.75" x14ac:dyDescent="0.25">
      <c r="A31" s="401"/>
      <c r="B31" s="344" t="str">
        <f>'1.3_General non Techn'!C16</f>
        <v>1.3.12</v>
      </c>
      <c r="C31" s="405" t="str">
        <f>'1.3_General non Techn'!D16</f>
        <v>Specify the cost element</v>
      </c>
      <c r="D31" s="398">
        <f>'1.3_General non Techn'!I16</f>
        <v>0</v>
      </c>
      <c r="E31" s="399">
        <f>'1.3_General non Techn'!K16</f>
        <v>0</v>
      </c>
    </row>
    <row r="32" spans="1:14" ht="15.75" x14ac:dyDescent="0.25">
      <c r="A32" s="401"/>
      <c r="B32" s="344" t="str">
        <f>'1.3_General non Techn'!C18</f>
        <v>1.3.13</v>
      </c>
      <c r="C32" s="405" t="str">
        <f>'1.3_General non Techn'!D18</f>
        <v>Free floating contingency</v>
      </c>
      <c r="D32" s="398"/>
      <c r="E32" s="399">
        <f>'1.3_General non Techn'!K18</f>
        <v>0</v>
      </c>
    </row>
    <row r="33" spans="1:11" ht="15.75" x14ac:dyDescent="0.25">
      <c r="C33" s="364"/>
      <c r="D33" s="400"/>
      <c r="E33" s="346"/>
    </row>
    <row r="34" spans="1:11" ht="15.75" x14ac:dyDescent="0.25">
      <c r="A34" s="337">
        <f>+'0_Summary'!A10</f>
        <v>2</v>
      </c>
      <c r="B34" s="338"/>
      <c r="C34" s="363" t="str">
        <f>+'0_Summary'!C10</f>
        <v>Prospection campaigns</v>
      </c>
      <c r="D34" s="339">
        <f>'0_Summary'!F10</f>
        <v>0</v>
      </c>
      <c r="E34" s="340">
        <f>'0_Summary'!G10</f>
        <v>0</v>
      </c>
      <c r="K34" s="403">
        <f>SUM(K35,K83,K131)</f>
        <v>0</v>
      </c>
    </row>
    <row r="35" spans="1:11" ht="15.75" x14ac:dyDescent="0.25">
      <c r="A35" s="337" t="str">
        <f>+'0_Summary'!A11</f>
        <v>2.1</v>
      </c>
      <c r="B35" s="338"/>
      <c r="C35" s="365" t="str">
        <f>+'0_Summary'!C11</f>
        <v>Prospection campaign 1</v>
      </c>
      <c r="D35" s="339">
        <f>'2.1_Prosp_campaign_1'!I55</f>
        <v>0</v>
      </c>
      <c r="E35" s="340">
        <f>'2.1_Prosp_campaign_1'!K55</f>
        <v>0</v>
      </c>
      <c r="K35" s="403">
        <f>SUM(K37,K43,K50,K56,K62,K69,K75)</f>
        <v>0</v>
      </c>
    </row>
    <row r="36" spans="1:11" ht="15.75" x14ac:dyDescent="0.25">
      <c r="A36" s="401"/>
      <c r="B36" s="408" t="str">
        <f>'2.1_Prosp_campaign_1'!C5</f>
        <v>Work required for the acquisition of new geodata</v>
      </c>
      <c r="C36" s="397"/>
      <c r="D36" s="339"/>
      <c r="E36" s="340"/>
    </row>
    <row r="37" spans="1:11" ht="15.75" x14ac:dyDescent="0.25">
      <c r="B37" s="344" t="str">
        <f>'2.1_Prosp_campaign_1'!C6</f>
        <v>2.1.1</v>
      </c>
      <c r="C37" s="397" t="str">
        <f>'2.1_Prosp_campaign_1'!D6</f>
        <v xml:space="preserve">Planification (vintage data collection and analyses, design study, environnemental study,…) </v>
      </c>
      <c r="D37" s="339">
        <f>'2.1_Prosp_campaign_1'!I6</f>
        <v>0</v>
      </c>
      <c r="E37" s="340">
        <f>'2.1_Prosp_campaign_1'!K6</f>
        <v>0</v>
      </c>
      <c r="K37" s="403">
        <f>SUM(K38:K41)</f>
        <v>0</v>
      </c>
    </row>
    <row r="38" spans="1:11" ht="15.75" x14ac:dyDescent="0.25">
      <c r="B38" s="344" t="str">
        <f>'2.1_Prosp_campaign_1'!C7</f>
        <v>2.1.1.1</v>
      </c>
      <c r="C38" s="397" t="str">
        <f>'2.1_Prosp_campaign_1'!D7</f>
        <v>Specify the cost element</v>
      </c>
      <c r="D38" s="398">
        <f>'2.1_Prosp_campaign_1'!I7</f>
        <v>0</v>
      </c>
      <c r="E38" s="399">
        <f>'2.1_Prosp_campaign_1'!K7</f>
        <v>0</v>
      </c>
    </row>
    <row r="39" spans="1:11" ht="15.75" x14ac:dyDescent="0.25">
      <c r="B39" s="344" t="str">
        <f>'2.1_Prosp_campaign_1'!C8</f>
        <v>2.1.1.2</v>
      </c>
      <c r="C39" s="397" t="str">
        <f>'2.1_Prosp_campaign_1'!D8</f>
        <v>Specify the cost element</v>
      </c>
      <c r="D39" s="398">
        <f>'2.1_Prosp_campaign_1'!I8</f>
        <v>0</v>
      </c>
      <c r="E39" s="399">
        <f>'2.1_Prosp_campaign_1'!K8</f>
        <v>0</v>
      </c>
    </row>
    <row r="40" spans="1:11" ht="15.75" x14ac:dyDescent="0.25">
      <c r="B40" s="344" t="str">
        <f>'2.1_Prosp_campaign_1'!C9</f>
        <v>2.1.1.3</v>
      </c>
      <c r="C40" s="397" t="str">
        <f>'2.1_Prosp_campaign_1'!D9</f>
        <v>Specify the cost element</v>
      </c>
      <c r="D40" s="398">
        <f>'2.1_Prosp_campaign_1'!I9</f>
        <v>0</v>
      </c>
      <c r="E40" s="399">
        <f>'2.1_Prosp_campaign_1'!K9</f>
        <v>0</v>
      </c>
    </row>
    <row r="41" spans="1:11" ht="15.75" x14ac:dyDescent="0.25">
      <c r="B41" s="344" t="str">
        <f>'2.1_Prosp_campaign_1'!C10</f>
        <v>2.1.1.4</v>
      </c>
      <c r="C41" s="397" t="str">
        <f>'2.1_Prosp_campaign_1'!D10</f>
        <v>Specify the cost element</v>
      </c>
      <c r="D41" s="398">
        <f>'2.1_Prosp_campaign_1'!I10</f>
        <v>0</v>
      </c>
      <c r="E41" s="399">
        <f>'2.1_Prosp_campaign_1'!K10</f>
        <v>0</v>
      </c>
    </row>
    <row r="42" spans="1:11" ht="15.75" x14ac:dyDescent="0.25">
      <c r="B42" s="344"/>
      <c r="C42" s="397"/>
      <c r="D42" s="398"/>
      <c r="E42" s="399"/>
    </row>
    <row r="43" spans="1:11" ht="15.75" x14ac:dyDescent="0.25">
      <c r="B43" s="344" t="str">
        <f>'2.1_Prosp_campaign_1'!C12</f>
        <v>2.1.2</v>
      </c>
      <c r="C43" s="397" t="str">
        <f>'2.1_Prosp_campaign_1'!D12</f>
        <v>Call for tenders and contracts</v>
      </c>
      <c r="D43" s="339">
        <f>'2.1_Prosp_campaign_1'!I12</f>
        <v>0</v>
      </c>
      <c r="E43" s="340">
        <f>'2.1_Prosp_campaign_1'!K12</f>
        <v>0</v>
      </c>
      <c r="K43" s="403">
        <f>SUM(K44:K47)</f>
        <v>0</v>
      </c>
    </row>
    <row r="44" spans="1:11" ht="15.75" x14ac:dyDescent="0.25">
      <c r="B44" s="344" t="str">
        <f>'2.1_Prosp_campaign_1'!C13</f>
        <v>2.1.2.1</v>
      </c>
      <c r="C44" s="397" t="str">
        <f>'2.1_Prosp_campaign_1'!D13</f>
        <v>Specify the cost element</v>
      </c>
      <c r="D44" s="398">
        <f>'2.1_Prosp_campaign_1'!I13</f>
        <v>0</v>
      </c>
      <c r="E44" s="399">
        <f>'2.1_Prosp_campaign_1'!K13</f>
        <v>0</v>
      </c>
    </row>
    <row r="45" spans="1:11" ht="15.75" x14ac:dyDescent="0.25">
      <c r="B45" s="344" t="str">
        <f>'2.1_Prosp_campaign_1'!C14</f>
        <v>2.1.2.2</v>
      </c>
      <c r="C45" s="397" t="str">
        <f>'2.1_Prosp_campaign_1'!D14</f>
        <v>Specify the cost element</v>
      </c>
      <c r="D45" s="398">
        <f>'2.1_Prosp_campaign_1'!I14</f>
        <v>0</v>
      </c>
      <c r="E45" s="399">
        <f>'2.1_Prosp_campaign_1'!K14</f>
        <v>0</v>
      </c>
    </row>
    <row r="46" spans="1:11" ht="15.75" x14ac:dyDescent="0.25">
      <c r="B46" s="344" t="str">
        <f>'2.1_Prosp_campaign_1'!C15</f>
        <v>2.1.2.3</v>
      </c>
      <c r="C46" s="397" t="str">
        <f>'2.1_Prosp_campaign_1'!D15</f>
        <v>Specify the cost element</v>
      </c>
      <c r="D46" s="398">
        <f>'2.1_Prosp_campaign_1'!I15</f>
        <v>0</v>
      </c>
      <c r="E46" s="399">
        <f>'2.1_Prosp_campaign_1'!K15</f>
        <v>0</v>
      </c>
    </row>
    <row r="47" spans="1:11" ht="15.75" x14ac:dyDescent="0.25">
      <c r="B47" s="344" t="str">
        <f>'2.1_Prosp_campaign_1'!C16</f>
        <v>2.1.2.4</v>
      </c>
      <c r="C47" s="397" t="str">
        <f>'2.1_Prosp_campaign_1'!D16</f>
        <v>Specify the cost element</v>
      </c>
      <c r="D47" s="398">
        <f>'2.1_Prosp_campaign_1'!I16</f>
        <v>0</v>
      </c>
      <c r="E47" s="399">
        <f>'2.1_Prosp_campaign_1'!K16</f>
        <v>0</v>
      </c>
    </row>
    <row r="48" spans="1:11" ht="15.75" x14ac:dyDescent="0.25">
      <c r="B48" s="344"/>
      <c r="C48" s="397"/>
      <c r="D48" s="398"/>
      <c r="E48" s="399"/>
    </row>
    <row r="49" spans="2:11" ht="15.75" x14ac:dyDescent="0.25">
      <c r="B49" s="408" t="str">
        <f>'2.1_Prosp_campaign_1'!C18</f>
        <v>Acquisition of new geodata in the prospecting area</v>
      </c>
      <c r="C49" s="397"/>
      <c r="D49" s="398"/>
      <c r="E49" s="399"/>
    </row>
    <row r="50" spans="2:11" ht="15.75" x14ac:dyDescent="0.25">
      <c r="B50" s="344" t="str">
        <f>'2.1_Prosp_campaign_1'!C19</f>
        <v>2.1.3</v>
      </c>
      <c r="C50" s="397" t="str">
        <f>'2.1_Prosp_campaign_1'!D19</f>
        <v>Permitting</v>
      </c>
      <c r="D50" s="339">
        <f>'2.1_Prosp_campaign_1'!I19</f>
        <v>0</v>
      </c>
      <c r="E50" s="340">
        <f>'2.1_Prosp_campaign_1'!K19</f>
        <v>0</v>
      </c>
      <c r="K50" s="403">
        <f>SUM(K51:K54)</f>
        <v>0</v>
      </c>
    </row>
    <row r="51" spans="2:11" ht="15.75" x14ac:dyDescent="0.25">
      <c r="B51" s="344" t="str">
        <f>'2.1_Prosp_campaign_1'!C20</f>
        <v>2.1.3.1</v>
      </c>
      <c r="C51" s="397" t="str">
        <f>'2.1_Prosp_campaign_1'!D20</f>
        <v>Specify the cost element</v>
      </c>
      <c r="D51" s="398">
        <f>'2.1_Prosp_campaign_1'!I20</f>
        <v>0</v>
      </c>
      <c r="E51" s="399">
        <f>'2.1_Prosp_campaign_1'!K20</f>
        <v>0</v>
      </c>
    </row>
    <row r="52" spans="2:11" ht="15.75" x14ac:dyDescent="0.25">
      <c r="B52" s="344" t="str">
        <f>'2.1_Prosp_campaign_1'!C21</f>
        <v>2.1.3.2</v>
      </c>
      <c r="C52" s="397" t="str">
        <f>'2.1_Prosp_campaign_1'!D21</f>
        <v>Specify the cost element</v>
      </c>
      <c r="D52" s="398">
        <f>'2.1_Prosp_campaign_1'!I21</f>
        <v>0</v>
      </c>
      <c r="E52" s="399">
        <f>'2.1_Prosp_campaign_1'!K21</f>
        <v>0</v>
      </c>
    </row>
    <row r="53" spans="2:11" ht="15.75" x14ac:dyDescent="0.25">
      <c r="B53" s="344" t="str">
        <f>'2.1_Prosp_campaign_1'!C22</f>
        <v>2.1.3.3</v>
      </c>
      <c r="C53" s="397" t="str">
        <f>'2.1_Prosp_campaign_1'!D22</f>
        <v>Specify the cost element</v>
      </c>
      <c r="D53" s="398">
        <f>'2.1_Prosp_campaign_1'!I22</f>
        <v>0</v>
      </c>
      <c r="E53" s="399">
        <f>'2.1_Prosp_campaign_1'!K22</f>
        <v>0</v>
      </c>
    </row>
    <row r="54" spans="2:11" ht="15.75" x14ac:dyDescent="0.25">
      <c r="B54" s="344" t="str">
        <f>'2.1_Prosp_campaign_1'!C23</f>
        <v>2.1.3.4</v>
      </c>
      <c r="C54" s="397" t="str">
        <f>'2.1_Prosp_campaign_1'!D23</f>
        <v>Specify the cost element</v>
      </c>
      <c r="D54" s="398">
        <f>'2.1_Prosp_campaign_1'!I23</f>
        <v>0</v>
      </c>
      <c r="E54" s="399">
        <f>'2.1_Prosp_campaign_1'!K23</f>
        <v>0</v>
      </c>
    </row>
    <row r="55" spans="2:11" ht="15.75" x14ac:dyDescent="0.25">
      <c r="B55" s="344"/>
      <c r="C55" s="397"/>
      <c r="D55" s="398"/>
      <c r="E55" s="399"/>
    </row>
    <row r="56" spans="2:11" ht="15.75" x14ac:dyDescent="0.25">
      <c r="B56" s="344" t="str">
        <f>'2.1_Prosp_campaign_1'!C25</f>
        <v>2.1.4</v>
      </c>
      <c r="C56" s="397" t="str">
        <f>'2.1_Prosp_campaign_1'!D25</f>
        <v>Data acquisition</v>
      </c>
      <c r="D56" s="339">
        <f>'2.1_Prosp_campaign_1'!I25</f>
        <v>0</v>
      </c>
      <c r="E56" s="340">
        <f>'2.1_Prosp_campaign_1'!K25</f>
        <v>0</v>
      </c>
      <c r="K56" s="403">
        <f>SUM(K57:K60)</f>
        <v>0</v>
      </c>
    </row>
    <row r="57" spans="2:11" ht="15.75" x14ac:dyDescent="0.25">
      <c r="B57" s="344" t="str">
        <f>'2.1_Prosp_campaign_1'!C26</f>
        <v>2.1.4.1</v>
      </c>
      <c r="C57" s="397" t="str">
        <f>'2.1_Prosp_campaign_1'!D26</f>
        <v>Mob-demob</v>
      </c>
      <c r="D57" s="398">
        <f>'2.1_Prosp_campaign_1'!I26</f>
        <v>0</v>
      </c>
      <c r="E57" s="399">
        <f>'2.1_Prosp_campaign_1'!K26</f>
        <v>0</v>
      </c>
    </row>
    <row r="58" spans="2:11" ht="15.75" x14ac:dyDescent="0.25">
      <c r="B58" s="344" t="str">
        <f>'2.1_Prosp_campaign_1'!C27</f>
        <v>2.1.4.2</v>
      </c>
      <c r="C58" s="397" t="str">
        <f>'2.1_Prosp_campaign_1'!D27</f>
        <v>Specify the cost element</v>
      </c>
      <c r="D58" s="398">
        <f>'2.1_Prosp_campaign_1'!I27</f>
        <v>0</v>
      </c>
      <c r="E58" s="399">
        <f>'2.1_Prosp_campaign_1'!K27</f>
        <v>0</v>
      </c>
    </row>
    <row r="59" spans="2:11" ht="15.75" x14ac:dyDescent="0.25">
      <c r="B59" s="344" t="str">
        <f>'2.1_Prosp_campaign_1'!C28</f>
        <v>2.1.4.3</v>
      </c>
      <c r="C59" s="397" t="str">
        <f>'2.1_Prosp_campaign_1'!D28</f>
        <v>Specify the cost element</v>
      </c>
      <c r="D59" s="398">
        <f>'2.1_Prosp_campaign_1'!I28</f>
        <v>0</v>
      </c>
      <c r="E59" s="399">
        <f>'2.1_Prosp_campaign_1'!K28</f>
        <v>0</v>
      </c>
    </row>
    <row r="60" spans="2:11" ht="15.75" x14ac:dyDescent="0.25">
      <c r="B60" s="344" t="str">
        <f>'2.1_Prosp_campaign_1'!C29</f>
        <v>2.1.4.4</v>
      </c>
      <c r="C60" s="397" t="str">
        <f>'2.1_Prosp_campaign_1'!D29</f>
        <v>Specify the cost element</v>
      </c>
      <c r="D60" s="398">
        <f>'2.1_Prosp_campaign_1'!I29</f>
        <v>0</v>
      </c>
      <c r="E60" s="399">
        <f>'2.1_Prosp_campaign_1'!K29</f>
        <v>0</v>
      </c>
    </row>
    <row r="61" spans="2:11" ht="15.75" x14ac:dyDescent="0.25">
      <c r="B61" s="344"/>
      <c r="C61" s="397"/>
      <c r="D61" s="398"/>
      <c r="E61" s="399"/>
    </row>
    <row r="62" spans="2:11" ht="15.75" x14ac:dyDescent="0.25">
      <c r="B62" s="344" t="str">
        <f>'2.1_Prosp_campaign_1'!C31</f>
        <v>2.1.5</v>
      </c>
      <c r="C62" s="397" t="str">
        <f>'2.1_Prosp_campaign_1'!D31</f>
        <v>QC and support during acquisition (i.e. birddogs)</v>
      </c>
      <c r="D62" s="339">
        <f>'2.1_Prosp_campaign_1'!I31</f>
        <v>0</v>
      </c>
      <c r="E62" s="340">
        <f>'2.1_Prosp_campaign_1'!K31</f>
        <v>0</v>
      </c>
      <c r="K62" s="403">
        <f>SUM(K63:K66)</f>
        <v>0</v>
      </c>
    </row>
    <row r="63" spans="2:11" ht="15.75" x14ac:dyDescent="0.25">
      <c r="B63" s="344" t="str">
        <f>'2.1_Prosp_campaign_1'!C32</f>
        <v>2.1.5.1</v>
      </c>
      <c r="C63" s="397" t="str">
        <f>'2.1_Prosp_campaign_1'!D32</f>
        <v>Specify the cost element</v>
      </c>
      <c r="D63" s="398">
        <f>'2.1_Prosp_campaign_1'!I32</f>
        <v>0</v>
      </c>
      <c r="E63" s="399">
        <f>'2.1_Prosp_campaign_1'!K32</f>
        <v>0</v>
      </c>
    </row>
    <row r="64" spans="2:11" ht="15.75" x14ac:dyDescent="0.25">
      <c r="B64" s="344" t="str">
        <f>'2.1_Prosp_campaign_1'!C33</f>
        <v>2.1.5.2</v>
      </c>
      <c r="C64" s="397" t="str">
        <f>'2.1_Prosp_campaign_1'!D33</f>
        <v>Specify the cost element</v>
      </c>
      <c r="D64" s="398">
        <f>'2.1_Prosp_campaign_1'!I33</f>
        <v>0</v>
      </c>
      <c r="E64" s="399">
        <f>'2.1_Prosp_campaign_1'!K33</f>
        <v>0</v>
      </c>
    </row>
    <row r="65" spans="2:11" ht="15.75" x14ac:dyDescent="0.25">
      <c r="B65" s="344" t="str">
        <f>'2.1_Prosp_campaign_1'!C34</f>
        <v>2.1.5.3</v>
      </c>
      <c r="C65" s="397" t="str">
        <f>'2.1_Prosp_campaign_1'!D34</f>
        <v>Specify the cost element</v>
      </c>
      <c r="D65" s="398">
        <f>'2.1_Prosp_campaign_1'!I34</f>
        <v>0</v>
      </c>
      <c r="E65" s="399">
        <f>'2.1_Prosp_campaign_1'!K34</f>
        <v>0</v>
      </c>
    </row>
    <row r="66" spans="2:11" ht="15.75" x14ac:dyDescent="0.25">
      <c r="B66" s="344" t="str">
        <f>'2.1_Prosp_campaign_1'!C35</f>
        <v>2.1.5.4</v>
      </c>
      <c r="C66" s="397" t="str">
        <f>'2.1_Prosp_campaign_1'!D35</f>
        <v>Specify the cost element</v>
      </c>
      <c r="D66" s="398">
        <f>'2.1_Prosp_campaign_1'!I35</f>
        <v>0</v>
      </c>
      <c r="E66" s="399">
        <f>'2.1_Prosp_campaign_1'!K35</f>
        <v>0</v>
      </c>
    </row>
    <row r="67" spans="2:11" ht="15.75" x14ac:dyDescent="0.25">
      <c r="B67" s="344"/>
      <c r="C67" s="397"/>
      <c r="D67" s="398"/>
      <c r="E67" s="399"/>
    </row>
    <row r="68" spans="2:11" ht="15.75" x14ac:dyDescent="0.25">
      <c r="B68" s="408" t="str">
        <f>'2.1_Prosp_campaign_1'!C37</f>
        <v>Analysis and interpretation</v>
      </c>
      <c r="C68" s="397"/>
      <c r="D68" s="398"/>
      <c r="E68" s="399"/>
    </row>
    <row r="69" spans="2:11" ht="15.75" x14ac:dyDescent="0.25">
      <c r="B69" s="344" t="str">
        <f>'2.1_Prosp_campaign_1'!C38</f>
        <v>2.1.6</v>
      </c>
      <c r="C69" s="397" t="str">
        <f>'2.1_Prosp_campaign_1'!D38</f>
        <v>Data processing</v>
      </c>
      <c r="D69" s="339">
        <f>'2.1_Prosp_campaign_1'!I38</f>
        <v>0</v>
      </c>
      <c r="E69" s="340">
        <f>'2.1_Prosp_campaign_1'!K38</f>
        <v>0</v>
      </c>
      <c r="K69" s="403">
        <f>SUM(K70:K73)</f>
        <v>0</v>
      </c>
    </row>
    <row r="70" spans="2:11" ht="15.75" x14ac:dyDescent="0.25">
      <c r="B70" s="344" t="str">
        <f>'2.1_Prosp_campaign_1'!C39</f>
        <v>2.1.6.1</v>
      </c>
      <c r="C70" s="397" t="str">
        <f>'2.1_Prosp_campaign_1'!D39</f>
        <v>Specify the cost element</v>
      </c>
      <c r="D70" s="398">
        <f>'2.1_Prosp_campaign_1'!I39</f>
        <v>0</v>
      </c>
      <c r="E70" s="399">
        <f>'2.1_Prosp_campaign_1'!K39</f>
        <v>0</v>
      </c>
    </row>
    <row r="71" spans="2:11" ht="15.75" x14ac:dyDescent="0.25">
      <c r="B71" s="344" t="str">
        <f>'2.1_Prosp_campaign_1'!C40</f>
        <v>2.1.6.2</v>
      </c>
      <c r="C71" s="397" t="str">
        <f>'2.1_Prosp_campaign_1'!D40</f>
        <v>Specify the cost element</v>
      </c>
      <c r="D71" s="398">
        <f>'2.1_Prosp_campaign_1'!I40</f>
        <v>0</v>
      </c>
      <c r="E71" s="399">
        <f>'2.1_Prosp_campaign_1'!K40</f>
        <v>0</v>
      </c>
    </row>
    <row r="72" spans="2:11" ht="15.75" x14ac:dyDescent="0.25">
      <c r="B72" s="344" t="str">
        <f>'2.1_Prosp_campaign_1'!C41</f>
        <v>2.1.6.3</v>
      </c>
      <c r="C72" s="397" t="str">
        <f>'2.1_Prosp_campaign_1'!D41</f>
        <v>Specify the cost element</v>
      </c>
      <c r="D72" s="398">
        <f>'2.1_Prosp_campaign_1'!I41</f>
        <v>0</v>
      </c>
      <c r="E72" s="399">
        <f>'2.1_Prosp_campaign_1'!K41</f>
        <v>0</v>
      </c>
    </row>
    <row r="73" spans="2:11" ht="15.75" x14ac:dyDescent="0.25">
      <c r="B73" s="344" t="str">
        <f>'2.1_Prosp_campaign_1'!C42</f>
        <v>2.1.6.4</v>
      </c>
      <c r="C73" s="397" t="str">
        <f>'2.1_Prosp_campaign_1'!D42</f>
        <v>Specify the cost element</v>
      </c>
      <c r="D73" s="398">
        <f>'2.1_Prosp_campaign_1'!I42</f>
        <v>0</v>
      </c>
      <c r="E73" s="399">
        <f>'2.1_Prosp_campaign_1'!K42</f>
        <v>0</v>
      </c>
    </row>
    <row r="74" spans="2:11" ht="15.75" x14ac:dyDescent="0.25">
      <c r="B74" s="344"/>
      <c r="C74" s="397"/>
      <c r="D74" s="398"/>
      <c r="E74" s="399"/>
    </row>
    <row r="75" spans="2:11" ht="15.75" x14ac:dyDescent="0.25">
      <c r="B75" s="344" t="str">
        <f>'2.1_Prosp_campaign_1'!C44</f>
        <v>2.1.7</v>
      </c>
      <c r="C75" s="397" t="str">
        <f>'2.1_Prosp_campaign_1'!D44</f>
        <v>Data interpretation</v>
      </c>
      <c r="D75" s="339">
        <f>'2.1_Prosp_campaign_1'!I44</f>
        <v>0</v>
      </c>
      <c r="E75" s="340">
        <f>'2.1_Prosp_campaign_1'!K44</f>
        <v>0</v>
      </c>
      <c r="K75" s="403">
        <f>SUM(K76:K79)</f>
        <v>0</v>
      </c>
    </row>
    <row r="76" spans="2:11" ht="15.75" x14ac:dyDescent="0.25">
      <c r="B76" s="344" t="str">
        <f>'2.1_Prosp_campaign_1'!C45</f>
        <v>2.1.7.1</v>
      </c>
      <c r="C76" s="397" t="str">
        <f>'2.1_Prosp_campaign_1'!D45</f>
        <v>Specify the cost element</v>
      </c>
      <c r="D76" s="398">
        <f>'2.1_Prosp_campaign_1'!I45</f>
        <v>0</v>
      </c>
      <c r="E76" s="399">
        <f>'2.1_Prosp_campaign_1'!K45</f>
        <v>0</v>
      </c>
    </row>
    <row r="77" spans="2:11" ht="15.75" x14ac:dyDescent="0.25">
      <c r="B77" s="344" t="str">
        <f>'2.1_Prosp_campaign_1'!C46</f>
        <v>2.1.7.2</v>
      </c>
      <c r="C77" s="397" t="str">
        <f>'2.1_Prosp_campaign_1'!D46</f>
        <v>Specify the cost element</v>
      </c>
      <c r="D77" s="398">
        <f>'2.1_Prosp_campaign_1'!I46</f>
        <v>0</v>
      </c>
      <c r="E77" s="399">
        <f>'2.1_Prosp_campaign_1'!K46</f>
        <v>0</v>
      </c>
    </row>
    <row r="78" spans="2:11" ht="15.75" x14ac:dyDescent="0.25">
      <c r="B78" s="344" t="str">
        <f>'2.1_Prosp_campaign_1'!C47</f>
        <v>2.1.7.3</v>
      </c>
      <c r="C78" s="397" t="str">
        <f>'2.1_Prosp_campaign_1'!D47</f>
        <v>Specify the cost element</v>
      </c>
      <c r="D78" s="398">
        <f>'2.1_Prosp_campaign_1'!I47</f>
        <v>0</v>
      </c>
      <c r="E78" s="399">
        <f>'2.1_Prosp_campaign_1'!K47</f>
        <v>0</v>
      </c>
    </row>
    <row r="79" spans="2:11" ht="15.75" x14ac:dyDescent="0.25">
      <c r="B79" s="344" t="str">
        <f>'2.1_Prosp_campaign_1'!C48</f>
        <v>2.1.7.4</v>
      </c>
      <c r="C79" s="397" t="str">
        <f>'2.1_Prosp_campaign_1'!D48</f>
        <v>Specify the cost element</v>
      </c>
      <c r="D79" s="398">
        <f>'2.1_Prosp_campaign_1'!I48</f>
        <v>0</v>
      </c>
      <c r="E79" s="399">
        <f>'2.1_Prosp_campaign_1'!K48</f>
        <v>0</v>
      </c>
    </row>
    <row r="80" spans="2:11" ht="15.75" x14ac:dyDescent="0.25">
      <c r="B80" s="344"/>
      <c r="C80" s="397"/>
      <c r="D80" s="398"/>
      <c r="E80" s="399"/>
    </row>
    <row r="81" spans="1:11" ht="15.75" x14ac:dyDescent="0.25">
      <c r="B81" s="344" t="str">
        <f>'2.1_Prosp_campaign_1'!C50</f>
        <v>2.1.8</v>
      </c>
      <c r="C81" s="397" t="str">
        <f>'2.1_Prosp_campaign_1'!D50</f>
        <v>Free floating contigency</v>
      </c>
      <c r="D81" s="398"/>
      <c r="E81" s="399">
        <f>'2.1_Prosp_campaign_1'!K50</f>
        <v>0</v>
      </c>
    </row>
    <row r="82" spans="1:11" ht="15.75" x14ac:dyDescent="0.25">
      <c r="C82" s="364"/>
      <c r="D82" s="348"/>
      <c r="E82" s="349"/>
    </row>
    <row r="83" spans="1:11" ht="15.75" x14ac:dyDescent="0.25">
      <c r="A83" s="337">
        <f>'0_Summary'!A21</f>
        <v>2.2000000000000002</v>
      </c>
      <c r="B83" s="338"/>
      <c r="C83" s="363" t="str">
        <f>'0_Summary'!C21</f>
        <v>Prospection campaign 2</v>
      </c>
      <c r="D83" s="339">
        <f>'2.2_Prosp_campaign_2'!I55</f>
        <v>0</v>
      </c>
      <c r="E83" s="340">
        <f>'2.2_Prosp_campaign_2'!K55</f>
        <v>0</v>
      </c>
      <c r="K83" s="403">
        <f>SUM(K85,K91,K98,K104,K110,K117,K123)</f>
        <v>0</v>
      </c>
    </row>
    <row r="84" spans="1:11" ht="15.75" x14ac:dyDescent="0.25">
      <c r="B84" s="408" t="str">
        <f>'2.2_Prosp_campaign_2'!C5</f>
        <v>Work required for the acquisition of new geodata</v>
      </c>
      <c r="C84" s="397"/>
      <c r="D84" s="398"/>
      <c r="E84" s="399"/>
    </row>
    <row r="85" spans="1:11" ht="15.75" x14ac:dyDescent="0.25">
      <c r="B85" s="347" t="str">
        <f>'2.2_Prosp_campaign_2'!C6</f>
        <v>2.2.1</v>
      </c>
      <c r="C85" s="397" t="str">
        <f>'2.2_Prosp_campaign_2'!D6</f>
        <v xml:space="preserve">Planification (vintage data collection and analyses, design study, environnemental study,…) </v>
      </c>
      <c r="D85" s="339">
        <f>'2.2_Prosp_campaign_2'!I6</f>
        <v>0</v>
      </c>
      <c r="E85" s="340">
        <f>'2.2_Prosp_campaign_2'!K6</f>
        <v>0</v>
      </c>
      <c r="K85" s="403">
        <f>SUM(K86:K89)</f>
        <v>0</v>
      </c>
    </row>
    <row r="86" spans="1:11" ht="15.75" x14ac:dyDescent="0.25">
      <c r="B86" s="347" t="str">
        <f>'2.2_Prosp_campaign_2'!C7</f>
        <v>2.2.1.1</v>
      </c>
      <c r="C86" s="397" t="str">
        <f>'2.2_Prosp_campaign_2'!D7</f>
        <v>Specify the cost element</v>
      </c>
      <c r="D86" s="398">
        <f>'2.2_Prosp_campaign_2'!I7</f>
        <v>0</v>
      </c>
      <c r="E86" s="399">
        <f>'2.2_Prosp_campaign_2'!K7</f>
        <v>0</v>
      </c>
    </row>
    <row r="87" spans="1:11" ht="15.75" x14ac:dyDescent="0.25">
      <c r="B87" s="347" t="str">
        <f>'2.2_Prosp_campaign_2'!C8</f>
        <v>2.2.1.2</v>
      </c>
      <c r="C87" s="397" t="str">
        <f>'2.2_Prosp_campaign_2'!D8</f>
        <v>Specify the cost element</v>
      </c>
      <c r="D87" s="398">
        <f>'2.2_Prosp_campaign_2'!I8</f>
        <v>0</v>
      </c>
      <c r="E87" s="399">
        <f>'2.2_Prosp_campaign_2'!K8</f>
        <v>0</v>
      </c>
    </row>
    <row r="88" spans="1:11" ht="15.75" x14ac:dyDescent="0.25">
      <c r="B88" s="347" t="str">
        <f>'2.2_Prosp_campaign_2'!C9</f>
        <v>2.2.1.3</v>
      </c>
      <c r="C88" s="397" t="str">
        <f>'2.2_Prosp_campaign_2'!D9</f>
        <v>Specify the cost element</v>
      </c>
      <c r="D88" s="398">
        <f>'2.2_Prosp_campaign_2'!I9</f>
        <v>0</v>
      </c>
      <c r="E88" s="399">
        <f>'2.2_Prosp_campaign_2'!K9</f>
        <v>0</v>
      </c>
    </row>
    <row r="89" spans="1:11" ht="15.75" x14ac:dyDescent="0.25">
      <c r="B89" s="347" t="str">
        <f>'2.2_Prosp_campaign_2'!C10</f>
        <v>2.2.1.4</v>
      </c>
      <c r="C89" s="397" t="str">
        <f>'2.2_Prosp_campaign_2'!D10</f>
        <v>Specify the cost element</v>
      </c>
      <c r="D89" s="398">
        <f>'2.2_Prosp_campaign_2'!I10</f>
        <v>0</v>
      </c>
      <c r="E89" s="399">
        <f>'2.2_Prosp_campaign_2'!K10</f>
        <v>0</v>
      </c>
    </row>
    <row r="90" spans="1:11" ht="15.75" x14ac:dyDescent="0.25">
      <c r="C90" s="397"/>
      <c r="D90" s="398"/>
      <c r="E90" s="399"/>
    </row>
    <row r="91" spans="1:11" ht="15.75" x14ac:dyDescent="0.25">
      <c r="B91" s="347" t="str">
        <f>'2.2_Prosp_campaign_2'!C12</f>
        <v>2.2.2</v>
      </c>
      <c r="C91" s="397" t="str">
        <f>'2.2_Prosp_campaign_2'!D12</f>
        <v>Call for tenders and contracts</v>
      </c>
      <c r="D91" s="339">
        <f>'2.2_Prosp_campaign_2'!I12</f>
        <v>0</v>
      </c>
      <c r="E91" s="340">
        <f>'2.2_Prosp_campaign_2'!K12</f>
        <v>0</v>
      </c>
      <c r="K91" s="403">
        <f>SUM(K92:K95)</f>
        <v>0</v>
      </c>
    </row>
    <row r="92" spans="1:11" ht="15.75" x14ac:dyDescent="0.25">
      <c r="B92" s="347" t="str">
        <f>'2.2_Prosp_campaign_2'!C13</f>
        <v>2.2.2.1</v>
      </c>
      <c r="C92" s="397" t="str">
        <f>'2.2_Prosp_campaign_2'!D13</f>
        <v>Specify the cost element</v>
      </c>
      <c r="D92" s="398">
        <f>'2.2_Prosp_campaign_2'!I13</f>
        <v>0</v>
      </c>
      <c r="E92" s="399">
        <f>'2.2_Prosp_campaign_2'!K13</f>
        <v>0</v>
      </c>
    </row>
    <row r="93" spans="1:11" ht="15.75" x14ac:dyDescent="0.25">
      <c r="B93" s="347" t="str">
        <f>'2.2_Prosp_campaign_2'!C14</f>
        <v>2.2.2.2</v>
      </c>
      <c r="C93" s="397" t="str">
        <f>'2.2_Prosp_campaign_2'!D14</f>
        <v>Specify the cost element</v>
      </c>
      <c r="D93" s="398">
        <f>'2.2_Prosp_campaign_2'!I14</f>
        <v>0</v>
      </c>
      <c r="E93" s="399">
        <f>'2.2_Prosp_campaign_2'!K14</f>
        <v>0</v>
      </c>
    </row>
    <row r="94" spans="1:11" ht="15.75" x14ac:dyDescent="0.25">
      <c r="B94" s="347" t="str">
        <f>'2.2_Prosp_campaign_2'!C15</f>
        <v>2.2.2.3</v>
      </c>
      <c r="C94" s="397" t="str">
        <f>'2.2_Prosp_campaign_2'!D15</f>
        <v>Specify the cost element</v>
      </c>
      <c r="D94" s="398">
        <f>'2.2_Prosp_campaign_2'!I15</f>
        <v>0</v>
      </c>
      <c r="E94" s="399">
        <f>'2.2_Prosp_campaign_2'!K15</f>
        <v>0</v>
      </c>
    </row>
    <row r="95" spans="1:11" ht="15.75" x14ac:dyDescent="0.25">
      <c r="B95" s="347" t="str">
        <f>'2.2_Prosp_campaign_2'!C16</f>
        <v>2.2.2.4</v>
      </c>
      <c r="C95" s="397" t="str">
        <f>'2.2_Prosp_campaign_2'!D16</f>
        <v>Specify the cost element</v>
      </c>
      <c r="D95" s="398">
        <f>'2.2_Prosp_campaign_2'!I16</f>
        <v>0</v>
      </c>
      <c r="E95" s="399">
        <f>'2.2_Prosp_campaign_2'!K16</f>
        <v>0</v>
      </c>
    </row>
    <row r="96" spans="1:11" ht="15.75" x14ac:dyDescent="0.25">
      <c r="C96" s="397"/>
      <c r="D96" s="398"/>
      <c r="E96" s="399"/>
    </row>
    <row r="97" spans="2:11" ht="15.75" x14ac:dyDescent="0.25">
      <c r="B97" s="408" t="str">
        <f>'2.2_Prosp_campaign_2'!C18</f>
        <v>Acquisition of new geodata in the prospecting area</v>
      </c>
      <c r="C97" s="397"/>
      <c r="D97" s="398"/>
      <c r="E97" s="399"/>
      <c r="K97" s="403"/>
    </row>
    <row r="98" spans="2:11" ht="15.75" x14ac:dyDescent="0.25">
      <c r="B98" s="347" t="str">
        <f>'2.2_Prosp_campaign_2'!C19</f>
        <v>2.2.3</v>
      </c>
      <c r="C98" s="397" t="str">
        <f>'2.2_Prosp_campaign_2'!D19</f>
        <v>Permitting</v>
      </c>
      <c r="D98" s="339">
        <f>'2.2_Prosp_campaign_2'!I19</f>
        <v>0</v>
      </c>
      <c r="E98" s="340">
        <f>'2.2_Prosp_campaign_2'!K19</f>
        <v>0</v>
      </c>
      <c r="K98" s="403">
        <f>SUM(K99:K102)</f>
        <v>0</v>
      </c>
    </row>
    <row r="99" spans="2:11" ht="15.75" x14ac:dyDescent="0.25">
      <c r="B99" s="347" t="str">
        <f>'2.2_Prosp_campaign_2'!C20</f>
        <v>2.2.3.1</v>
      </c>
      <c r="C99" s="397" t="str">
        <f>'2.2_Prosp_campaign_2'!D20</f>
        <v>Specify the cost element</v>
      </c>
      <c r="D99" s="398">
        <f>'2.2_Prosp_campaign_2'!I20</f>
        <v>0</v>
      </c>
      <c r="E99" s="399">
        <f>'2.2_Prosp_campaign_2'!K20</f>
        <v>0</v>
      </c>
    </row>
    <row r="100" spans="2:11" ht="15.75" x14ac:dyDescent="0.25">
      <c r="B100" s="347" t="str">
        <f>'2.2_Prosp_campaign_2'!C21</f>
        <v>2.2.3.2</v>
      </c>
      <c r="C100" s="397" t="str">
        <f>'2.2_Prosp_campaign_2'!D21</f>
        <v>Specify the cost element</v>
      </c>
      <c r="D100" s="398">
        <f>'2.2_Prosp_campaign_2'!I21</f>
        <v>0</v>
      </c>
      <c r="E100" s="399">
        <f>'2.2_Prosp_campaign_2'!K21</f>
        <v>0</v>
      </c>
    </row>
    <row r="101" spans="2:11" ht="15.75" x14ac:dyDescent="0.25">
      <c r="B101" s="347" t="str">
        <f>'2.2_Prosp_campaign_2'!C22</f>
        <v>2.2.3.3</v>
      </c>
      <c r="C101" s="397" t="str">
        <f>'2.2_Prosp_campaign_2'!D22</f>
        <v>Specify the cost element</v>
      </c>
      <c r="D101" s="398">
        <f>'2.2_Prosp_campaign_2'!I22</f>
        <v>0</v>
      </c>
      <c r="E101" s="399">
        <f>'2.2_Prosp_campaign_2'!K22</f>
        <v>0</v>
      </c>
    </row>
    <row r="102" spans="2:11" ht="15.75" x14ac:dyDescent="0.25">
      <c r="B102" s="347" t="str">
        <f>'2.2_Prosp_campaign_2'!C23</f>
        <v>2.2.3.4</v>
      </c>
      <c r="C102" s="397" t="str">
        <f>'2.2_Prosp_campaign_2'!D23</f>
        <v>Specify the cost element</v>
      </c>
      <c r="D102" s="398">
        <f>'2.2_Prosp_campaign_2'!I23</f>
        <v>0</v>
      </c>
      <c r="E102" s="399">
        <f>'2.2_Prosp_campaign_2'!K23</f>
        <v>0</v>
      </c>
    </row>
    <row r="103" spans="2:11" ht="15.75" x14ac:dyDescent="0.25">
      <c r="C103" s="397"/>
      <c r="D103" s="398"/>
      <c r="E103" s="399"/>
    </row>
    <row r="104" spans="2:11" ht="15.75" x14ac:dyDescent="0.25">
      <c r="B104" s="347" t="str">
        <f>'2.2_Prosp_campaign_2'!C25</f>
        <v>2.2.4</v>
      </c>
      <c r="C104" s="397" t="str">
        <f>'2.2_Prosp_campaign_2'!D25</f>
        <v>Data acquisition</v>
      </c>
      <c r="D104" s="339">
        <f>'2.2_Prosp_campaign_2'!I25</f>
        <v>0</v>
      </c>
      <c r="E104" s="340">
        <f>'2.2_Prosp_campaign_2'!K25</f>
        <v>0</v>
      </c>
      <c r="K104" s="403">
        <f>SUM(K105:K108)</f>
        <v>0</v>
      </c>
    </row>
    <row r="105" spans="2:11" ht="15.75" x14ac:dyDescent="0.25">
      <c r="B105" s="347" t="str">
        <f>'2.2_Prosp_campaign_2'!C26</f>
        <v>2.2.4.1</v>
      </c>
      <c r="C105" s="397" t="str">
        <f>'2.2_Prosp_campaign_2'!D26</f>
        <v>Mob-demob</v>
      </c>
      <c r="D105" s="398">
        <f>'2.2_Prosp_campaign_2'!I26</f>
        <v>0</v>
      </c>
      <c r="E105" s="399">
        <f>'2.2_Prosp_campaign_2'!K26</f>
        <v>0</v>
      </c>
    </row>
    <row r="106" spans="2:11" ht="15.75" x14ac:dyDescent="0.25">
      <c r="B106" s="347" t="str">
        <f>'2.2_Prosp_campaign_2'!C27</f>
        <v>2.2.4.2</v>
      </c>
      <c r="C106" s="397" t="str">
        <f>'2.2_Prosp_campaign_2'!D27</f>
        <v>Specify the cost element</v>
      </c>
      <c r="D106" s="398">
        <f>'2.2_Prosp_campaign_2'!I27</f>
        <v>0</v>
      </c>
      <c r="E106" s="399">
        <f>'2.2_Prosp_campaign_2'!K27</f>
        <v>0</v>
      </c>
    </row>
    <row r="107" spans="2:11" ht="15.75" x14ac:dyDescent="0.25">
      <c r="B107" s="347" t="str">
        <f>'2.2_Prosp_campaign_2'!C28</f>
        <v>2.2.4.3</v>
      </c>
      <c r="C107" s="397" t="str">
        <f>'2.2_Prosp_campaign_2'!D28</f>
        <v>Specify the cost element</v>
      </c>
      <c r="D107" s="398">
        <f>'2.2_Prosp_campaign_2'!I28</f>
        <v>0</v>
      </c>
      <c r="E107" s="399">
        <f>'2.2_Prosp_campaign_2'!K28</f>
        <v>0</v>
      </c>
    </row>
    <row r="108" spans="2:11" ht="15.75" x14ac:dyDescent="0.25">
      <c r="B108" s="347" t="str">
        <f>'2.2_Prosp_campaign_2'!C29</f>
        <v>2.2.4.4</v>
      </c>
      <c r="C108" s="397" t="str">
        <f>'2.2_Prosp_campaign_2'!D29</f>
        <v>Specify the cost element</v>
      </c>
      <c r="D108" s="398">
        <f>'2.2_Prosp_campaign_2'!I29</f>
        <v>0</v>
      </c>
      <c r="E108" s="399">
        <f>'2.2_Prosp_campaign_2'!K29</f>
        <v>0</v>
      </c>
    </row>
    <row r="109" spans="2:11" ht="15.75" x14ac:dyDescent="0.25">
      <c r="C109" s="397"/>
      <c r="D109" s="398"/>
      <c r="E109" s="399"/>
    </row>
    <row r="110" spans="2:11" ht="15.75" x14ac:dyDescent="0.25">
      <c r="B110" s="347" t="str">
        <f>'2.2_Prosp_campaign_2'!C31</f>
        <v>2.2.5</v>
      </c>
      <c r="C110" s="397" t="str">
        <f>'2.2_Prosp_campaign_2'!D31</f>
        <v>QC and support during acquisition (i.e. birddogs)</v>
      </c>
      <c r="D110" s="339">
        <f>'2.2_Prosp_campaign_2'!I31</f>
        <v>0</v>
      </c>
      <c r="E110" s="340">
        <f>'2.2_Prosp_campaign_2'!K31</f>
        <v>0</v>
      </c>
      <c r="K110" s="403">
        <f>SUM(K111:K114)</f>
        <v>0</v>
      </c>
    </row>
    <row r="111" spans="2:11" ht="15.75" x14ac:dyDescent="0.25">
      <c r="B111" s="347" t="str">
        <f>'2.2_Prosp_campaign_2'!C32</f>
        <v>2.2.5.1</v>
      </c>
      <c r="C111" s="397" t="str">
        <f>'2.2_Prosp_campaign_2'!D32</f>
        <v>Specify the cost element</v>
      </c>
      <c r="D111" s="398">
        <f>'2.2_Prosp_campaign_2'!I32</f>
        <v>0</v>
      </c>
      <c r="E111" s="399">
        <f>'2.2_Prosp_campaign_2'!K32</f>
        <v>0</v>
      </c>
    </row>
    <row r="112" spans="2:11" ht="15.75" x14ac:dyDescent="0.25">
      <c r="B112" s="347" t="str">
        <f>'2.2_Prosp_campaign_2'!C33</f>
        <v>2.2.5.2</v>
      </c>
      <c r="C112" s="397" t="str">
        <f>'2.2_Prosp_campaign_2'!D33</f>
        <v>Specify the cost element</v>
      </c>
      <c r="D112" s="398">
        <f>'2.2_Prosp_campaign_2'!I33</f>
        <v>0</v>
      </c>
      <c r="E112" s="399">
        <f>'2.2_Prosp_campaign_2'!K33</f>
        <v>0</v>
      </c>
    </row>
    <row r="113" spans="2:11" ht="15.75" x14ac:dyDescent="0.25">
      <c r="B113" s="347" t="str">
        <f>'2.2_Prosp_campaign_2'!C34</f>
        <v>2.2.5.3</v>
      </c>
      <c r="C113" s="397" t="str">
        <f>'2.2_Prosp_campaign_2'!D34</f>
        <v>Specify the cost element</v>
      </c>
      <c r="D113" s="398">
        <f>'2.2_Prosp_campaign_2'!I34</f>
        <v>0</v>
      </c>
      <c r="E113" s="399">
        <f>'2.2_Prosp_campaign_2'!K34</f>
        <v>0</v>
      </c>
    </row>
    <row r="114" spans="2:11" ht="15.75" x14ac:dyDescent="0.25">
      <c r="B114" s="347" t="str">
        <f>'2.2_Prosp_campaign_2'!C35</f>
        <v>2.2.5.4</v>
      </c>
      <c r="C114" s="397" t="str">
        <f>'2.2_Prosp_campaign_2'!D35</f>
        <v>Specify the cost element</v>
      </c>
      <c r="D114" s="398">
        <f>'2.2_Prosp_campaign_2'!I35</f>
        <v>0</v>
      </c>
      <c r="E114" s="399">
        <f>'2.2_Prosp_campaign_2'!K35</f>
        <v>0</v>
      </c>
    </row>
    <row r="115" spans="2:11" ht="15.75" x14ac:dyDescent="0.25">
      <c r="C115" s="397"/>
      <c r="D115" s="398"/>
      <c r="E115" s="399"/>
    </row>
    <row r="116" spans="2:11" ht="15.75" x14ac:dyDescent="0.25">
      <c r="B116" s="408" t="str">
        <f>'2.2_Prosp_campaign_2'!C37</f>
        <v>Analysis and interpretation</v>
      </c>
      <c r="C116" s="397"/>
      <c r="D116" s="398"/>
      <c r="E116" s="399"/>
    </row>
    <row r="117" spans="2:11" ht="15.75" x14ac:dyDescent="0.25">
      <c r="B117" s="347" t="str">
        <f>'2.2_Prosp_campaign_2'!C38</f>
        <v>2.2.6</v>
      </c>
      <c r="C117" s="397" t="str">
        <f>'2.2_Prosp_campaign_2'!D38</f>
        <v>Data processing</v>
      </c>
      <c r="D117" s="339">
        <f>'2.2_Prosp_campaign_2'!I38</f>
        <v>0</v>
      </c>
      <c r="E117" s="340">
        <f>'2.2_Prosp_campaign_2'!K38</f>
        <v>0</v>
      </c>
      <c r="K117" s="403">
        <f>SUM(K118:K121)</f>
        <v>0</v>
      </c>
    </row>
    <row r="118" spans="2:11" ht="15.75" x14ac:dyDescent="0.25">
      <c r="B118" s="347" t="str">
        <f>'2.2_Prosp_campaign_2'!C39</f>
        <v>2.2.6.1</v>
      </c>
      <c r="C118" s="397" t="str">
        <f>'2.2_Prosp_campaign_2'!D39</f>
        <v>Specify the cost element</v>
      </c>
      <c r="D118" s="398">
        <f>'2.2_Prosp_campaign_2'!I39</f>
        <v>0</v>
      </c>
      <c r="E118" s="399">
        <f>'2.2_Prosp_campaign_2'!K39</f>
        <v>0</v>
      </c>
    </row>
    <row r="119" spans="2:11" ht="15.75" x14ac:dyDescent="0.25">
      <c r="B119" s="347" t="str">
        <f>'2.2_Prosp_campaign_2'!C40</f>
        <v>2.2.6.2</v>
      </c>
      <c r="C119" s="397" t="str">
        <f>'2.2_Prosp_campaign_2'!D40</f>
        <v>Specify the cost element</v>
      </c>
      <c r="D119" s="398">
        <f>'2.2_Prosp_campaign_2'!I40</f>
        <v>0</v>
      </c>
      <c r="E119" s="399">
        <f>'2.2_Prosp_campaign_2'!K40</f>
        <v>0</v>
      </c>
    </row>
    <row r="120" spans="2:11" ht="15.75" x14ac:dyDescent="0.25">
      <c r="B120" s="347" t="str">
        <f>'2.2_Prosp_campaign_2'!C41</f>
        <v>2.2.6.3</v>
      </c>
      <c r="C120" s="397" t="str">
        <f>'2.2_Prosp_campaign_2'!D41</f>
        <v>Specify the cost element</v>
      </c>
      <c r="D120" s="398">
        <f>'2.2_Prosp_campaign_2'!I41</f>
        <v>0</v>
      </c>
      <c r="E120" s="399">
        <f>'2.2_Prosp_campaign_2'!K41</f>
        <v>0</v>
      </c>
    </row>
    <row r="121" spans="2:11" ht="15.75" x14ac:dyDescent="0.25">
      <c r="B121" s="347" t="str">
        <f>'2.2_Prosp_campaign_2'!C42</f>
        <v>2.2.6.4</v>
      </c>
      <c r="C121" s="397" t="str">
        <f>'2.2_Prosp_campaign_2'!D42</f>
        <v>Specify the cost element</v>
      </c>
      <c r="D121" s="398">
        <f>'2.2_Prosp_campaign_2'!I42</f>
        <v>0</v>
      </c>
      <c r="E121" s="399">
        <f>'2.2_Prosp_campaign_2'!K42</f>
        <v>0</v>
      </c>
    </row>
    <row r="122" spans="2:11" ht="15.75" x14ac:dyDescent="0.25">
      <c r="C122" s="397"/>
      <c r="D122" s="398"/>
      <c r="E122" s="399"/>
    </row>
    <row r="123" spans="2:11" ht="15.75" x14ac:dyDescent="0.25">
      <c r="B123" s="347" t="str">
        <f>'2.2_Prosp_campaign_2'!C44</f>
        <v>2.2.7</v>
      </c>
      <c r="C123" s="397" t="str">
        <f>'2.2_Prosp_campaign_2'!D44</f>
        <v>Data interpretation</v>
      </c>
      <c r="D123" s="339">
        <f>'2.2_Prosp_campaign_2'!I44</f>
        <v>0</v>
      </c>
      <c r="E123" s="340">
        <f>'2.2_Prosp_campaign_2'!K44</f>
        <v>0</v>
      </c>
      <c r="K123" s="403">
        <f>SUM(K124:K127)</f>
        <v>0</v>
      </c>
    </row>
    <row r="124" spans="2:11" ht="15.75" x14ac:dyDescent="0.25">
      <c r="B124" s="347" t="str">
        <f>'2.2_Prosp_campaign_2'!C45</f>
        <v>2.2.7.1</v>
      </c>
      <c r="C124" s="397" t="str">
        <f>'2.2_Prosp_campaign_2'!D45</f>
        <v>Specify the cost element</v>
      </c>
      <c r="D124" s="398">
        <f>'2.2_Prosp_campaign_2'!I45</f>
        <v>0</v>
      </c>
      <c r="E124" s="399">
        <f>'2.2_Prosp_campaign_2'!K45</f>
        <v>0</v>
      </c>
    </row>
    <row r="125" spans="2:11" ht="15.75" x14ac:dyDescent="0.25">
      <c r="B125" s="347" t="str">
        <f>'2.2_Prosp_campaign_2'!C46</f>
        <v>2.2.7.2</v>
      </c>
      <c r="C125" s="397" t="str">
        <f>'2.2_Prosp_campaign_2'!D46</f>
        <v>Specify the cost element</v>
      </c>
      <c r="D125" s="398">
        <f>'2.2_Prosp_campaign_2'!I46</f>
        <v>0</v>
      </c>
      <c r="E125" s="399">
        <f>'2.2_Prosp_campaign_2'!K46</f>
        <v>0</v>
      </c>
    </row>
    <row r="126" spans="2:11" ht="15.75" x14ac:dyDescent="0.25">
      <c r="B126" s="347" t="str">
        <f>'2.2_Prosp_campaign_2'!C47</f>
        <v>2.2.7.3</v>
      </c>
      <c r="C126" s="397" t="str">
        <f>'2.2_Prosp_campaign_2'!D47</f>
        <v>Specify the cost element</v>
      </c>
      <c r="D126" s="398">
        <f>'2.2_Prosp_campaign_2'!I47</f>
        <v>0</v>
      </c>
      <c r="E126" s="399">
        <f>'2.2_Prosp_campaign_2'!K47</f>
        <v>0</v>
      </c>
    </row>
    <row r="127" spans="2:11" ht="15.75" x14ac:dyDescent="0.25">
      <c r="B127" s="347" t="str">
        <f>'2.2_Prosp_campaign_2'!C48</f>
        <v>2.2.7.4</v>
      </c>
      <c r="C127" s="397" t="str">
        <f>'2.2_Prosp_campaign_2'!D48</f>
        <v>Specify the cost element</v>
      </c>
      <c r="D127" s="398">
        <f>'2.2_Prosp_campaign_2'!I48</f>
        <v>0</v>
      </c>
      <c r="E127" s="399">
        <f>'2.2_Prosp_campaign_2'!K48</f>
        <v>0</v>
      </c>
    </row>
    <row r="128" spans="2:11" ht="15.75" x14ac:dyDescent="0.25">
      <c r="C128" s="397"/>
      <c r="D128" s="398"/>
      <c r="E128" s="399"/>
    </row>
    <row r="129" spans="1:11" ht="15.75" x14ac:dyDescent="0.25">
      <c r="B129" s="347" t="str">
        <f>'2.2_Prosp_campaign_2'!C50</f>
        <v>2.2.8</v>
      </c>
      <c r="C129" s="397" t="str">
        <f>'2.2_Prosp_campaign_2'!D50</f>
        <v>Free floating contigency</v>
      </c>
      <c r="D129" s="398"/>
      <c r="E129" s="399">
        <f>'2.2_Prosp_campaign_2'!K50</f>
        <v>0</v>
      </c>
    </row>
    <row r="130" spans="1:11" ht="15.75" x14ac:dyDescent="0.25">
      <c r="C130" s="364"/>
      <c r="D130" s="348"/>
      <c r="E130" s="349"/>
    </row>
    <row r="131" spans="1:11" ht="15.75" x14ac:dyDescent="0.25">
      <c r="A131" s="337">
        <f>'0_Summary'!A31</f>
        <v>2.2999999999999998</v>
      </c>
      <c r="B131" s="338"/>
      <c r="C131" s="363" t="str">
        <f>'0_Summary'!C31</f>
        <v>Prospection campaign 3</v>
      </c>
      <c r="D131" s="339">
        <f>'2.3_Prosp_campaign_3'!I55</f>
        <v>0</v>
      </c>
      <c r="E131" s="340">
        <f>'2.3_Prosp_campaign_3'!K55</f>
        <v>0</v>
      </c>
      <c r="K131" s="403">
        <f>SUM(K133,K139,K146,K152,K158,K165,K171)</f>
        <v>0</v>
      </c>
    </row>
    <row r="132" spans="1:11" ht="15.75" x14ac:dyDescent="0.25">
      <c r="B132" s="408" t="str">
        <f>'2.3_Prosp_campaign_3'!C5</f>
        <v>Work required for the acquisition of new geodata</v>
      </c>
      <c r="C132" s="397"/>
      <c r="D132" s="398"/>
      <c r="E132" s="399"/>
    </row>
    <row r="133" spans="1:11" ht="15.75" x14ac:dyDescent="0.25">
      <c r="B133" s="347" t="str">
        <f>'2.3_Prosp_campaign_3'!C6</f>
        <v>2.3.1</v>
      </c>
      <c r="C133" s="397" t="str">
        <f>'2.3_Prosp_campaign_3'!D6</f>
        <v xml:space="preserve">Planification (vintage data collection and analyses, design study, environnemental study,…) </v>
      </c>
      <c r="D133" s="339">
        <f>'2.3_Prosp_campaign_3'!I6</f>
        <v>0</v>
      </c>
      <c r="E133" s="340">
        <f>'2.3_Prosp_campaign_3'!K6</f>
        <v>0</v>
      </c>
      <c r="K133" s="403">
        <f>SUM(K134:K137)</f>
        <v>0</v>
      </c>
    </row>
    <row r="134" spans="1:11" ht="15.75" x14ac:dyDescent="0.25">
      <c r="B134" s="347" t="str">
        <f>'2.3_Prosp_campaign_3'!C7</f>
        <v>2.3.1.1</v>
      </c>
      <c r="C134" s="397" t="str">
        <f>'2.3_Prosp_campaign_3'!D7</f>
        <v>Specify the cost element</v>
      </c>
      <c r="D134" s="398">
        <f>'2.3_Prosp_campaign_3'!I7</f>
        <v>0</v>
      </c>
      <c r="E134" s="399">
        <f>'2.3_Prosp_campaign_3'!K7</f>
        <v>0</v>
      </c>
    </row>
    <row r="135" spans="1:11" ht="15.75" x14ac:dyDescent="0.25">
      <c r="B135" s="347" t="str">
        <f>'2.3_Prosp_campaign_3'!C8</f>
        <v>2.3.1.2</v>
      </c>
      <c r="C135" s="397" t="str">
        <f>'2.3_Prosp_campaign_3'!D8</f>
        <v>Specify the cost element</v>
      </c>
      <c r="D135" s="398">
        <f>'2.3_Prosp_campaign_3'!I8</f>
        <v>0</v>
      </c>
      <c r="E135" s="399">
        <f>'2.3_Prosp_campaign_3'!K8</f>
        <v>0</v>
      </c>
    </row>
    <row r="136" spans="1:11" ht="15.75" x14ac:dyDescent="0.25">
      <c r="B136" s="347" t="str">
        <f>'2.3_Prosp_campaign_3'!C9</f>
        <v>2.3.1.3</v>
      </c>
      <c r="C136" s="397" t="str">
        <f>'2.3_Prosp_campaign_3'!D9</f>
        <v>Specify the cost element</v>
      </c>
      <c r="D136" s="398">
        <f>'2.3_Prosp_campaign_3'!I9</f>
        <v>0</v>
      </c>
      <c r="E136" s="399">
        <f>'2.3_Prosp_campaign_3'!K9</f>
        <v>0</v>
      </c>
    </row>
    <row r="137" spans="1:11" ht="15.75" x14ac:dyDescent="0.25">
      <c r="B137" s="347" t="str">
        <f>'2.3_Prosp_campaign_3'!C10</f>
        <v>2.3.1.4</v>
      </c>
      <c r="C137" s="397" t="str">
        <f>'2.3_Prosp_campaign_3'!D10</f>
        <v>Specify the cost element</v>
      </c>
      <c r="D137" s="398">
        <f>'2.3_Prosp_campaign_3'!I10</f>
        <v>0</v>
      </c>
      <c r="E137" s="399">
        <f>'2.3_Prosp_campaign_3'!K10</f>
        <v>0</v>
      </c>
    </row>
    <row r="138" spans="1:11" ht="15.75" x14ac:dyDescent="0.25">
      <c r="C138" s="397"/>
      <c r="D138" s="398"/>
      <c r="E138" s="399"/>
    </row>
    <row r="139" spans="1:11" ht="15.75" x14ac:dyDescent="0.25">
      <c r="B139" s="347" t="str">
        <f>'2.3_Prosp_campaign_3'!C12</f>
        <v>2.3.2</v>
      </c>
      <c r="C139" s="397" t="str">
        <f>'2.3_Prosp_campaign_3'!D12</f>
        <v>Call for tenders and contracts</v>
      </c>
      <c r="D139" s="339">
        <f>'2.3_Prosp_campaign_3'!I12</f>
        <v>0</v>
      </c>
      <c r="E139" s="340">
        <f>'2.3_Prosp_campaign_3'!K12</f>
        <v>0</v>
      </c>
      <c r="K139" s="403">
        <f>SUM(K140:K143)</f>
        <v>0</v>
      </c>
    </row>
    <row r="140" spans="1:11" ht="15.75" x14ac:dyDescent="0.25">
      <c r="B140" s="347" t="str">
        <f>'2.3_Prosp_campaign_3'!C13</f>
        <v>2.3.2.1</v>
      </c>
      <c r="C140" s="397" t="str">
        <f>'2.3_Prosp_campaign_3'!D13</f>
        <v>Specify the cost element</v>
      </c>
      <c r="D140" s="398">
        <f>'2.3_Prosp_campaign_3'!I13</f>
        <v>0</v>
      </c>
      <c r="E140" s="399">
        <f>'2.3_Prosp_campaign_3'!K13</f>
        <v>0</v>
      </c>
    </row>
    <row r="141" spans="1:11" ht="15.75" x14ac:dyDescent="0.25">
      <c r="B141" s="347" t="str">
        <f>'2.3_Prosp_campaign_3'!C14</f>
        <v>2.3.2.2</v>
      </c>
      <c r="C141" s="397" t="str">
        <f>'2.3_Prosp_campaign_3'!D14</f>
        <v>Specify the cost element</v>
      </c>
      <c r="D141" s="398">
        <f>'2.3_Prosp_campaign_3'!I14</f>
        <v>0</v>
      </c>
      <c r="E141" s="399">
        <f>'2.3_Prosp_campaign_3'!K14</f>
        <v>0</v>
      </c>
    </row>
    <row r="142" spans="1:11" ht="15.75" x14ac:dyDescent="0.25">
      <c r="B142" s="347" t="str">
        <f>'2.3_Prosp_campaign_3'!C15</f>
        <v>2.3.2.3</v>
      </c>
      <c r="C142" s="397" t="str">
        <f>'2.3_Prosp_campaign_3'!D15</f>
        <v>Specify the cost element</v>
      </c>
      <c r="D142" s="398">
        <f>'2.3_Prosp_campaign_3'!I15</f>
        <v>0</v>
      </c>
      <c r="E142" s="399">
        <f>'2.3_Prosp_campaign_3'!K15</f>
        <v>0</v>
      </c>
    </row>
    <row r="143" spans="1:11" ht="15.75" x14ac:dyDescent="0.25">
      <c r="B143" s="347" t="str">
        <f>'2.3_Prosp_campaign_3'!C16</f>
        <v>2.3.2.4</v>
      </c>
      <c r="C143" s="397" t="str">
        <f>'2.3_Prosp_campaign_3'!D16</f>
        <v>Specify the cost element</v>
      </c>
      <c r="D143" s="398">
        <f>'2.3_Prosp_campaign_3'!I16</f>
        <v>0</v>
      </c>
      <c r="E143" s="399">
        <f>'2.3_Prosp_campaign_3'!K16</f>
        <v>0</v>
      </c>
    </row>
    <row r="144" spans="1:11" ht="15.75" x14ac:dyDescent="0.25">
      <c r="C144" s="397"/>
      <c r="D144" s="398"/>
      <c r="E144" s="399"/>
    </row>
    <row r="145" spans="2:11" ht="15.75" x14ac:dyDescent="0.25">
      <c r="B145" s="408" t="str">
        <f>'2.3_Prosp_campaign_3'!C18</f>
        <v>Acquisition of new geodata in the prospecting area</v>
      </c>
      <c r="C145" s="397"/>
      <c r="D145" s="398"/>
      <c r="E145" s="399"/>
    </row>
    <row r="146" spans="2:11" ht="15.75" x14ac:dyDescent="0.25">
      <c r="B146" s="347" t="str">
        <f>'2.3_Prosp_campaign_3'!C19</f>
        <v>2.3.3</v>
      </c>
      <c r="C146" s="397" t="str">
        <f>'2.3_Prosp_campaign_3'!D19</f>
        <v>Permitting</v>
      </c>
      <c r="D146" s="339">
        <f>'2.3_Prosp_campaign_3'!I19</f>
        <v>0</v>
      </c>
      <c r="E146" s="340">
        <f>'2.3_Prosp_campaign_3'!K19</f>
        <v>0</v>
      </c>
      <c r="K146" s="403">
        <f>SUM(K147:K150)</f>
        <v>0</v>
      </c>
    </row>
    <row r="147" spans="2:11" ht="15.75" x14ac:dyDescent="0.25">
      <c r="B147" s="347" t="str">
        <f>'2.3_Prosp_campaign_3'!C20</f>
        <v>2.3.3.1</v>
      </c>
      <c r="C147" s="397" t="str">
        <f>'2.3_Prosp_campaign_3'!D20</f>
        <v>Specify the cost element</v>
      </c>
      <c r="D147" s="398">
        <f>'2.3_Prosp_campaign_3'!I20</f>
        <v>0</v>
      </c>
      <c r="E147" s="399">
        <f>'2.3_Prosp_campaign_3'!K20</f>
        <v>0</v>
      </c>
    </row>
    <row r="148" spans="2:11" ht="15.75" x14ac:dyDescent="0.25">
      <c r="B148" s="347" t="str">
        <f>'2.3_Prosp_campaign_3'!C21</f>
        <v>2.3.3.2</v>
      </c>
      <c r="C148" s="397" t="str">
        <f>'2.3_Prosp_campaign_3'!D21</f>
        <v>Specify the cost element</v>
      </c>
      <c r="D148" s="398">
        <f>'2.3_Prosp_campaign_3'!I21</f>
        <v>0</v>
      </c>
      <c r="E148" s="399">
        <f>'2.3_Prosp_campaign_3'!K21</f>
        <v>0</v>
      </c>
    </row>
    <row r="149" spans="2:11" ht="15.75" x14ac:dyDescent="0.25">
      <c r="B149" s="347" t="str">
        <f>'2.3_Prosp_campaign_3'!C22</f>
        <v>2.3.3.3</v>
      </c>
      <c r="C149" s="397" t="str">
        <f>'2.3_Prosp_campaign_3'!D22</f>
        <v>Specify the cost element</v>
      </c>
      <c r="D149" s="398">
        <f>'2.3_Prosp_campaign_3'!I22</f>
        <v>0</v>
      </c>
      <c r="E149" s="399">
        <f>'2.3_Prosp_campaign_3'!K22</f>
        <v>0</v>
      </c>
    </row>
    <row r="150" spans="2:11" ht="15.75" x14ac:dyDescent="0.25">
      <c r="B150" s="347" t="str">
        <f>'2.3_Prosp_campaign_3'!C23</f>
        <v>2.3.3.4</v>
      </c>
      <c r="C150" s="397" t="str">
        <f>'2.3_Prosp_campaign_3'!D23</f>
        <v>Specify the cost element</v>
      </c>
      <c r="D150" s="398">
        <f>'2.3_Prosp_campaign_3'!I23</f>
        <v>0</v>
      </c>
      <c r="E150" s="399">
        <f>'2.3_Prosp_campaign_3'!K23</f>
        <v>0</v>
      </c>
    </row>
    <row r="151" spans="2:11" ht="15.75" x14ac:dyDescent="0.25">
      <c r="C151" s="397"/>
      <c r="D151" s="398"/>
      <c r="E151" s="399"/>
    </row>
    <row r="152" spans="2:11" ht="15.75" x14ac:dyDescent="0.25">
      <c r="B152" s="347" t="str">
        <f>'2.3_Prosp_campaign_3'!C25</f>
        <v>2.3.4</v>
      </c>
      <c r="C152" s="397" t="str">
        <f>'2.3_Prosp_campaign_3'!D25</f>
        <v>Data acquisition</v>
      </c>
      <c r="D152" s="339">
        <f>'2.3_Prosp_campaign_3'!I25</f>
        <v>0</v>
      </c>
      <c r="E152" s="340">
        <f>'2.3_Prosp_campaign_3'!K25</f>
        <v>0</v>
      </c>
      <c r="K152" s="403">
        <f>SUM(K153:K156)</f>
        <v>0</v>
      </c>
    </row>
    <row r="153" spans="2:11" ht="15.75" x14ac:dyDescent="0.25">
      <c r="B153" s="347" t="str">
        <f>'2.3_Prosp_campaign_3'!C26</f>
        <v>2.3.4.1</v>
      </c>
      <c r="C153" s="397" t="str">
        <f>'2.3_Prosp_campaign_3'!D26</f>
        <v>Mob-demob</v>
      </c>
      <c r="D153" s="398">
        <f>'2.3_Prosp_campaign_3'!I26</f>
        <v>0</v>
      </c>
      <c r="E153" s="399">
        <f>'2.3_Prosp_campaign_3'!K26</f>
        <v>0</v>
      </c>
    </row>
    <row r="154" spans="2:11" ht="15.75" x14ac:dyDescent="0.25">
      <c r="B154" s="347" t="str">
        <f>'2.3_Prosp_campaign_3'!C27</f>
        <v>2.3.4.2</v>
      </c>
      <c r="C154" s="397" t="str">
        <f>'2.3_Prosp_campaign_3'!D27</f>
        <v>Specify the cost element</v>
      </c>
      <c r="D154" s="398">
        <f>'2.3_Prosp_campaign_3'!I27</f>
        <v>0</v>
      </c>
      <c r="E154" s="399">
        <f>'2.3_Prosp_campaign_3'!K27</f>
        <v>0</v>
      </c>
    </row>
    <row r="155" spans="2:11" ht="15.75" x14ac:dyDescent="0.25">
      <c r="B155" s="347" t="str">
        <f>'2.3_Prosp_campaign_3'!C28</f>
        <v>2.3.4.3</v>
      </c>
      <c r="C155" s="397" t="str">
        <f>'2.3_Prosp_campaign_3'!D28</f>
        <v>Specify the cost element</v>
      </c>
      <c r="D155" s="398">
        <f>'2.3_Prosp_campaign_3'!I28</f>
        <v>0</v>
      </c>
      <c r="E155" s="399">
        <f>'2.3_Prosp_campaign_3'!K28</f>
        <v>0</v>
      </c>
    </row>
    <row r="156" spans="2:11" ht="15.75" x14ac:dyDescent="0.25">
      <c r="B156" s="347" t="str">
        <f>'2.3_Prosp_campaign_3'!C29</f>
        <v>2.3.4.4</v>
      </c>
      <c r="C156" s="397" t="str">
        <f>'2.3_Prosp_campaign_3'!D29</f>
        <v>Specify the cost element</v>
      </c>
      <c r="D156" s="398">
        <f>'2.3_Prosp_campaign_3'!I29</f>
        <v>0</v>
      </c>
      <c r="E156" s="399">
        <f>'2.3_Prosp_campaign_3'!K29</f>
        <v>0</v>
      </c>
    </row>
    <row r="157" spans="2:11" ht="15.75" x14ac:dyDescent="0.25">
      <c r="C157" s="397"/>
      <c r="D157" s="398"/>
      <c r="E157" s="399"/>
    </row>
    <row r="158" spans="2:11" ht="15.75" x14ac:dyDescent="0.25">
      <c r="B158" s="347" t="str">
        <f>'2.3_Prosp_campaign_3'!C31</f>
        <v>2.3.5</v>
      </c>
      <c r="C158" s="397" t="str">
        <f>'2.3_Prosp_campaign_3'!D31</f>
        <v>QC and support during acquisition (i.e. birddogs)</v>
      </c>
      <c r="D158" s="339">
        <f>'2.3_Prosp_campaign_3'!I31</f>
        <v>0</v>
      </c>
      <c r="E158" s="340">
        <f>'2.3_Prosp_campaign_3'!K31</f>
        <v>0</v>
      </c>
      <c r="K158" s="403">
        <f>SUM(K159:K162)</f>
        <v>0</v>
      </c>
    </row>
    <row r="159" spans="2:11" ht="15.75" x14ac:dyDescent="0.25">
      <c r="B159" s="347" t="str">
        <f>'2.3_Prosp_campaign_3'!C32</f>
        <v>2.3.5.1</v>
      </c>
      <c r="C159" s="397" t="str">
        <f>'2.3_Prosp_campaign_3'!D32</f>
        <v>Specify the cost element</v>
      </c>
      <c r="D159" s="398">
        <f>'2.3_Prosp_campaign_3'!I32</f>
        <v>0</v>
      </c>
      <c r="E159" s="399">
        <f>'2.3_Prosp_campaign_3'!K32</f>
        <v>0</v>
      </c>
    </row>
    <row r="160" spans="2:11" ht="15.75" x14ac:dyDescent="0.25">
      <c r="B160" s="347" t="str">
        <f>'2.3_Prosp_campaign_3'!C33</f>
        <v>2.3.5.2</v>
      </c>
      <c r="C160" s="397" t="str">
        <f>'2.3_Prosp_campaign_3'!D33</f>
        <v>Specify the cost element</v>
      </c>
      <c r="D160" s="398">
        <f>'2.3_Prosp_campaign_3'!I33</f>
        <v>0</v>
      </c>
      <c r="E160" s="399">
        <f>'2.3_Prosp_campaign_3'!K33</f>
        <v>0</v>
      </c>
    </row>
    <row r="161" spans="2:11" ht="15.75" x14ac:dyDescent="0.25">
      <c r="B161" s="347" t="str">
        <f>'2.3_Prosp_campaign_3'!C34</f>
        <v>2.3.5.3</v>
      </c>
      <c r="C161" s="397" t="str">
        <f>'2.3_Prosp_campaign_3'!D34</f>
        <v>Specify the cost element</v>
      </c>
      <c r="D161" s="398">
        <f>'2.3_Prosp_campaign_3'!I34</f>
        <v>0</v>
      </c>
      <c r="E161" s="399">
        <f>'2.3_Prosp_campaign_3'!K34</f>
        <v>0</v>
      </c>
    </row>
    <row r="162" spans="2:11" ht="15.75" x14ac:dyDescent="0.25">
      <c r="B162" s="347" t="str">
        <f>'2.3_Prosp_campaign_3'!C35</f>
        <v>2.3.5.4</v>
      </c>
      <c r="C162" s="397" t="str">
        <f>'2.3_Prosp_campaign_3'!D35</f>
        <v>Specify the cost element</v>
      </c>
      <c r="D162" s="398">
        <f>'2.3_Prosp_campaign_3'!I35</f>
        <v>0</v>
      </c>
      <c r="E162" s="399">
        <f>'2.3_Prosp_campaign_3'!K35</f>
        <v>0</v>
      </c>
    </row>
    <row r="163" spans="2:11" ht="15.75" x14ac:dyDescent="0.25">
      <c r="C163" s="397"/>
      <c r="D163" s="398"/>
      <c r="E163" s="399"/>
    </row>
    <row r="164" spans="2:11" ht="15.75" x14ac:dyDescent="0.25">
      <c r="B164" s="408" t="str">
        <f>'2.3_Prosp_campaign_3'!C37</f>
        <v>Analysis and interpretation</v>
      </c>
      <c r="C164" s="397"/>
      <c r="D164" s="398"/>
      <c r="E164" s="399"/>
    </row>
    <row r="165" spans="2:11" ht="15.75" x14ac:dyDescent="0.25">
      <c r="B165" s="347" t="str">
        <f>'2.3_Prosp_campaign_3'!C38</f>
        <v>2.3.6</v>
      </c>
      <c r="C165" s="397" t="str">
        <f>'2.3_Prosp_campaign_3'!D38</f>
        <v>Data processing</v>
      </c>
      <c r="D165" s="339">
        <f>'2.3_Prosp_campaign_3'!I38</f>
        <v>0</v>
      </c>
      <c r="E165" s="340">
        <f>'2.3_Prosp_campaign_3'!K38</f>
        <v>0</v>
      </c>
      <c r="K165" s="403">
        <f>SUM(K166:K169)</f>
        <v>0</v>
      </c>
    </row>
    <row r="166" spans="2:11" ht="15.75" x14ac:dyDescent="0.25">
      <c r="B166" s="347" t="str">
        <f>'2.3_Prosp_campaign_3'!C39</f>
        <v>2.3.6.1</v>
      </c>
      <c r="C166" s="397" t="str">
        <f>'2.3_Prosp_campaign_3'!D39</f>
        <v>Specify the cost element</v>
      </c>
      <c r="D166" s="398">
        <f>'2.3_Prosp_campaign_3'!I39</f>
        <v>0</v>
      </c>
      <c r="E166" s="399">
        <f>'2.3_Prosp_campaign_3'!K39</f>
        <v>0</v>
      </c>
    </row>
    <row r="167" spans="2:11" ht="15.75" x14ac:dyDescent="0.25">
      <c r="B167" s="347" t="str">
        <f>'2.3_Prosp_campaign_3'!C40</f>
        <v>2.3.6.2</v>
      </c>
      <c r="C167" s="397" t="str">
        <f>'2.3_Prosp_campaign_3'!D40</f>
        <v>Specify the cost element</v>
      </c>
      <c r="D167" s="398">
        <f>'2.3_Prosp_campaign_3'!I40</f>
        <v>0</v>
      </c>
      <c r="E167" s="399">
        <f>'2.3_Prosp_campaign_3'!K40</f>
        <v>0</v>
      </c>
    </row>
    <row r="168" spans="2:11" ht="15.75" x14ac:dyDescent="0.25">
      <c r="B168" s="347" t="str">
        <f>'2.3_Prosp_campaign_3'!C41</f>
        <v>2.3.6.3</v>
      </c>
      <c r="C168" s="397" t="str">
        <f>'2.3_Prosp_campaign_3'!D41</f>
        <v>Specify the cost element</v>
      </c>
      <c r="D168" s="398">
        <f>'2.3_Prosp_campaign_3'!I41</f>
        <v>0</v>
      </c>
      <c r="E168" s="399">
        <f>'2.3_Prosp_campaign_3'!K41</f>
        <v>0</v>
      </c>
    </row>
    <row r="169" spans="2:11" ht="15.75" x14ac:dyDescent="0.25">
      <c r="B169" s="347" t="str">
        <f>'2.3_Prosp_campaign_3'!C42</f>
        <v>2.3.6.4</v>
      </c>
      <c r="C169" s="397" t="str">
        <f>'2.3_Prosp_campaign_3'!D42</f>
        <v>Specify the cost element</v>
      </c>
      <c r="D169" s="398">
        <f>'2.3_Prosp_campaign_3'!I42</f>
        <v>0</v>
      </c>
      <c r="E169" s="399">
        <f>'2.3_Prosp_campaign_3'!K42</f>
        <v>0</v>
      </c>
    </row>
    <row r="170" spans="2:11" ht="15.75" x14ac:dyDescent="0.25">
      <c r="C170" s="397"/>
      <c r="D170" s="398"/>
      <c r="E170" s="399"/>
    </row>
    <row r="171" spans="2:11" ht="15.75" x14ac:dyDescent="0.25">
      <c r="B171" s="347" t="str">
        <f>'2.3_Prosp_campaign_3'!C44</f>
        <v>2.3.7</v>
      </c>
      <c r="C171" s="397" t="str">
        <f>'2.3_Prosp_campaign_3'!D44</f>
        <v>Data interpretation</v>
      </c>
      <c r="D171" s="339">
        <f>'2.3_Prosp_campaign_3'!I44</f>
        <v>0</v>
      </c>
      <c r="E171" s="340">
        <f>'2.3_Prosp_campaign_3'!K44</f>
        <v>0</v>
      </c>
      <c r="K171" s="403">
        <f>SUM(K172:K175)</f>
        <v>0</v>
      </c>
    </row>
    <row r="172" spans="2:11" ht="15.75" x14ac:dyDescent="0.25">
      <c r="B172" s="347" t="str">
        <f>'2.3_Prosp_campaign_3'!C45</f>
        <v>2.3.7.1</v>
      </c>
      <c r="C172" s="397" t="str">
        <f>'2.3_Prosp_campaign_3'!D45</f>
        <v>Specify the cost element</v>
      </c>
      <c r="D172" s="398">
        <f>'2.3_Prosp_campaign_3'!I45</f>
        <v>0</v>
      </c>
      <c r="E172" s="399">
        <f>'2.3_Prosp_campaign_3'!K45</f>
        <v>0</v>
      </c>
    </row>
    <row r="173" spans="2:11" ht="15.75" x14ac:dyDescent="0.25">
      <c r="B173" s="347" t="str">
        <f>'2.3_Prosp_campaign_3'!C46</f>
        <v>2.3.7.2</v>
      </c>
      <c r="C173" s="397" t="str">
        <f>'2.3_Prosp_campaign_3'!D46</f>
        <v>Specify the cost element</v>
      </c>
      <c r="D173" s="398">
        <f>'2.3_Prosp_campaign_3'!I46</f>
        <v>0</v>
      </c>
      <c r="E173" s="399">
        <f>'2.3_Prosp_campaign_3'!K46</f>
        <v>0</v>
      </c>
    </row>
    <row r="174" spans="2:11" ht="15.75" x14ac:dyDescent="0.25">
      <c r="B174" s="347" t="str">
        <f>'2.3_Prosp_campaign_3'!C47</f>
        <v>2.3.7.3</v>
      </c>
      <c r="C174" s="397" t="str">
        <f>'2.3_Prosp_campaign_3'!D47</f>
        <v>Specify the cost element</v>
      </c>
      <c r="D174" s="398">
        <f>'2.3_Prosp_campaign_3'!I47</f>
        <v>0</v>
      </c>
      <c r="E174" s="399">
        <f>'2.3_Prosp_campaign_3'!K47</f>
        <v>0</v>
      </c>
    </row>
    <row r="175" spans="2:11" ht="15.75" x14ac:dyDescent="0.25">
      <c r="B175" s="347" t="str">
        <f>'2.3_Prosp_campaign_3'!C48</f>
        <v>2.3.7.4</v>
      </c>
      <c r="C175" s="397" t="str">
        <f>'2.3_Prosp_campaign_3'!D48</f>
        <v>Specify the cost element</v>
      </c>
      <c r="D175" s="398">
        <f>'2.3_Prosp_campaign_3'!I48</f>
        <v>0</v>
      </c>
      <c r="E175" s="399">
        <f>'2.3_Prosp_campaign_3'!K48</f>
        <v>0</v>
      </c>
    </row>
    <row r="176" spans="2:11" ht="15.75" x14ac:dyDescent="0.25">
      <c r="C176" s="397"/>
      <c r="D176" s="398"/>
      <c r="E176" s="399"/>
    </row>
    <row r="177" spans="1:15" ht="15.75" x14ac:dyDescent="0.25">
      <c r="B177" s="347" t="str">
        <f>'2.3_Prosp_campaign_3'!C50</f>
        <v>2.3.8</v>
      </c>
      <c r="C177" s="397" t="str">
        <f>'2.3_Prosp_campaign_3'!D50</f>
        <v>Free floating contigency</v>
      </c>
      <c r="D177" s="398"/>
      <c r="E177" s="399">
        <f>'2.3_Prosp_campaign_3'!K50</f>
        <v>0</v>
      </c>
    </row>
    <row r="178" spans="1:15" ht="15.75" x14ac:dyDescent="0.25">
      <c r="A178" s="350"/>
      <c r="B178" s="351"/>
      <c r="C178" s="366"/>
      <c r="D178" s="352"/>
      <c r="E178" s="353"/>
      <c r="F178" s="354"/>
      <c r="G178" s="354"/>
      <c r="H178" s="354"/>
      <c r="I178" s="354"/>
      <c r="J178" s="354"/>
      <c r="K178" s="354"/>
      <c r="L178" s="354"/>
      <c r="M178" s="354"/>
      <c r="N178" s="354"/>
      <c r="O178" s="354"/>
    </row>
    <row r="179" spans="1:15" s="360" customFormat="1" ht="15.75" x14ac:dyDescent="0.25">
      <c r="A179" s="355"/>
      <c r="B179" s="356"/>
      <c r="C179" s="357" t="s">
        <v>5</v>
      </c>
      <c r="D179" s="362">
        <f>SUM(D2,D35,D83,D131)</f>
        <v>0</v>
      </c>
      <c r="E179" s="358">
        <f>SUM(E2,E35,E83,E131,)</f>
        <v>0</v>
      </c>
      <c r="F179" s="359"/>
      <c r="G179" s="359"/>
      <c r="H179" s="359"/>
      <c r="I179" s="359"/>
      <c r="J179" s="359"/>
      <c r="K179" s="359">
        <f>K2+K34</f>
        <v>0</v>
      </c>
      <c r="L179" s="359"/>
      <c r="M179" s="359"/>
      <c r="N179" s="359"/>
      <c r="O179" s="359"/>
    </row>
    <row r="180" spans="1:15" x14ac:dyDescent="0.25">
      <c r="D180" s="135"/>
      <c r="F180" s="342"/>
      <c r="G180" s="342"/>
      <c r="H180" s="342"/>
      <c r="I180" s="342"/>
      <c r="J180" s="342"/>
      <c r="K180" s="342"/>
      <c r="L180" s="342"/>
      <c r="M180" s="342"/>
      <c r="N180" s="342"/>
      <c r="O180" s="342"/>
    </row>
    <row r="181" spans="1:15" x14ac:dyDescent="0.25">
      <c r="D181" s="135"/>
      <c r="F181" s="342"/>
      <c r="G181" s="342"/>
      <c r="H181" s="342"/>
      <c r="I181" s="342"/>
      <c r="J181" s="342"/>
      <c r="K181" s="342"/>
      <c r="L181" s="342"/>
      <c r="M181" s="342"/>
      <c r="N181" s="342"/>
      <c r="O181" s="342"/>
    </row>
    <row r="182" spans="1:15" x14ac:dyDescent="0.25">
      <c r="D182" s="135"/>
      <c r="F182" s="342"/>
      <c r="G182" s="342"/>
      <c r="H182" s="342"/>
      <c r="I182" s="342"/>
      <c r="J182" s="342"/>
      <c r="K182" s="342"/>
      <c r="L182" s="342"/>
      <c r="M182" s="342"/>
      <c r="N182" s="342"/>
      <c r="O182" s="342"/>
    </row>
    <row r="183" spans="1:15" x14ac:dyDescent="0.25">
      <c r="D183" s="135"/>
      <c r="F183" s="342"/>
      <c r="G183" s="342"/>
      <c r="H183" s="342"/>
      <c r="I183" s="342"/>
      <c r="J183" s="342"/>
      <c r="K183" s="342"/>
      <c r="L183" s="342"/>
      <c r="M183" s="342"/>
      <c r="N183" s="342"/>
      <c r="O183" s="342"/>
    </row>
    <row r="184" spans="1:15" x14ac:dyDescent="0.25">
      <c r="D184" s="135"/>
      <c r="F184" s="342"/>
      <c r="G184" s="342"/>
      <c r="H184" s="342"/>
      <c r="I184" s="342"/>
      <c r="J184" s="342"/>
      <c r="K184" s="342"/>
      <c r="L184" s="342"/>
      <c r="M184" s="342"/>
      <c r="N184" s="342"/>
      <c r="O184" s="342"/>
    </row>
    <row r="185" spans="1:15" x14ac:dyDescent="0.25">
      <c r="D185" s="135"/>
      <c r="F185" s="342"/>
      <c r="G185" s="342"/>
      <c r="H185" s="342"/>
      <c r="I185" s="342"/>
      <c r="J185" s="342"/>
      <c r="K185" s="342"/>
      <c r="L185" s="342"/>
      <c r="M185" s="342"/>
      <c r="N185" s="342"/>
      <c r="O185" s="342"/>
    </row>
    <row r="186" spans="1:15" x14ac:dyDescent="0.25">
      <c r="D186" s="135"/>
      <c r="F186" s="342"/>
      <c r="G186" s="342"/>
      <c r="H186" s="342"/>
      <c r="I186" s="342"/>
      <c r="J186" s="342"/>
      <c r="K186" s="342"/>
      <c r="L186" s="342"/>
      <c r="M186" s="342"/>
      <c r="N186" s="342"/>
      <c r="O186" s="342"/>
    </row>
    <row r="187" spans="1:15" x14ac:dyDescent="0.25">
      <c r="D187" s="135"/>
      <c r="F187" s="342"/>
      <c r="G187" s="342"/>
      <c r="H187" s="342"/>
      <c r="I187" s="342"/>
      <c r="J187" s="342"/>
      <c r="K187" s="342"/>
      <c r="L187" s="342"/>
      <c r="M187" s="342"/>
      <c r="N187" s="342"/>
      <c r="O187" s="342"/>
    </row>
    <row r="188" spans="1:15" x14ac:dyDescent="0.25">
      <c r="D188" s="135"/>
      <c r="F188" s="342"/>
      <c r="G188" s="342"/>
      <c r="H188" s="342"/>
      <c r="I188" s="342"/>
      <c r="J188" s="342"/>
      <c r="K188" s="342"/>
      <c r="L188" s="342"/>
      <c r="M188" s="342"/>
      <c r="N188" s="342"/>
      <c r="O188" s="342"/>
    </row>
    <row r="189" spans="1:15" x14ac:dyDescent="0.25">
      <c r="D189" s="135"/>
      <c r="F189" s="342"/>
      <c r="G189" s="342"/>
      <c r="H189" s="342"/>
      <c r="I189" s="342"/>
      <c r="J189" s="342"/>
      <c r="K189" s="342"/>
      <c r="L189" s="342"/>
      <c r="M189" s="342"/>
      <c r="N189" s="342"/>
      <c r="O189" s="342"/>
    </row>
    <row r="190" spans="1:15" x14ac:dyDescent="0.25">
      <c r="D190" s="135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</row>
    <row r="191" spans="1:15" x14ac:dyDescent="0.25">
      <c r="D191" s="135"/>
      <c r="F191" s="342"/>
      <c r="G191" s="342"/>
      <c r="H191" s="342"/>
      <c r="I191" s="342"/>
      <c r="J191" s="342"/>
      <c r="K191" s="342"/>
      <c r="L191" s="342"/>
      <c r="M191" s="342"/>
      <c r="N191" s="342"/>
      <c r="O191" s="342"/>
    </row>
    <row r="192" spans="1:15" x14ac:dyDescent="0.25">
      <c r="D192" s="135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</row>
    <row r="193" spans="4:15" x14ac:dyDescent="0.25">
      <c r="D193" s="135"/>
      <c r="F193" s="342"/>
      <c r="G193" s="342"/>
      <c r="H193" s="342"/>
      <c r="I193" s="342"/>
      <c r="J193" s="342"/>
      <c r="K193" s="342"/>
      <c r="L193" s="342"/>
      <c r="M193" s="342"/>
      <c r="N193" s="342"/>
      <c r="O193" s="342"/>
    </row>
    <row r="194" spans="4:15" x14ac:dyDescent="0.25">
      <c r="D194" s="135"/>
      <c r="F194" s="342"/>
      <c r="G194" s="342"/>
      <c r="H194" s="342"/>
      <c r="I194" s="342"/>
      <c r="J194" s="342"/>
      <c r="K194" s="342"/>
      <c r="L194" s="342"/>
      <c r="M194" s="342"/>
      <c r="N194" s="342"/>
      <c r="O194" s="342"/>
    </row>
    <row r="195" spans="4:15" x14ac:dyDescent="0.25">
      <c r="D195" s="135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</row>
    <row r="196" spans="4:15" x14ac:dyDescent="0.25">
      <c r="D196" s="135"/>
      <c r="F196" s="342"/>
      <c r="G196" s="342"/>
      <c r="H196" s="342"/>
      <c r="I196" s="342"/>
      <c r="J196" s="342"/>
      <c r="K196" s="342"/>
      <c r="L196" s="342"/>
      <c r="M196" s="342"/>
      <c r="N196" s="342"/>
      <c r="O196" s="342"/>
    </row>
    <row r="197" spans="4:15" x14ac:dyDescent="0.25">
      <c r="D197" s="135"/>
      <c r="F197" s="342"/>
      <c r="G197" s="342"/>
      <c r="H197" s="342"/>
      <c r="I197" s="342"/>
      <c r="J197" s="342"/>
      <c r="K197" s="342"/>
      <c r="L197" s="342"/>
      <c r="M197" s="342"/>
      <c r="N197" s="342"/>
      <c r="O197" s="342"/>
    </row>
    <row r="198" spans="4:15" x14ac:dyDescent="0.25">
      <c r="D198" s="135"/>
      <c r="F198" s="342"/>
      <c r="G198" s="342"/>
      <c r="H198" s="342"/>
      <c r="I198" s="342"/>
      <c r="J198" s="342"/>
      <c r="K198" s="342"/>
      <c r="L198" s="342"/>
      <c r="M198" s="342"/>
      <c r="N198" s="342"/>
      <c r="O198" s="342"/>
    </row>
    <row r="199" spans="4:15" x14ac:dyDescent="0.25">
      <c r="D199" s="135"/>
      <c r="F199" s="342"/>
      <c r="G199" s="342"/>
      <c r="H199" s="342"/>
      <c r="I199" s="342"/>
      <c r="J199" s="342"/>
      <c r="K199" s="342"/>
      <c r="L199" s="342"/>
      <c r="M199" s="342"/>
      <c r="N199" s="342"/>
      <c r="O199" s="342"/>
    </row>
    <row r="200" spans="4:15" x14ac:dyDescent="0.25">
      <c r="D200" s="135"/>
      <c r="F200" s="342"/>
      <c r="G200" s="342"/>
      <c r="H200" s="342"/>
      <c r="I200" s="342"/>
      <c r="J200" s="342"/>
      <c r="K200" s="342"/>
      <c r="L200" s="342"/>
      <c r="M200" s="342"/>
      <c r="N200" s="342"/>
      <c r="O200" s="342"/>
    </row>
    <row r="201" spans="4:15" x14ac:dyDescent="0.25">
      <c r="D201" s="135"/>
      <c r="F201" s="342"/>
      <c r="G201" s="342"/>
      <c r="H201" s="342"/>
      <c r="I201" s="342"/>
      <c r="J201" s="342"/>
      <c r="K201" s="342"/>
      <c r="L201" s="342"/>
      <c r="M201" s="342"/>
      <c r="N201" s="342"/>
      <c r="O201" s="342"/>
    </row>
    <row r="202" spans="4:15" x14ac:dyDescent="0.25">
      <c r="D202" s="135"/>
      <c r="F202" s="342"/>
      <c r="G202" s="342"/>
      <c r="H202" s="342"/>
      <c r="I202" s="342"/>
      <c r="J202" s="342"/>
      <c r="K202" s="342"/>
      <c r="L202" s="342"/>
      <c r="M202" s="342"/>
      <c r="N202" s="342"/>
      <c r="O202" s="342"/>
    </row>
    <row r="203" spans="4:15" x14ac:dyDescent="0.25">
      <c r="D203" s="135"/>
      <c r="F203" s="342"/>
      <c r="G203" s="342"/>
      <c r="H203" s="342"/>
      <c r="I203" s="342"/>
      <c r="J203" s="342"/>
      <c r="K203" s="342"/>
      <c r="L203" s="342"/>
      <c r="M203" s="342"/>
      <c r="N203" s="342"/>
      <c r="O203" s="342"/>
    </row>
    <row r="204" spans="4:15" x14ac:dyDescent="0.25">
      <c r="D204" s="135"/>
      <c r="F204" s="342"/>
      <c r="G204" s="342"/>
      <c r="H204" s="342"/>
      <c r="I204" s="342"/>
      <c r="J204" s="342"/>
      <c r="K204" s="342"/>
      <c r="L204" s="342"/>
      <c r="M204" s="342"/>
      <c r="N204" s="342"/>
      <c r="O204" s="342"/>
    </row>
    <row r="205" spans="4:15" x14ac:dyDescent="0.25">
      <c r="D205" s="135"/>
      <c r="F205" s="342"/>
      <c r="G205" s="342"/>
      <c r="H205" s="342"/>
      <c r="I205" s="342"/>
      <c r="J205" s="342"/>
      <c r="K205" s="342"/>
      <c r="L205" s="342"/>
      <c r="M205" s="342"/>
      <c r="N205" s="342"/>
      <c r="O205" s="342"/>
    </row>
    <row r="206" spans="4:15" x14ac:dyDescent="0.25">
      <c r="D206" s="135"/>
      <c r="F206" s="342"/>
      <c r="G206" s="342"/>
      <c r="H206" s="342"/>
      <c r="I206" s="342"/>
      <c r="J206" s="342"/>
      <c r="K206" s="342"/>
      <c r="L206" s="342"/>
      <c r="M206" s="342"/>
      <c r="N206" s="342"/>
      <c r="O206" s="342"/>
    </row>
    <row r="207" spans="4:15" x14ac:dyDescent="0.25">
      <c r="D207" s="135"/>
      <c r="F207" s="342"/>
      <c r="G207" s="342"/>
      <c r="H207" s="342"/>
      <c r="I207" s="342"/>
      <c r="J207" s="342"/>
      <c r="K207" s="342"/>
      <c r="L207" s="342"/>
      <c r="M207" s="342"/>
      <c r="N207" s="342"/>
      <c r="O207" s="342"/>
    </row>
    <row r="208" spans="4:15" x14ac:dyDescent="0.25">
      <c r="D208" s="135"/>
      <c r="F208" s="342"/>
      <c r="G208" s="342"/>
      <c r="H208" s="342"/>
      <c r="I208" s="342"/>
      <c r="J208" s="342"/>
      <c r="K208" s="342"/>
      <c r="L208" s="342"/>
      <c r="M208" s="342"/>
      <c r="N208" s="342"/>
      <c r="O208" s="342"/>
    </row>
    <row r="209" spans="4:15" x14ac:dyDescent="0.25">
      <c r="D209" s="135"/>
      <c r="F209" s="342"/>
      <c r="G209" s="342"/>
      <c r="H209" s="342"/>
      <c r="I209" s="342"/>
      <c r="J209" s="342"/>
      <c r="K209" s="342"/>
      <c r="L209" s="342"/>
      <c r="M209" s="342"/>
      <c r="N209" s="342"/>
      <c r="O209" s="342"/>
    </row>
    <row r="210" spans="4:15" x14ac:dyDescent="0.25">
      <c r="D210" s="135"/>
      <c r="F210" s="342"/>
      <c r="G210" s="342"/>
      <c r="H210" s="342"/>
      <c r="I210" s="342"/>
      <c r="J210" s="342"/>
      <c r="K210" s="342"/>
      <c r="L210" s="342"/>
      <c r="M210" s="342"/>
      <c r="N210" s="342"/>
      <c r="O210" s="342"/>
    </row>
    <row r="211" spans="4:15" x14ac:dyDescent="0.25">
      <c r="D211" s="135"/>
      <c r="F211" s="342"/>
      <c r="G211" s="342"/>
      <c r="H211" s="342"/>
      <c r="I211" s="342"/>
      <c r="J211" s="342"/>
      <c r="K211" s="342"/>
      <c r="L211" s="342"/>
      <c r="M211" s="342"/>
      <c r="N211" s="342"/>
      <c r="O211" s="342"/>
    </row>
    <row r="212" spans="4:15" x14ac:dyDescent="0.25">
      <c r="D212" s="135"/>
      <c r="F212" s="342"/>
      <c r="G212" s="342"/>
      <c r="H212" s="342"/>
      <c r="I212" s="342"/>
      <c r="J212" s="342"/>
      <c r="K212" s="342"/>
      <c r="L212" s="342"/>
      <c r="M212" s="342"/>
      <c r="N212" s="342"/>
      <c r="O212" s="342"/>
    </row>
    <row r="213" spans="4:15" x14ac:dyDescent="0.25">
      <c r="D213" s="135"/>
      <c r="F213" s="342"/>
      <c r="G213" s="342"/>
      <c r="H213" s="342"/>
      <c r="I213" s="342"/>
      <c r="J213" s="342"/>
      <c r="K213" s="342"/>
      <c r="L213" s="342"/>
      <c r="M213" s="342"/>
      <c r="N213" s="342"/>
      <c r="O213" s="342"/>
    </row>
    <row r="214" spans="4:15" x14ac:dyDescent="0.25">
      <c r="D214" s="135"/>
      <c r="F214" s="342"/>
      <c r="G214" s="342"/>
      <c r="H214" s="342"/>
      <c r="I214" s="342"/>
      <c r="J214" s="342"/>
      <c r="K214" s="342"/>
      <c r="L214" s="342"/>
      <c r="M214" s="342"/>
      <c r="N214" s="342"/>
      <c r="O214" s="342"/>
    </row>
    <row r="215" spans="4:15" x14ac:dyDescent="0.25">
      <c r="D215" s="135"/>
      <c r="F215" s="342"/>
      <c r="G215" s="342"/>
      <c r="H215" s="342"/>
      <c r="I215" s="342"/>
      <c r="J215" s="342"/>
      <c r="K215" s="342"/>
      <c r="L215" s="342"/>
      <c r="M215" s="342"/>
      <c r="N215" s="342"/>
      <c r="O215" s="342"/>
    </row>
    <row r="216" spans="4:15" x14ac:dyDescent="0.25">
      <c r="D216" s="135"/>
      <c r="F216" s="342"/>
      <c r="G216" s="342"/>
      <c r="H216" s="342"/>
      <c r="I216" s="342"/>
      <c r="J216" s="342"/>
      <c r="K216" s="342"/>
      <c r="L216" s="342"/>
      <c r="M216" s="342"/>
      <c r="N216" s="342"/>
      <c r="O216" s="342"/>
    </row>
    <row r="217" spans="4:15" x14ac:dyDescent="0.25">
      <c r="D217" s="135"/>
      <c r="F217" s="342"/>
      <c r="G217" s="342"/>
      <c r="H217" s="342"/>
      <c r="I217" s="342"/>
      <c r="J217" s="342"/>
      <c r="K217" s="342"/>
      <c r="L217" s="342"/>
      <c r="M217" s="342"/>
      <c r="N217" s="342"/>
      <c r="O217" s="342"/>
    </row>
    <row r="218" spans="4:15" x14ac:dyDescent="0.25">
      <c r="D218" s="135"/>
      <c r="F218" s="342"/>
      <c r="G218" s="342"/>
      <c r="H218" s="342"/>
      <c r="I218" s="342"/>
      <c r="J218" s="342"/>
      <c r="K218" s="342"/>
      <c r="L218" s="342"/>
      <c r="M218" s="342"/>
      <c r="N218" s="342"/>
      <c r="O218" s="342"/>
    </row>
    <row r="219" spans="4:15" x14ac:dyDescent="0.25">
      <c r="D219" s="135"/>
      <c r="F219" s="342"/>
      <c r="G219" s="342"/>
      <c r="H219" s="342"/>
      <c r="I219" s="342"/>
      <c r="J219" s="342"/>
      <c r="K219" s="342"/>
      <c r="L219" s="342"/>
      <c r="M219" s="342"/>
      <c r="N219" s="342"/>
      <c r="O219" s="342"/>
    </row>
    <row r="220" spans="4:15" x14ac:dyDescent="0.25">
      <c r="D220" s="135"/>
      <c r="F220" s="342"/>
      <c r="G220" s="342"/>
      <c r="H220" s="342"/>
      <c r="I220" s="342"/>
      <c r="J220" s="342"/>
      <c r="K220" s="342"/>
      <c r="L220" s="342"/>
      <c r="M220" s="342"/>
      <c r="N220" s="342"/>
      <c r="O220" s="342"/>
    </row>
    <row r="221" spans="4:15" x14ac:dyDescent="0.25">
      <c r="D221" s="135"/>
      <c r="F221" s="342"/>
      <c r="G221" s="342"/>
      <c r="H221" s="342"/>
      <c r="I221" s="342"/>
      <c r="J221" s="342"/>
      <c r="K221" s="342"/>
      <c r="L221" s="342"/>
      <c r="M221" s="342"/>
      <c r="N221" s="342"/>
      <c r="O221" s="342"/>
    </row>
    <row r="222" spans="4:15" x14ac:dyDescent="0.25">
      <c r="D222" s="135"/>
      <c r="F222" s="342"/>
      <c r="G222" s="342"/>
      <c r="H222" s="342"/>
      <c r="I222" s="342"/>
      <c r="J222" s="342"/>
      <c r="K222" s="342"/>
      <c r="L222" s="342"/>
      <c r="M222" s="342"/>
      <c r="N222" s="342"/>
      <c r="O222" s="342"/>
    </row>
    <row r="223" spans="4:15" x14ac:dyDescent="0.25">
      <c r="D223" s="135"/>
      <c r="F223" s="342"/>
      <c r="G223" s="342"/>
      <c r="H223" s="342"/>
      <c r="I223" s="342"/>
      <c r="J223" s="342"/>
      <c r="K223" s="342"/>
      <c r="L223" s="342"/>
      <c r="M223" s="342"/>
      <c r="N223" s="342"/>
      <c r="O223" s="342"/>
    </row>
    <row r="224" spans="4:15" x14ac:dyDescent="0.25">
      <c r="D224" s="135"/>
      <c r="F224" s="342"/>
      <c r="G224" s="342"/>
      <c r="H224" s="342"/>
      <c r="I224" s="342"/>
      <c r="J224" s="342"/>
      <c r="K224" s="342"/>
      <c r="L224" s="342"/>
      <c r="M224" s="342"/>
      <c r="N224" s="342"/>
      <c r="O224" s="342"/>
    </row>
    <row r="225" spans="4:15" x14ac:dyDescent="0.25">
      <c r="D225" s="135"/>
      <c r="F225" s="342"/>
      <c r="G225" s="342"/>
      <c r="H225" s="342"/>
      <c r="I225" s="342"/>
      <c r="J225" s="342"/>
      <c r="K225" s="342"/>
      <c r="L225" s="342"/>
      <c r="M225" s="342"/>
      <c r="N225" s="342"/>
      <c r="O225" s="342"/>
    </row>
    <row r="226" spans="4:15" x14ac:dyDescent="0.25">
      <c r="D226" s="135"/>
      <c r="F226" s="342"/>
      <c r="G226" s="342"/>
      <c r="H226" s="342"/>
      <c r="I226" s="342"/>
      <c r="J226" s="342"/>
      <c r="K226" s="342"/>
      <c r="L226" s="342"/>
      <c r="M226" s="342"/>
      <c r="N226" s="342"/>
      <c r="O226" s="342"/>
    </row>
    <row r="227" spans="4:15" x14ac:dyDescent="0.25">
      <c r="D227" s="135"/>
      <c r="F227" s="342"/>
      <c r="G227" s="342"/>
      <c r="H227" s="342"/>
      <c r="I227" s="342"/>
      <c r="J227" s="342"/>
      <c r="K227" s="342"/>
      <c r="L227" s="342"/>
      <c r="M227" s="342"/>
      <c r="N227" s="342"/>
      <c r="O227" s="342"/>
    </row>
    <row r="228" spans="4:15" x14ac:dyDescent="0.25">
      <c r="D228" s="135"/>
      <c r="F228" s="342"/>
      <c r="G228" s="342"/>
      <c r="H228" s="342"/>
      <c r="I228" s="342"/>
      <c r="J228" s="342"/>
      <c r="K228" s="342"/>
      <c r="L228" s="342"/>
      <c r="M228" s="342"/>
      <c r="N228" s="342"/>
      <c r="O228" s="342"/>
    </row>
    <row r="229" spans="4:15" x14ac:dyDescent="0.25">
      <c r="D229" s="135"/>
      <c r="F229" s="342"/>
      <c r="G229" s="342"/>
      <c r="H229" s="342"/>
      <c r="I229" s="342"/>
      <c r="J229" s="342"/>
      <c r="K229" s="342"/>
      <c r="L229" s="342"/>
      <c r="M229" s="342"/>
      <c r="N229" s="342"/>
      <c r="O229" s="342"/>
    </row>
    <row r="230" spans="4:15" x14ac:dyDescent="0.25">
      <c r="D230" s="135"/>
      <c r="F230" s="342"/>
      <c r="G230" s="342"/>
      <c r="H230" s="342"/>
      <c r="I230" s="342"/>
      <c r="J230" s="342"/>
      <c r="K230" s="342"/>
      <c r="L230" s="342"/>
      <c r="M230" s="342"/>
      <c r="N230" s="342"/>
      <c r="O230" s="342"/>
    </row>
    <row r="231" spans="4:15" x14ac:dyDescent="0.25">
      <c r="D231" s="135"/>
      <c r="F231" s="342"/>
      <c r="G231" s="342"/>
      <c r="H231" s="342"/>
      <c r="I231" s="342"/>
      <c r="J231" s="342"/>
      <c r="K231" s="342"/>
      <c r="L231" s="342"/>
      <c r="M231" s="342"/>
      <c r="N231" s="342"/>
      <c r="O231" s="342"/>
    </row>
    <row r="232" spans="4:15" x14ac:dyDescent="0.25">
      <c r="D232" s="135"/>
      <c r="F232" s="342"/>
      <c r="G232" s="342"/>
      <c r="H232" s="342"/>
      <c r="I232" s="342"/>
      <c r="J232" s="342"/>
      <c r="K232" s="342"/>
      <c r="L232" s="342"/>
      <c r="M232" s="342"/>
      <c r="N232" s="342"/>
      <c r="O232" s="342"/>
    </row>
    <row r="233" spans="4:15" x14ac:dyDescent="0.25">
      <c r="D233" s="135"/>
      <c r="F233" s="342"/>
      <c r="G233" s="342"/>
      <c r="H233" s="342"/>
      <c r="I233" s="342"/>
      <c r="J233" s="342"/>
      <c r="K233" s="342"/>
      <c r="L233" s="342"/>
      <c r="M233" s="342"/>
      <c r="N233" s="342"/>
      <c r="O233" s="342"/>
    </row>
    <row r="234" spans="4:15" x14ac:dyDescent="0.25">
      <c r="D234" s="135"/>
      <c r="F234" s="342"/>
      <c r="G234" s="342"/>
      <c r="H234" s="342"/>
      <c r="I234" s="342"/>
      <c r="J234" s="342"/>
      <c r="K234" s="342"/>
      <c r="L234" s="342"/>
      <c r="M234" s="342"/>
      <c r="N234" s="342"/>
      <c r="O234" s="342"/>
    </row>
    <row r="235" spans="4:15" x14ac:dyDescent="0.25">
      <c r="D235" s="135"/>
      <c r="F235" s="342"/>
      <c r="G235" s="342"/>
      <c r="H235" s="342"/>
      <c r="I235" s="342"/>
      <c r="J235" s="342"/>
      <c r="K235" s="342"/>
      <c r="L235" s="342"/>
      <c r="M235" s="342"/>
      <c r="N235" s="342"/>
      <c r="O235" s="342"/>
    </row>
    <row r="236" spans="4:15" x14ac:dyDescent="0.25">
      <c r="D236" s="135"/>
      <c r="F236" s="342"/>
      <c r="G236" s="342"/>
      <c r="H236" s="342"/>
      <c r="I236" s="342"/>
      <c r="J236" s="342"/>
      <c r="K236" s="342"/>
      <c r="L236" s="342"/>
      <c r="M236" s="342"/>
      <c r="N236" s="342"/>
      <c r="O236" s="342"/>
    </row>
    <row r="237" spans="4:15" x14ac:dyDescent="0.25">
      <c r="D237" s="135"/>
      <c r="F237" s="342"/>
      <c r="G237" s="342"/>
      <c r="H237" s="342"/>
      <c r="I237" s="342"/>
      <c r="J237" s="342"/>
      <c r="K237" s="342"/>
      <c r="L237" s="342"/>
      <c r="M237" s="342"/>
      <c r="N237" s="342"/>
      <c r="O237" s="342"/>
    </row>
    <row r="238" spans="4:15" x14ac:dyDescent="0.25">
      <c r="D238" s="135"/>
      <c r="F238" s="342"/>
      <c r="G238" s="342"/>
      <c r="H238" s="342"/>
      <c r="I238" s="342"/>
      <c r="J238" s="342"/>
      <c r="K238" s="342"/>
      <c r="L238" s="342"/>
      <c r="M238" s="342"/>
      <c r="N238" s="342"/>
      <c r="O238" s="342"/>
    </row>
    <row r="239" spans="4:15" x14ac:dyDescent="0.25">
      <c r="D239" s="135"/>
      <c r="F239" s="342"/>
      <c r="G239" s="342"/>
      <c r="H239" s="342"/>
      <c r="I239" s="342"/>
      <c r="J239" s="342"/>
      <c r="K239" s="342"/>
      <c r="L239" s="342"/>
      <c r="M239" s="342"/>
      <c r="N239" s="342"/>
      <c r="O239" s="342"/>
    </row>
    <row r="240" spans="4:15" x14ac:dyDescent="0.25">
      <c r="D240" s="135"/>
      <c r="F240" s="342"/>
      <c r="G240" s="342"/>
      <c r="H240" s="342"/>
      <c r="I240" s="342"/>
      <c r="J240" s="342"/>
      <c r="K240" s="342"/>
      <c r="L240" s="342"/>
      <c r="M240" s="342"/>
      <c r="N240" s="342"/>
      <c r="O240" s="342"/>
    </row>
    <row r="241" spans="4:15" x14ac:dyDescent="0.25">
      <c r="D241" s="135"/>
      <c r="F241" s="342"/>
      <c r="G241" s="342"/>
      <c r="H241" s="342"/>
      <c r="I241" s="342"/>
      <c r="J241" s="342"/>
      <c r="K241" s="342"/>
      <c r="L241" s="342"/>
      <c r="M241" s="342"/>
      <c r="N241" s="342"/>
      <c r="O241" s="342"/>
    </row>
    <row r="242" spans="4:15" x14ac:dyDescent="0.25">
      <c r="D242" s="135"/>
      <c r="F242" s="342"/>
      <c r="G242" s="342"/>
      <c r="H242" s="342"/>
      <c r="I242" s="342"/>
      <c r="J242" s="342"/>
      <c r="K242" s="342"/>
      <c r="L242" s="342"/>
      <c r="M242" s="342"/>
      <c r="N242" s="342"/>
      <c r="O242" s="342"/>
    </row>
    <row r="243" spans="4:15" x14ac:dyDescent="0.25">
      <c r="D243" s="135"/>
      <c r="F243" s="342"/>
      <c r="G243" s="342"/>
      <c r="H243" s="342"/>
      <c r="I243" s="342"/>
      <c r="J243" s="342"/>
      <c r="K243" s="342"/>
      <c r="L243" s="342"/>
      <c r="M243" s="342"/>
      <c r="N243" s="342"/>
      <c r="O243" s="342"/>
    </row>
    <row r="244" spans="4:15" x14ac:dyDescent="0.25">
      <c r="D244" s="135"/>
      <c r="F244" s="342"/>
      <c r="G244" s="342"/>
      <c r="H244" s="342"/>
      <c r="I244" s="342"/>
      <c r="J244" s="342"/>
      <c r="K244" s="342"/>
      <c r="L244" s="342"/>
      <c r="M244" s="342"/>
      <c r="N244" s="342"/>
      <c r="O244" s="342"/>
    </row>
    <row r="245" spans="4:15" x14ac:dyDescent="0.25">
      <c r="D245" s="135"/>
      <c r="F245" s="342"/>
      <c r="G245" s="342"/>
      <c r="H245" s="342"/>
      <c r="I245" s="342"/>
      <c r="J245" s="342"/>
      <c r="K245" s="342"/>
      <c r="L245" s="342"/>
      <c r="M245" s="342"/>
      <c r="N245" s="342"/>
      <c r="O245" s="342"/>
    </row>
    <row r="246" spans="4:15" x14ac:dyDescent="0.25">
      <c r="D246" s="135"/>
      <c r="F246" s="342"/>
      <c r="G246" s="342"/>
      <c r="H246" s="342"/>
      <c r="I246" s="342"/>
      <c r="J246" s="342"/>
      <c r="K246" s="342"/>
      <c r="L246" s="342"/>
      <c r="M246" s="342"/>
      <c r="N246" s="342"/>
      <c r="O246" s="342"/>
    </row>
    <row r="247" spans="4:15" x14ac:dyDescent="0.25">
      <c r="D247" s="135"/>
      <c r="F247" s="342"/>
      <c r="G247" s="342"/>
      <c r="H247" s="342"/>
      <c r="I247" s="342"/>
      <c r="J247" s="342"/>
      <c r="K247" s="342"/>
      <c r="L247" s="342"/>
      <c r="M247" s="342"/>
      <c r="N247" s="342"/>
      <c r="O247" s="342"/>
    </row>
    <row r="248" spans="4:15" x14ac:dyDescent="0.25">
      <c r="D248" s="135"/>
      <c r="F248" s="342"/>
      <c r="G248" s="342"/>
      <c r="H248" s="342"/>
      <c r="I248" s="342"/>
      <c r="J248" s="342"/>
      <c r="K248" s="342"/>
      <c r="L248" s="342"/>
      <c r="M248" s="342"/>
      <c r="N248" s="342"/>
      <c r="O248" s="342"/>
    </row>
    <row r="249" spans="4:15" x14ac:dyDescent="0.25">
      <c r="D249" s="135"/>
      <c r="F249" s="342"/>
      <c r="G249" s="342"/>
      <c r="H249" s="342"/>
      <c r="I249" s="342"/>
      <c r="J249" s="342"/>
      <c r="K249" s="342"/>
      <c r="L249" s="342"/>
      <c r="M249" s="342"/>
      <c r="N249" s="342"/>
      <c r="O249" s="342"/>
    </row>
    <row r="250" spans="4:15" x14ac:dyDescent="0.25">
      <c r="D250" s="135"/>
      <c r="F250" s="342"/>
      <c r="G250" s="342"/>
      <c r="H250" s="342"/>
      <c r="I250" s="342"/>
      <c r="J250" s="342"/>
      <c r="K250" s="342"/>
      <c r="L250" s="342"/>
      <c r="M250" s="342"/>
      <c r="N250" s="342"/>
      <c r="O250" s="342"/>
    </row>
    <row r="251" spans="4:15" x14ac:dyDescent="0.25">
      <c r="D251" s="135"/>
      <c r="F251" s="342"/>
      <c r="G251" s="342"/>
      <c r="H251" s="342"/>
      <c r="I251" s="342"/>
      <c r="J251" s="342"/>
      <c r="K251" s="342"/>
      <c r="L251" s="342"/>
      <c r="M251" s="342"/>
      <c r="N251" s="342"/>
      <c r="O251" s="342"/>
    </row>
    <row r="252" spans="4:15" x14ac:dyDescent="0.25">
      <c r="D252" s="135"/>
      <c r="F252" s="342"/>
      <c r="G252" s="342"/>
      <c r="H252" s="342"/>
      <c r="I252" s="342"/>
      <c r="J252" s="342"/>
      <c r="K252" s="342"/>
      <c r="L252" s="342"/>
      <c r="M252" s="342"/>
      <c r="N252" s="342"/>
      <c r="O252" s="342"/>
    </row>
    <row r="253" spans="4:15" x14ac:dyDescent="0.25">
      <c r="D253" s="135"/>
      <c r="F253" s="342"/>
      <c r="G253" s="342"/>
      <c r="H253" s="342"/>
      <c r="I253" s="342"/>
      <c r="J253" s="342"/>
      <c r="K253" s="342"/>
      <c r="L253" s="342"/>
      <c r="M253" s="342"/>
      <c r="N253" s="342"/>
      <c r="O253" s="342"/>
    </row>
    <row r="254" spans="4:15" x14ac:dyDescent="0.25">
      <c r="D254" s="135"/>
      <c r="F254" s="342"/>
      <c r="G254" s="342"/>
      <c r="H254" s="342"/>
      <c r="I254" s="342"/>
      <c r="J254" s="342"/>
      <c r="K254" s="342"/>
      <c r="L254" s="342"/>
      <c r="M254" s="342"/>
      <c r="N254" s="342"/>
      <c r="O254" s="342"/>
    </row>
    <row r="255" spans="4:15" x14ac:dyDescent="0.25">
      <c r="D255" s="135"/>
      <c r="F255" s="342"/>
      <c r="G255" s="342"/>
      <c r="H255" s="342"/>
      <c r="I255" s="342"/>
      <c r="J255" s="342"/>
      <c r="K255" s="342"/>
      <c r="L255" s="342"/>
      <c r="M255" s="342"/>
      <c r="N255" s="342"/>
      <c r="O255" s="342"/>
    </row>
    <row r="256" spans="4:15" x14ac:dyDescent="0.25">
      <c r="D256" s="135"/>
      <c r="F256" s="342"/>
      <c r="G256" s="342"/>
      <c r="H256" s="342"/>
      <c r="I256" s="342"/>
      <c r="J256" s="342"/>
      <c r="K256" s="342"/>
      <c r="L256" s="342"/>
      <c r="M256" s="342"/>
      <c r="N256" s="342"/>
      <c r="O256" s="342"/>
    </row>
    <row r="257" spans="4:15" x14ac:dyDescent="0.25">
      <c r="D257" s="135"/>
      <c r="F257" s="342"/>
      <c r="G257" s="342"/>
      <c r="H257" s="342"/>
      <c r="I257" s="342"/>
      <c r="J257" s="342"/>
      <c r="K257" s="342"/>
      <c r="L257" s="342"/>
      <c r="M257" s="342"/>
      <c r="N257" s="342"/>
      <c r="O257" s="342"/>
    </row>
    <row r="258" spans="4:15" x14ac:dyDescent="0.25">
      <c r="D258" s="135"/>
      <c r="F258" s="342"/>
      <c r="G258" s="342"/>
      <c r="H258" s="342"/>
      <c r="I258" s="342"/>
      <c r="J258" s="342"/>
      <c r="K258" s="342"/>
      <c r="L258" s="342"/>
      <c r="M258" s="342"/>
      <c r="N258" s="342"/>
      <c r="O258" s="342"/>
    </row>
    <row r="259" spans="4:15" x14ac:dyDescent="0.25">
      <c r="D259" s="135"/>
      <c r="F259" s="342"/>
      <c r="G259" s="342"/>
      <c r="H259" s="342"/>
      <c r="I259" s="342"/>
      <c r="J259" s="342"/>
      <c r="K259" s="342"/>
      <c r="L259" s="342"/>
      <c r="M259" s="342"/>
      <c r="N259" s="342"/>
      <c r="O259" s="342"/>
    </row>
    <row r="260" spans="4:15" x14ac:dyDescent="0.25">
      <c r="D260" s="135"/>
      <c r="F260" s="342"/>
      <c r="G260" s="342"/>
      <c r="H260" s="342"/>
      <c r="I260" s="342"/>
      <c r="J260" s="342"/>
      <c r="K260" s="342"/>
      <c r="L260" s="342"/>
      <c r="M260" s="342"/>
      <c r="N260" s="342"/>
      <c r="O260" s="342"/>
    </row>
    <row r="261" spans="4:15" x14ac:dyDescent="0.25">
      <c r="D261" s="135"/>
      <c r="F261" s="342"/>
      <c r="G261" s="342"/>
      <c r="H261" s="342"/>
      <c r="I261" s="342"/>
      <c r="J261" s="342"/>
      <c r="K261" s="342"/>
      <c r="L261" s="342"/>
      <c r="M261" s="342"/>
      <c r="N261" s="342"/>
      <c r="O261" s="342"/>
    </row>
    <row r="262" spans="4:15" x14ac:dyDescent="0.25">
      <c r="D262" s="135"/>
      <c r="F262" s="342"/>
      <c r="G262" s="342"/>
      <c r="H262" s="342"/>
      <c r="I262" s="342"/>
      <c r="J262" s="342"/>
      <c r="K262" s="342"/>
      <c r="L262" s="342"/>
      <c r="M262" s="342"/>
      <c r="N262" s="342"/>
      <c r="O262" s="342"/>
    </row>
    <row r="263" spans="4:15" x14ac:dyDescent="0.25">
      <c r="D263" s="135"/>
      <c r="F263" s="342"/>
      <c r="G263" s="342"/>
      <c r="H263" s="342"/>
      <c r="I263" s="342"/>
      <c r="J263" s="342"/>
      <c r="K263" s="342"/>
      <c r="L263" s="342"/>
      <c r="M263" s="342"/>
      <c r="N263" s="342"/>
      <c r="O263" s="342"/>
    </row>
    <row r="264" spans="4:15" x14ac:dyDescent="0.25">
      <c r="D264" s="135"/>
      <c r="F264" s="342"/>
      <c r="G264" s="342"/>
      <c r="H264" s="342"/>
      <c r="I264" s="342"/>
      <c r="J264" s="342"/>
      <c r="K264" s="342"/>
      <c r="L264" s="342"/>
      <c r="M264" s="342"/>
      <c r="N264" s="342"/>
      <c r="O264" s="342"/>
    </row>
    <row r="265" spans="4:15" x14ac:dyDescent="0.25">
      <c r="D265" s="135"/>
      <c r="F265" s="342"/>
      <c r="G265" s="342"/>
      <c r="H265" s="342"/>
      <c r="I265" s="342"/>
      <c r="J265" s="342"/>
      <c r="K265" s="342"/>
      <c r="L265" s="342"/>
      <c r="M265" s="342"/>
      <c r="N265" s="342"/>
      <c r="O265" s="342"/>
    </row>
    <row r="266" spans="4:15" x14ac:dyDescent="0.25">
      <c r="D266" s="135"/>
      <c r="F266" s="342"/>
      <c r="G266" s="342"/>
      <c r="H266" s="342"/>
      <c r="I266" s="342"/>
      <c r="J266" s="342"/>
      <c r="K266" s="342"/>
      <c r="L266" s="342"/>
      <c r="M266" s="342"/>
      <c r="N266" s="342"/>
      <c r="O266" s="342"/>
    </row>
    <row r="267" spans="4:15" x14ac:dyDescent="0.25">
      <c r="D267" s="135"/>
      <c r="F267" s="342"/>
      <c r="G267" s="342"/>
      <c r="H267" s="342"/>
      <c r="I267" s="342"/>
      <c r="J267" s="342"/>
      <c r="K267" s="342"/>
      <c r="L267" s="342"/>
      <c r="M267" s="342"/>
      <c r="N267" s="342"/>
      <c r="O267" s="342"/>
    </row>
    <row r="268" spans="4:15" x14ac:dyDescent="0.25">
      <c r="D268" s="135"/>
      <c r="F268" s="342"/>
      <c r="G268" s="342"/>
      <c r="H268" s="342"/>
      <c r="I268" s="342"/>
      <c r="J268" s="342"/>
      <c r="K268" s="342"/>
      <c r="L268" s="342"/>
      <c r="M268" s="342"/>
      <c r="N268" s="342"/>
      <c r="O268" s="342"/>
    </row>
    <row r="269" spans="4:15" x14ac:dyDescent="0.25">
      <c r="D269" s="135"/>
      <c r="F269" s="342"/>
      <c r="G269" s="342"/>
      <c r="H269" s="342"/>
      <c r="I269" s="342"/>
      <c r="J269" s="342"/>
      <c r="K269" s="342"/>
      <c r="L269" s="342"/>
      <c r="M269" s="342"/>
      <c r="N269" s="342"/>
      <c r="O269" s="342"/>
    </row>
    <row r="270" spans="4:15" x14ac:dyDescent="0.25">
      <c r="D270" s="135"/>
      <c r="F270" s="342"/>
      <c r="G270" s="342"/>
      <c r="H270" s="342"/>
      <c r="I270" s="342"/>
      <c r="J270" s="342"/>
      <c r="K270" s="342"/>
      <c r="L270" s="342"/>
      <c r="M270" s="342"/>
      <c r="N270" s="342"/>
      <c r="O270" s="342"/>
    </row>
    <row r="271" spans="4:15" x14ac:dyDescent="0.25">
      <c r="D271" s="135"/>
      <c r="F271" s="342"/>
      <c r="G271" s="342"/>
      <c r="H271" s="342"/>
      <c r="I271" s="342"/>
      <c r="J271" s="342"/>
      <c r="K271" s="342"/>
      <c r="L271" s="342"/>
      <c r="M271" s="342"/>
      <c r="N271" s="342"/>
      <c r="O271" s="342"/>
    </row>
    <row r="272" spans="4:15" x14ac:dyDescent="0.25">
      <c r="D272" s="135"/>
      <c r="F272" s="342"/>
      <c r="G272" s="342"/>
      <c r="H272" s="342"/>
      <c r="I272" s="342"/>
      <c r="J272" s="342"/>
      <c r="K272" s="342"/>
      <c r="L272" s="342"/>
      <c r="M272" s="342"/>
      <c r="N272" s="342"/>
      <c r="O272" s="342"/>
    </row>
    <row r="273" spans="4:15" x14ac:dyDescent="0.25">
      <c r="D273" s="135"/>
      <c r="F273" s="342"/>
      <c r="G273" s="342"/>
      <c r="H273" s="342"/>
      <c r="I273" s="342"/>
      <c r="J273" s="342"/>
      <c r="K273" s="342"/>
      <c r="L273" s="342"/>
      <c r="M273" s="342"/>
      <c r="N273" s="342"/>
      <c r="O273" s="342"/>
    </row>
    <row r="274" spans="4:15" x14ac:dyDescent="0.25">
      <c r="D274" s="135"/>
      <c r="F274" s="342"/>
      <c r="G274" s="342"/>
      <c r="H274" s="342"/>
      <c r="I274" s="342"/>
      <c r="J274" s="342"/>
      <c r="K274" s="342"/>
      <c r="L274" s="342"/>
      <c r="M274" s="342"/>
      <c r="N274" s="342"/>
      <c r="O274" s="342"/>
    </row>
    <row r="275" spans="4:15" x14ac:dyDescent="0.25">
      <c r="D275" s="135"/>
      <c r="F275" s="342"/>
      <c r="G275" s="342"/>
      <c r="H275" s="342"/>
      <c r="I275" s="342"/>
      <c r="J275" s="342"/>
      <c r="K275" s="342"/>
      <c r="L275" s="342"/>
      <c r="M275" s="342"/>
      <c r="N275" s="342"/>
      <c r="O275" s="342"/>
    </row>
    <row r="276" spans="4:15" x14ac:dyDescent="0.25">
      <c r="D276" s="135"/>
      <c r="F276" s="342"/>
      <c r="G276" s="342"/>
      <c r="H276" s="342"/>
      <c r="I276" s="342"/>
      <c r="J276" s="342"/>
      <c r="K276" s="342"/>
      <c r="L276" s="342"/>
      <c r="M276" s="342"/>
      <c r="N276" s="342"/>
      <c r="O276" s="342"/>
    </row>
    <row r="277" spans="4:15" x14ac:dyDescent="0.25">
      <c r="D277" s="135"/>
      <c r="F277" s="342"/>
      <c r="G277" s="342"/>
      <c r="H277" s="342"/>
      <c r="I277" s="342"/>
      <c r="J277" s="342"/>
      <c r="K277" s="342"/>
      <c r="L277" s="342"/>
      <c r="M277" s="342"/>
      <c r="N277" s="342"/>
      <c r="O277" s="342"/>
    </row>
    <row r="278" spans="4:15" x14ac:dyDescent="0.25">
      <c r="D278" s="135"/>
      <c r="F278" s="342"/>
      <c r="G278" s="342"/>
      <c r="H278" s="342"/>
      <c r="I278" s="342"/>
      <c r="J278" s="342"/>
      <c r="K278" s="342"/>
      <c r="L278" s="342"/>
      <c r="M278" s="342"/>
      <c r="N278" s="342"/>
      <c r="O278" s="342"/>
    </row>
    <row r="279" spans="4:15" x14ac:dyDescent="0.25">
      <c r="D279" s="135"/>
      <c r="F279" s="342"/>
      <c r="G279" s="342"/>
      <c r="H279" s="342"/>
      <c r="I279" s="342"/>
      <c r="J279" s="342"/>
      <c r="K279" s="342"/>
      <c r="L279" s="342"/>
      <c r="M279" s="342"/>
      <c r="N279" s="342"/>
      <c r="O279" s="342"/>
    </row>
    <row r="280" spans="4:15" x14ac:dyDescent="0.25">
      <c r="D280" s="135"/>
      <c r="F280" s="342"/>
      <c r="G280" s="342"/>
      <c r="H280" s="342"/>
      <c r="I280" s="342"/>
      <c r="J280" s="342"/>
      <c r="K280" s="342"/>
      <c r="L280" s="342"/>
      <c r="M280" s="342"/>
      <c r="N280" s="342"/>
      <c r="O280" s="342"/>
    </row>
    <row r="281" spans="4:15" x14ac:dyDescent="0.25">
      <c r="D281" s="135"/>
      <c r="F281" s="342"/>
      <c r="G281" s="342"/>
      <c r="H281" s="342"/>
      <c r="I281" s="342"/>
      <c r="J281" s="342"/>
      <c r="K281" s="342"/>
      <c r="L281" s="342"/>
      <c r="M281" s="342"/>
      <c r="N281" s="342"/>
      <c r="O281" s="342"/>
    </row>
    <row r="282" spans="4:15" x14ac:dyDescent="0.25">
      <c r="D282" s="135"/>
      <c r="F282" s="342"/>
      <c r="G282" s="342"/>
      <c r="H282" s="342"/>
      <c r="I282" s="342"/>
      <c r="J282" s="342"/>
      <c r="K282" s="342"/>
      <c r="L282" s="342"/>
      <c r="M282" s="342"/>
      <c r="N282" s="342"/>
      <c r="O282" s="342"/>
    </row>
    <row r="283" spans="4:15" x14ac:dyDescent="0.25">
      <c r="D283" s="135"/>
      <c r="F283" s="342"/>
      <c r="G283" s="342"/>
      <c r="H283" s="342"/>
      <c r="I283" s="342"/>
      <c r="J283" s="342"/>
      <c r="K283" s="342"/>
      <c r="L283" s="342"/>
      <c r="M283" s="342"/>
      <c r="N283" s="342"/>
      <c r="O283" s="342"/>
    </row>
    <row r="284" spans="4:15" x14ac:dyDescent="0.25">
      <c r="D284" s="135"/>
      <c r="F284" s="342"/>
      <c r="G284" s="342"/>
      <c r="H284" s="342"/>
      <c r="I284" s="342"/>
      <c r="J284" s="342"/>
      <c r="K284" s="342"/>
      <c r="L284" s="342"/>
      <c r="M284" s="342"/>
      <c r="N284" s="342"/>
      <c r="O284" s="342"/>
    </row>
    <row r="285" spans="4:15" x14ac:dyDescent="0.25">
      <c r="D285" s="135"/>
      <c r="F285" s="342"/>
      <c r="G285" s="342"/>
      <c r="H285" s="342"/>
      <c r="I285" s="342"/>
      <c r="J285" s="342"/>
      <c r="K285" s="342"/>
      <c r="L285" s="342"/>
      <c r="M285" s="342"/>
      <c r="N285" s="342"/>
      <c r="O285" s="342"/>
    </row>
    <row r="286" spans="4:15" x14ac:dyDescent="0.25">
      <c r="D286" s="135"/>
      <c r="F286" s="342"/>
      <c r="G286" s="342"/>
      <c r="H286" s="342"/>
      <c r="I286" s="342"/>
      <c r="J286" s="342"/>
      <c r="K286" s="342"/>
      <c r="L286" s="342"/>
      <c r="M286" s="342"/>
      <c r="N286" s="342"/>
      <c r="O286" s="342"/>
    </row>
    <row r="287" spans="4:15" x14ac:dyDescent="0.25">
      <c r="D287" s="135"/>
      <c r="F287" s="342"/>
      <c r="G287" s="342"/>
      <c r="H287" s="342"/>
      <c r="I287" s="342"/>
      <c r="J287" s="342"/>
      <c r="K287" s="342"/>
      <c r="L287" s="342"/>
      <c r="M287" s="342"/>
      <c r="N287" s="342"/>
      <c r="O287" s="342"/>
    </row>
    <row r="288" spans="4:15" x14ac:dyDescent="0.25">
      <c r="D288" s="135"/>
      <c r="F288" s="342"/>
      <c r="G288" s="342"/>
      <c r="H288" s="342"/>
      <c r="I288" s="342"/>
      <c r="J288" s="342"/>
      <c r="K288" s="342"/>
      <c r="L288" s="342"/>
      <c r="M288" s="342"/>
      <c r="N288" s="342"/>
      <c r="O288" s="342"/>
    </row>
    <row r="289" spans="4:15" x14ac:dyDescent="0.25">
      <c r="D289" s="135"/>
      <c r="F289" s="342"/>
      <c r="G289" s="342"/>
      <c r="H289" s="342"/>
      <c r="I289" s="342"/>
      <c r="J289" s="342"/>
      <c r="K289" s="342"/>
      <c r="L289" s="342"/>
      <c r="M289" s="342"/>
      <c r="N289" s="342"/>
      <c r="O289" s="342"/>
    </row>
    <row r="290" spans="4:15" x14ac:dyDescent="0.25">
      <c r="D290" s="135"/>
      <c r="F290" s="342"/>
      <c r="G290" s="342"/>
      <c r="H290" s="342"/>
      <c r="I290" s="342"/>
      <c r="J290" s="342"/>
      <c r="K290" s="342"/>
      <c r="L290" s="342"/>
      <c r="M290" s="342"/>
      <c r="N290" s="342"/>
      <c r="O290" s="342"/>
    </row>
    <row r="291" spans="4:15" x14ac:dyDescent="0.25">
      <c r="D291" s="135"/>
      <c r="F291" s="342"/>
      <c r="G291" s="342"/>
      <c r="H291" s="342"/>
      <c r="I291" s="342"/>
      <c r="J291" s="342"/>
      <c r="K291" s="342"/>
      <c r="L291" s="342"/>
      <c r="M291" s="342"/>
      <c r="N291" s="342"/>
      <c r="O291" s="342"/>
    </row>
    <row r="292" spans="4:15" x14ac:dyDescent="0.25">
      <c r="D292" s="135"/>
      <c r="F292" s="342"/>
      <c r="G292" s="342"/>
      <c r="H292" s="342"/>
      <c r="I292" s="342"/>
      <c r="J292" s="342"/>
      <c r="K292" s="342"/>
      <c r="L292" s="342"/>
      <c r="M292" s="342"/>
      <c r="N292" s="342"/>
      <c r="O292" s="342"/>
    </row>
    <row r="293" spans="4:15" x14ac:dyDescent="0.25">
      <c r="D293" s="135"/>
      <c r="F293" s="342"/>
      <c r="G293" s="342"/>
      <c r="H293" s="342"/>
      <c r="I293" s="342"/>
      <c r="J293" s="342"/>
      <c r="K293" s="342"/>
      <c r="L293" s="342"/>
      <c r="M293" s="342"/>
      <c r="N293" s="342"/>
      <c r="O293" s="342"/>
    </row>
    <row r="294" spans="4:15" x14ac:dyDescent="0.25">
      <c r="D294" s="135"/>
      <c r="F294" s="342"/>
      <c r="G294" s="342"/>
      <c r="H294" s="342"/>
      <c r="I294" s="342"/>
      <c r="J294" s="342"/>
      <c r="K294" s="342"/>
      <c r="L294" s="342"/>
      <c r="M294" s="342"/>
      <c r="N294" s="342"/>
      <c r="O294" s="342"/>
    </row>
    <row r="295" spans="4:15" x14ac:dyDescent="0.25">
      <c r="D295" s="135"/>
      <c r="F295" s="342"/>
      <c r="G295" s="342"/>
      <c r="H295" s="342"/>
      <c r="I295" s="342"/>
      <c r="J295" s="342"/>
      <c r="K295" s="342"/>
      <c r="L295" s="342"/>
      <c r="M295" s="342"/>
      <c r="N295" s="342"/>
      <c r="O295" s="342"/>
    </row>
    <row r="296" spans="4:15" x14ac:dyDescent="0.25">
      <c r="D296" s="135"/>
      <c r="F296" s="342"/>
      <c r="G296" s="342"/>
      <c r="H296" s="342"/>
      <c r="I296" s="342"/>
      <c r="J296" s="342"/>
      <c r="K296" s="342"/>
      <c r="L296" s="342"/>
      <c r="M296" s="342"/>
      <c r="N296" s="342"/>
      <c r="O296" s="342"/>
    </row>
    <row r="297" spans="4:15" x14ac:dyDescent="0.25">
      <c r="D297" s="135"/>
      <c r="F297" s="342"/>
      <c r="G297" s="342"/>
      <c r="H297" s="342"/>
      <c r="I297" s="342"/>
      <c r="J297" s="342"/>
      <c r="K297" s="342"/>
      <c r="L297" s="342"/>
      <c r="M297" s="342"/>
      <c r="N297" s="342"/>
      <c r="O297" s="342"/>
    </row>
    <row r="298" spans="4:15" x14ac:dyDescent="0.25">
      <c r="D298" s="135"/>
      <c r="F298" s="342"/>
      <c r="G298" s="342"/>
      <c r="H298" s="342"/>
      <c r="I298" s="342"/>
      <c r="J298" s="342"/>
      <c r="K298" s="342"/>
      <c r="L298" s="342"/>
      <c r="M298" s="342"/>
      <c r="N298" s="342"/>
      <c r="O298" s="342"/>
    </row>
    <row r="299" spans="4:15" x14ac:dyDescent="0.25">
      <c r="D299" s="135"/>
      <c r="F299" s="342"/>
      <c r="G299" s="342"/>
      <c r="H299" s="342"/>
      <c r="I299" s="342"/>
      <c r="J299" s="342"/>
      <c r="K299" s="342"/>
      <c r="L299" s="342"/>
      <c r="M299" s="342"/>
      <c r="N299" s="342"/>
      <c r="O299" s="342"/>
    </row>
    <row r="300" spans="4:15" x14ac:dyDescent="0.25">
      <c r="D300" s="135"/>
      <c r="F300" s="342"/>
      <c r="G300" s="342"/>
      <c r="H300" s="342"/>
      <c r="I300" s="342"/>
      <c r="J300" s="342"/>
      <c r="K300" s="342"/>
      <c r="L300" s="342"/>
      <c r="M300" s="342"/>
      <c r="N300" s="342"/>
      <c r="O300" s="342"/>
    </row>
    <row r="301" spans="4:15" x14ac:dyDescent="0.25">
      <c r="D301" s="135"/>
      <c r="F301" s="342"/>
      <c r="G301" s="342"/>
      <c r="H301" s="342"/>
      <c r="I301" s="342"/>
      <c r="J301" s="342"/>
      <c r="K301" s="342"/>
      <c r="L301" s="342"/>
      <c r="M301" s="342"/>
      <c r="N301" s="342"/>
      <c r="O301" s="342"/>
    </row>
    <row r="302" spans="4:15" x14ac:dyDescent="0.25">
      <c r="D302" s="135"/>
      <c r="F302" s="342"/>
      <c r="G302" s="342"/>
      <c r="H302" s="342"/>
      <c r="I302" s="342"/>
      <c r="J302" s="342"/>
      <c r="K302" s="342"/>
      <c r="L302" s="342"/>
      <c r="M302" s="342"/>
      <c r="N302" s="342"/>
      <c r="O302" s="342"/>
    </row>
    <row r="303" spans="4:15" x14ac:dyDescent="0.25">
      <c r="D303" s="135"/>
      <c r="F303" s="342"/>
      <c r="G303" s="342"/>
      <c r="H303" s="342"/>
      <c r="I303" s="342"/>
      <c r="J303" s="342"/>
      <c r="K303" s="342"/>
      <c r="L303" s="342"/>
      <c r="M303" s="342"/>
      <c r="N303" s="342"/>
      <c r="O303" s="342"/>
    </row>
    <row r="304" spans="4:15" x14ac:dyDescent="0.25">
      <c r="D304" s="135"/>
      <c r="F304" s="342"/>
      <c r="G304" s="342"/>
      <c r="H304" s="342"/>
      <c r="I304" s="342"/>
      <c r="J304" s="342"/>
      <c r="K304" s="342"/>
      <c r="L304" s="342"/>
      <c r="M304" s="342"/>
      <c r="N304" s="342"/>
      <c r="O304" s="342"/>
    </row>
    <row r="305" spans="4:15" x14ac:dyDescent="0.25">
      <c r="D305" s="135"/>
      <c r="F305" s="342"/>
      <c r="G305" s="342"/>
      <c r="H305" s="342"/>
      <c r="I305" s="342"/>
      <c r="J305" s="342"/>
      <c r="K305" s="342"/>
      <c r="L305" s="342"/>
      <c r="M305" s="342"/>
      <c r="N305" s="342"/>
      <c r="O305" s="342"/>
    </row>
    <row r="306" spans="4:15" x14ac:dyDescent="0.25">
      <c r="D306" s="135"/>
      <c r="F306" s="342"/>
      <c r="G306" s="342"/>
      <c r="H306" s="342"/>
      <c r="I306" s="342"/>
      <c r="J306" s="342"/>
      <c r="K306" s="342"/>
      <c r="L306" s="342"/>
      <c r="M306" s="342"/>
      <c r="N306" s="342"/>
      <c r="O306" s="342"/>
    </row>
    <row r="307" spans="4:15" x14ac:dyDescent="0.25">
      <c r="D307" s="135"/>
      <c r="F307" s="342"/>
      <c r="G307" s="342"/>
      <c r="H307" s="342"/>
      <c r="I307" s="342"/>
      <c r="J307" s="342"/>
      <c r="K307" s="342"/>
      <c r="L307" s="342"/>
      <c r="M307" s="342"/>
      <c r="N307" s="342"/>
      <c r="O307" s="342"/>
    </row>
    <row r="308" spans="4:15" x14ac:dyDescent="0.25">
      <c r="D308" s="135"/>
      <c r="F308" s="342"/>
      <c r="G308" s="342"/>
      <c r="H308" s="342"/>
      <c r="I308" s="342"/>
      <c r="J308" s="342"/>
      <c r="K308" s="342"/>
      <c r="L308" s="342"/>
      <c r="M308" s="342"/>
      <c r="N308" s="342"/>
      <c r="O308" s="342"/>
    </row>
    <row r="309" spans="4:15" x14ac:dyDescent="0.25">
      <c r="D309" s="135"/>
      <c r="F309" s="342"/>
      <c r="G309" s="342"/>
      <c r="H309" s="342"/>
      <c r="I309" s="342"/>
      <c r="J309" s="342"/>
      <c r="K309" s="342"/>
      <c r="L309" s="342"/>
      <c r="M309" s="342"/>
      <c r="N309" s="342"/>
      <c r="O309" s="342"/>
    </row>
    <row r="310" spans="4:15" x14ac:dyDescent="0.25">
      <c r="D310" s="135"/>
      <c r="F310" s="342"/>
      <c r="G310" s="342"/>
      <c r="H310" s="342"/>
      <c r="I310" s="342"/>
      <c r="J310" s="342"/>
      <c r="K310" s="342"/>
      <c r="L310" s="342"/>
      <c r="M310" s="342"/>
      <c r="N310" s="342"/>
      <c r="O310" s="342"/>
    </row>
    <row r="311" spans="4:15" x14ac:dyDescent="0.25">
      <c r="D311" s="135"/>
      <c r="F311" s="342"/>
      <c r="G311" s="342"/>
      <c r="H311" s="342"/>
      <c r="I311" s="342"/>
      <c r="J311" s="342"/>
      <c r="K311" s="342"/>
      <c r="L311" s="342"/>
      <c r="M311" s="342"/>
      <c r="N311" s="342"/>
      <c r="O311" s="342"/>
    </row>
    <row r="312" spans="4:15" x14ac:dyDescent="0.25">
      <c r="D312" s="135"/>
      <c r="F312" s="342"/>
      <c r="G312" s="342"/>
      <c r="H312" s="342"/>
      <c r="I312" s="342"/>
      <c r="J312" s="342"/>
      <c r="K312" s="342"/>
      <c r="L312" s="342"/>
      <c r="M312" s="342"/>
      <c r="N312" s="342"/>
      <c r="O312" s="342"/>
    </row>
    <row r="313" spans="4:15" x14ac:dyDescent="0.25">
      <c r="D313" s="135"/>
      <c r="F313" s="342"/>
      <c r="G313" s="342"/>
      <c r="H313" s="342"/>
      <c r="I313" s="342"/>
      <c r="J313" s="342"/>
      <c r="K313" s="342"/>
      <c r="L313" s="342"/>
      <c r="M313" s="342"/>
      <c r="N313" s="342"/>
      <c r="O313" s="342"/>
    </row>
    <row r="314" spans="4:15" x14ac:dyDescent="0.25">
      <c r="D314" s="135"/>
      <c r="F314" s="342"/>
      <c r="G314" s="342"/>
      <c r="H314" s="342"/>
      <c r="I314" s="342"/>
      <c r="J314" s="342"/>
      <c r="K314" s="342"/>
      <c r="L314" s="342"/>
      <c r="M314" s="342"/>
      <c r="N314" s="342"/>
      <c r="O314" s="342"/>
    </row>
    <row r="315" spans="4:15" x14ac:dyDescent="0.25">
      <c r="D315" s="135"/>
      <c r="F315" s="342"/>
      <c r="G315" s="342"/>
      <c r="H315" s="342"/>
      <c r="I315" s="342"/>
      <c r="J315" s="342"/>
      <c r="K315" s="342"/>
      <c r="L315" s="342"/>
      <c r="M315" s="342"/>
      <c r="N315" s="342"/>
      <c r="O315" s="342"/>
    </row>
    <row r="316" spans="4:15" x14ac:dyDescent="0.25">
      <c r="D316" s="135"/>
      <c r="F316" s="342"/>
      <c r="G316" s="342"/>
      <c r="H316" s="342"/>
      <c r="I316" s="342"/>
      <c r="J316" s="342"/>
      <c r="K316" s="342"/>
      <c r="L316" s="342"/>
      <c r="M316" s="342"/>
      <c r="N316" s="342"/>
      <c r="O316" s="342"/>
    </row>
    <row r="317" spans="4:15" x14ac:dyDescent="0.25">
      <c r="D317" s="135"/>
      <c r="F317" s="342"/>
      <c r="G317" s="342"/>
      <c r="H317" s="342"/>
      <c r="I317" s="342"/>
      <c r="J317" s="342"/>
      <c r="K317" s="342"/>
      <c r="L317" s="342"/>
      <c r="M317" s="342"/>
      <c r="N317" s="342"/>
      <c r="O317" s="342"/>
    </row>
    <row r="318" spans="4:15" x14ac:dyDescent="0.25">
      <c r="D318" s="135"/>
      <c r="F318" s="342"/>
      <c r="G318" s="342"/>
      <c r="H318" s="342"/>
      <c r="I318" s="342"/>
      <c r="J318" s="342"/>
      <c r="K318" s="342"/>
      <c r="L318" s="342"/>
      <c r="M318" s="342"/>
      <c r="N318" s="342"/>
      <c r="O318" s="342"/>
    </row>
    <row r="319" spans="4:15" x14ac:dyDescent="0.25">
      <c r="D319" s="135"/>
      <c r="F319" s="342"/>
      <c r="G319" s="342"/>
      <c r="H319" s="342"/>
      <c r="I319" s="342"/>
      <c r="J319" s="342"/>
      <c r="K319" s="342"/>
      <c r="L319" s="342"/>
      <c r="M319" s="342"/>
      <c r="N319" s="342"/>
      <c r="O319" s="342"/>
    </row>
    <row r="320" spans="4:15" x14ac:dyDescent="0.25">
      <c r="D320" s="135"/>
      <c r="F320" s="342"/>
      <c r="G320" s="342"/>
      <c r="H320" s="342"/>
      <c r="I320" s="342"/>
      <c r="J320" s="342"/>
      <c r="K320" s="342"/>
      <c r="L320" s="342"/>
      <c r="M320" s="342"/>
      <c r="N320" s="342"/>
      <c r="O320" s="342"/>
    </row>
    <row r="321" spans="4:15" x14ac:dyDescent="0.25">
      <c r="D321" s="135"/>
      <c r="F321" s="342"/>
      <c r="G321" s="342"/>
      <c r="H321" s="342"/>
      <c r="I321" s="342"/>
      <c r="J321" s="342"/>
      <c r="K321" s="342"/>
      <c r="L321" s="342"/>
      <c r="M321" s="342"/>
      <c r="N321" s="342"/>
      <c r="O321" s="342"/>
    </row>
    <row r="322" spans="4:15" x14ac:dyDescent="0.25">
      <c r="D322" s="135"/>
      <c r="F322" s="342"/>
      <c r="G322" s="342"/>
      <c r="H322" s="342"/>
      <c r="I322" s="342"/>
      <c r="J322" s="342"/>
      <c r="K322" s="342"/>
      <c r="L322" s="342"/>
      <c r="M322" s="342"/>
      <c r="N322" s="342"/>
      <c r="O322" s="342"/>
    </row>
    <row r="323" spans="4:15" x14ac:dyDescent="0.25">
      <c r="D323" s="135"/>
      <c r="F323" s="342"/>
      <c r="G323" s="342"/>
      <c r="H323" s="342"/>
      <c r="I323" s="342"/>
      <c r="J323" s="342"/>
      <c r="K323" s="342"/>
      <c r="L323" s="342"/>
      <c r="M323" s="342"/>
      <c r="N323" s="342"/>
      <c r="O323" s="342"/>
    </row>
    <row r="324" spans="4:15" x14ac:dyDescent="0.25">
      <c r="D324" s="135"/>
      <c r="F324" s="342"/>
      <c r="G324" s="342"/>
      <c r="H324" s="342"/>
      <c r="I324" s="342"/>
      <c r="J324" s="342"/>
      <c r="K324" s="342"/>
      <c r="L324" s="342"/>
      <c r="M324" s="342"/>
      <c r="N324" s="342"/>
      <c r="O324" s="342"/>
    </row>
    <row r="325" spans="4:15" x14ac:dyDescent="0.25">
      <c r="D325" s="135"/>
      <c r="F325" s="342"/>
      <c r="G325" s="342"/>
      <c r="H325" s="342"/>
      <c r="I325" s="342"/>
      <c r="J325" s="342"/>
      <c r="K325" s="342"/>
      <c r="L325" s="342"/>
      <c r="M325" s="342"/>
      <c r="N325" s="342"/>
      <c r="O325" s="342"/>
    </row>
    <row r="326" spans="4:15" x14ac:dyDescent="0.25">
      <c r="D326" s="135"/>
      <c r="F326" s="342"/>
      <c r="G326" s="342"/>
      <c r="H326" s="342"/>
      <c r="I326" s="342"/>
      <c r="J326" s="342"/>
      <c r="K326" s="342"/>
      <c r="L326" s="342"/>
      <c r="M326" s="342"/>
      <c r="N326" s="342"/>
      <c r="O326" s="342"/>
    </row>
    <row r="327" spans="4:15" x14ac:dyDescent="0.25">
      <c r="D327" s="135"/>
      <c r="F327" s="342"/>
      <c r="G327" s="342"/>
      <c r="H327" s="342"/>
      <c r="I327" s="342"/>
      <c r="J327" s="342"/>
      <c r="K327" s="342"/>
      <c r="L327" s="342"/>
      <c r="M327" s="342"/>
      <c r="N327" s="342"/>
      <c r="O327" s="342"/>
    </row>
    <row r="328" spans="4:15" x14ac:dyDescent="0.25">
      <c r="D328" s="135"/>
      <c r="F328" s="342"/>
      <c r="G328" s="342"/>
      <c r="H328" s="342"/>
      <c r="I328" s="342"/>
      <c r="J328" s="342"/>
      <c r="K328" s="342"/>
      <c r="L328" s="342"/>
      <c r="M328" s="342"/>
      <c r="N328" s="342"/>
      <c r="O328" s="342"/>
    </row>
    <row r="329" spans="4:15" x14ac:dyDescent="0.25">
      <c r="D329" s="135"/>
      <c r="F329" s="342"/>
      <c r="G329" s="342"/>
      <c r="H329" s="342"/>
      <c r="I329" s="342"/>
      <c r="J329" s="342"/>
      <c r="K329" s="342"/>
      <c r="L329" s="342"/>
      <c r="M329" s="342"/>
      <c r="N329" s="342"/>
      <c r="O329" s="342"/>
    </row>
    <row r="330" spans="4:15" x14ac:dyDescent="0.25">
      <c r="D330" s="135"/>
      <c r="F330" s="342"/>
      <c r="G330" s="342"/>
      <c r="H330" s="342"/>
      <c r="I330" s="342"/>
      <c r="J330" s="342"/>
      <c r="K330" s="342"/>
      <c r="L330" s="342"/>
      <c r="M330" s="342"/>
      <c r="N330" s="342"/>
      <c r="O330" s="342"/>
    </row>
    <row r="331" spans="4:15" x14ac:dyDescent="0.25">
      <c r="D331" s="135"/>
      <c r="F331" s="342"/>
      <c r="G331" s="342"/>
      <c r="H331" s="342"/>
      <c r="I331" s="342"/>
      <c r="J331" s="342"/>
      <c r="K331" s="342"/>
      <c r="L331" s="342"/>
      <c r="M331" s="342"/>
      <c r="N331" s="342"/>
      <c r="O331" s="342"/>
    </row>
    <row r="332" spans="4:15" x14ac:dyDescent="0.25">
      <c r="D332" s="135"/>
      <c r="F332" s="342"/>
      <c r="G332" s="342"/>
      <c r="H332" s="342"/>
      <c r="I332" s="342"/>
      <c r="J332" s="342"/>
      <c r="K332" s="342"/>
      <c r="L332" s="342"/>
      <c r="M332" s="342"/>
      <c r="N332" s="342"/>
      <c r="O332" s="342"/>
    </row>
    <row r="333" spans="4:15" x14ac:dyDescent="0.25">
      <c r="D333" s="135"/>
      <c r="F333" s="342"/>
      <c r="G333" s="342"/>
      <c r="H333" s="342"/>
      <c r="I333" s="342"/>
      <c r="J333" s="342"/>
      <c r="K333" s="342"/>
      <c r="L333" s="342"/>
      <c r="M333" s="342"/>
      <c r="N333" s="342"/>
      <c r="O333" s="342"/>
    </row>
    <row r="334" spans="4:15" x14ac:dyDescent="0.25">
      <c r="D334" s="135"/>
      <c r="F334" s="342"/>
      <c r="G334" s="342"/>
      <c r="H334" s="342"/>
      <c r="I334" s="342"/>
      <c r="J334" s="342"/>
      <c r="K334" s="342"/>
      <c r="L334" s="342"/>
      <c r="M334" s="342"/>
      <c r="N334" s="342"/>
      <c r="O334" s="342"/>
    </row>
    <row r="335" spans="4:15" x14ac:dyDescent="0.25">
      <c r="D335" s="135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</row>
    <row r="336" spans="4:15" x14ac:dyDescent="0.25">
      <c r="D336" s="135"/>
      <c r="F336" s="342"/>
      <c r="G336" s="342"/>
      <c r="H336" s="342"/>
      <c r="I336" s="342"/>
      <c r="J336" s="342"/>
      <c r="K336" s="342"/>
      <c r="L336" s="342"/>
      <c r="M336" s="342"/>
      <c r="N336" s="342"/>
      <c r="O336" s="342"/>
    </row>
    <row r="337" spans="4:15" x14ac:dyDescent="0.25">
      <c r="D337" s="135"/>
      <c r="F337" s="342"/>
      <c r="G337" s="342"/>
      <c r="H337" s="342"/>
      <c r="I337" s="342"/>
      <c r="J337" s="342"/>
      <c r="K337" s="342"/>
      <c r="L337" s="342"/>
      <c r="M337" s="342"/>
      <c r="N337" s="342"/>
      <c r="O337" s="342"/>
    </row>
    <row r="338" spans="4:15" x14ac:dyDescent="0.25">
      <c r="D338" s="135"/>
      <c r="F338" s="342"/>
      <c r="G338" s="342"/>
      <c r="H338" s="342"/>
      <c r="I338" s="342"/>
      <c r="J338" s="342"/>
      <c r="K338" s="342"/>
      <c r="L338" s="342"/>
      <c r="M338" s="342"/>
      <c r="N338" s="342"/>
      <c r="O338" s="342"/>
    </row>
    <row r="339" spans="4:15" x14ac:dyDescent="0.25">
      <c r="D339" s="135"/>
      <c r="F339" s="342"/>
      <c r="G339" s="342"/>
      <c r="H339" s="342"/>
      <c r="I339" s="342"/>
      <c r="J339" s="342"/>
      <c r="K339" s="342"/>
      <c r="L339" s="342"/>
      <c r="M339" s="342"/>
      <c r="N339" s="342"/>
      <c r="O339" s="342"/>
    </row>
    <row r="340" spans="4:15" x14ac:dyDescent="0.25">
      <c r="D340" s="135"/>
      <c r="F340" s="342"/>
      <c r="G340" s="342"/>
      <c r="H340" s="342"/>
      <c r="I340" s="342"/>
      <c r="J340" s="342"/>
      <c r="K340" s="342"/>
      <c r="L340" s="342"/>
      <c r="M340" s="342"/>
      <c r="N340" s="342"/>
      <c r="O340" s="342"/>
    </row>
    <row r="341" spans="4:15" x14ac:dyDescent="0.25">
      <c r="D341" s="135"/>
      <c r="F341" s="342"/>
      <c r="G341" s="342"/>
      <c r="H341" s="342"/>
      <c r="I341" s="342"/>
      <c r="J341" s="342"/>
      <c r="K341" s="342"/>
      <c r="L341" s="342"/>
      <c r="M341" s="342"/>
      <c r="N341" s="342"/>
      <c r="O341" s="342"/>
    </row>
    <row r="342" spans="4:15" x14ac:dyDescent="0.25">
      <c r="D342" s="135"/>
      <c r="F342" s="342"/>
      <c r="G342" s="342"/>
      <c r="H342" s="342"/>
      <c r="I342" s="342"/>
      <c r="J342" s="342"/>
      <c r="K342" s="342"/>
      <c r="L342" s="342"/>
      <c r="M342" s="342"/>
      <c r="N342" s="342"/>
      <c r="O342" s="342"/>
    </row>
    <row r="343" spans="4:15" x14ac:dyDescent="0.25">
      <c r="D343" s="135"/>
      <c r="F343" s="342"/>
      <c r="G343" s="342"/>
      <c r="H343" s="342"/>
      <c r="I343" s="342"/>
      <c r="J343" s="342"/>
      <c r="K343" s="342"/>
      <c r="L343" s="342"/>
      <c r="M343" s="342"/>
      <c r="N343" s="342"/>
      <c r="O343" s="342"/>
    </row>
    <row r="344" spans="4:15" x14ac:dyDescent="0.25">
      <c r="D344" s="135"/>
      <c r="F344" s="342"/>
      <c r="G344" s="342"/>
      <c r="H344" s="342"/>
      <c r="I344" s="342"/>
      <c r="J344" s="342"/>
      <c r="K344" s="342"/>
      <c r="L344" s="342"/>
      <c r="M344" s="342"/>
      <c r="N344" s="342"/>
      <c r="O344" s="342"/>
    </row>
    <row r="345" spans="4:15" x14ac:dyDescent="0.25">
      <c r="D345" s="135"/>
      <c r="F345" s="342"/>
      <c r="G345" s="342"/>
      <c r="H345" s="342"/>
      <c r="I345" s="342"/>
      <c r="J345" s="342"/>
      <c r="K345" s="342"/>
      <c r="L345" s="342"/>
      <c r="M345" s="342"/>
      <c r="N345" s="342"/>
      <c r="O345" s="342"/>
    </row>
    <row r="346" spans="4:15" x14ac:dyDescent="0.25">
      <c r="D346" s="135"/>
      <c r="F346" s="342"/>
      <c r="G346" s="342"/>
      <c r="H346" s="342"/>
      <c r="I346" s="342"/>
      <c r="J346" s="342"/>
      <c r="K346" s="342"/>
      <c r="L346" s="342"/>
      <c r="M346" s="342"/>
      <c r="N346" s="342"/>
      <c r="O346" s="342"/>
    </row>
    <row r="347" spans="4:15" x14ac:dyDescent="0.25">
      <c r="D347" s="135"/>
      <c r="F347" s="342"/>
      <c r="G347" s="342"/>
      <c r="H347" s="342"/>
      <c r="I347" s="342"/>
      <c r="J347" s="342"/>
      <c r="K347" s="342"/>
      <c r="L347" s="342"/>
      <c r="M347" s="342"/>
      <c r="N347" s="342"/>
      <c r="O347" s="342"/>
    </row>
    <row r="348" spans="4:15" x14ac:dyDescent="0.25">
      <c r="D348" s="135"/>
      <c r="F348" s="342"/>
      <c r="G348" s="342"/>
      <c r="H348" s="342"/>
      <c r="I348" s="342"/>
      <c r="J348" s="342"/>
      <c r="K348" s="342"/>
      <c r="L348" s="342"/>
      <c r="M348" s="342"/>
      <c r="N348" s="342"/>
      <c r="O348" s="342"/>
    </row>
    <row r="349" spans="4:15" x14ac:dyDescent="0.25">
      <c r="D349" s="135"/>
      <c r="F349" s="342"/>
      <c r="G349" s="342"/>
      <c r="H349" s="342"/>
      <c r="I349" s="342"/>
      <c r="J349" s="342"/>
      <c r="K349" s="342"/>
      <c r="L349" s="342"/>
      <c r="M349" s="342"/>
      <c r="N349" s="342"/>
      <c r="O349" s="342"/>
    </row>
    <row r="350" spans="4:15" x14ac:dyDescent="0.25">
      <c r="D350" s="135"/>
      <c r="F350" s="342"/>
      <c r="G350" s="342"/>
      <c r="H350" s="342"/>
      <c r="I350" s="342"/>
      <c r="J350" s="342"/>
      <c r="K350" s="342"/>
      <c r="L350" s="342"/>
      <c r="M350" s="342"/>
      <c r="N350" s="342"/>
      <c r="O350" s="342"/>
    </row>
    <row r="351" spans="4:15" x14ac:dyDescent="0.25">
      <c r="D351" s="135"/>
      <c r="F351" s="342"/>
      <c r="G351" s="342"/>
      <c r="H351" s="342"/>
      <c r="I351" s="342"/>
      <c r="J351" s="342"/>
      <c r="K351" s="342"/>
      <c r="L351" s="342"/>
      <c r="M351" s="342"/>
      <c r="N351" s="342"/>
      <c r="O351" s="342"/>
    </row>
    <row r="352" spans="4:15" x14ac:dyDescent="0.25">
      <c r="D352" s="135"/>
      <c r="F352" s="342"/>
      <c r="G352" s="342"/>
      <c r="H352" s="342"/>
      <c r="I352" s="342"/>
      <c r="J352" s="342"/>
      <c r="K352" s="342"/>
      <c r="L352" s="342"/>
      <c r="M352" s="342"/>
      <c r="N352" s="342"/>
      <c r="O352" s="342"/>
    </row>
    <row r="353" spans="4:15" x14ac:dyDescent="0.25">
      <c r="D353" s="135"/>
      <c r="F353" s="342"/>
      <c r="G353" s="342"/>
      <c r="H353" s="342"/>
      <c r="I353" s="342"/>
      <c r="J353" s="342"/>
      <c r="K353" s="342"/>
      <c r="L353" s="342"/>
      <c r="M353" s="342"/>
      <c r="N353" s="342"/>
      <c r="O353" s="342"/>
    </row>
    <row r="354" spans="4:15" x14ac:dyDescent="0.25">
      <c r="D354" s="135"/>
      <c r="F354" s="342"/>
      <c r="G354" s="342"/>
      <c r="H354" s="342"/>
      <c r="I354" s="342"/>
      <c r="J354" s="342"/>
      <c r="K354" s="342"/>
      <c r="L354" s="342"/>
      <c r="M354" s="342"/>
      <c r="N354" s="342"/>
      <c r="O354" s="342"/>
    </row>
    <row r="355" spans="4:15" x14ac:dyDescent="0.25">
      <c r="D355" s="135"/>
      <c r="F355" s="342"/>
      <c r="G355" s="342"/>
      <c r="H355" s="342"/>
      <c r="I355" s="342"/>
      <c r="J355" s="342"/>
      <c r="K355" s="342"/>
      <c r="L355" s="342"/>
      <c r="M355" s="342"/>
      <c r="N355" s="342"/>
      <c r="O355" s="342"/>
    </row>
    <row r="356" spans="4:15" x14ac:dyDescent="0.25">
      <c r="D356" s="135"/>
      <c r="F356" s="342"/>
      <c r="G356" s="342"/>
      <c r="H356" s="342"/>
      <c r="I356" s="342"/>
      <c r="J356" s="342"/>
      <c r="K356" s="342"/>
      <c r="L356" s="342"/>
      <c r="M356" s="342"/>
      <c r="N356" s="342"/>
      <c r="O356" s="342"/>
    </row>
    <row r="357" spans="4:15" x14ac:dyDescent="0.25">
      <c r="D357" s="135"/>
      <c r="F357" s="342"/>
      <c r="G357" s="342"/>
      <c r="H357" s="342"/>
      <c r="I357" s="342"/>
      <c r="J357" s="342"/>
      <c r="K357" s="342"/>
      <c r="L357" s="342"/>
      <c r="M357" s="342"/>
      <c r="N357" s="342"/>
      <c r="O357" s="342"/>
    </row>
    <row r="358" spans="4:15" x14ac:dyDescent="0.25">
      <c r="D358" s="135"/>
      <c r="F358" s="342"/>
      <c r="G358" s="342"/>
      <c r="H358" s="342"/>
      <c r="I358" s="342"/>
      <c r="J358" s="342"/>
      <c r="K358" s="342"/>
      <c r="L358" s="342"/>
      <c r="M358" s="342"/>
      <c r="N358" s="342"/>
      <c r="O358" s="342"/>
    </row>
    <row r="359" spans="4:15" x14ac:dyDescent="0.25">
      <c r="D359" s="135"/>
      <c r="F359" s="342"/>
      <c r="G359" s="342"/>
      <c r="H359" s="342"/>
      <c r="I359" s="342"/>
      <c r="J359" s="342"/>
      <c r="K359" s="342"/>
      <c r="L359" s="342"/>
      <c r="M359" s="342"/>
      <c r="N359" s="342"/>
      <c r="O359" s="342"/>
    </row>
    <row r="360" spans="4:15" x14ac:dyDescent="0.25">
      <c r="D360" s="135"/>
      <c r="F360" s="342"/>
      <c r="G360" s="342"/>
      <c r="H360" s="342"/>
      <c r="I360" s="342"/>
      <c r="J360" s="342"/>
      <c r="K360" s="342"/>
      <c r="L360" s="342"/>
      <c r="M360" s="342"/>
      <c r="N360" s="342"/>
      <c r="O360" s="342"/>
    </row>
    <row r="361" spans="4:15" x14ac:dyDescent="0.25">
      <c r="D361" s="135"/>
      <c r="F361" s="342"/>
      <c r="G361" s="342"/>
      <c r="H361" s="342"/>
      <c r="I361" s="342"/>
      <c r="J361" s="342"/>
      <c r="K361" s="342"/>
      <c r="L361" s="342"/>
      <c r="M361" s="342"/>
      <c r="N361" s="342"/>
      <c r="O361" s="342"/>
    </row>
    <row r="362" spans="4:15" x14ac:dyDescent="0.25">
      <c r="D362" s="135"/>
      <c r="F362" s="342"/>
      <c r="G362" s="342"/>
      <c r="H362" s="342"/>
      <c r="I362" s="342"/>
      <c r="J362" s="342"/>
      <c r="K362" s="342"/>
      <c r="L362" s="342"/>
      <c r="M362" s="342"/>
      <c r="N362" s="342"/>
      <c r="O362" s="342"/>
    </row>
    <row r="363" spans="4:15" x14ac:dyDescent="0.25">
      <c r="D363" s="135"/>
      <c r="F363" s="342"/>
      <c r="G363" s="342"/>
      <c r="H363" s="342"/>
      <c r="I363" s="342"/>
      <c r="J363" s="342"/>
      <c r="K363" s="342"/>
      <c r="L363" s="342"/>
      <c r="M363" s="342"/>
      <c r="N363" s="342"/>
      <c r="O363" s="342"/>
    </row>
    <row r="364" spans="4:15" x14ac:dyDescent="0.25">
      <c r="D364" s="135"/>
      <c r="F364" s="342"/>
      <c r="G364" s="342"/>
      <c r="H364" s="342"/>
      <c r="I364" s="342"/>
      <c r="J364" s="342"/>
      <c r="K364" s="342"/>
      <c r="L364" s="342"/>
      <c r="M364" s="342"/>
      <c r="N364" s="342"/>
      <c r="O364" s="342"/>
    </row>
    <row r="365" spans="4:15" x14ac:dyDescent="0.25">
      <c r="D365" s="135"/>
      <c r="F365" s="342"/>
      <c r="G365" s="342"/>
      <c r="H365" s="342"/>
      <c r="I365" s="342"/>
      <c r="J365" s="342"/>
      <c r="K365" s="342"/>
      <c r="L365" s="342"/>
      <c r="M365" s="342"/>
      <c r="N365" s="342"/>
      <c r="O365" s="342"/>
    </row>
    <row r="366" spans="4:15" x14ac:dyDescent="0.25">
      <c r="D366" s="135"/>
      <c r="F366" s="342"/>
      <c r="G366" s="342"/>
      <c r="H366" s="342"/>
      <c r="I366" s="342"/>
      <c r="J366" s="342"/>
      <c r="K366" s="342"/>
      <c r="L366" s="342"/>
      <c r="M366" s="342"/>
      <c r="N366" s="342"/>
      <c r="O366" s="342"/>
    </row>
    <row r="367" spans="4:15" x14ac:dyDescent="0.25">
      <c r="D367" s="135"/>
      <c r="F367" s="342"/>
      <c r="G367" s="342"/>
      <c r="H367" s="342"/>
      <c r="I367" s="342"/>
      <c r="J367" s="342"/>
      <c r="K367" s="342"/>
      <c r="L367" s="342"/>
      <c r="M367" s="342"/>
      <c r="N367" s="342"/>
      <c r="O367" s="342"/>
    </row>
    <row r="368" spans="4:15" x14ac:dyDescent="0.25">
      <c r="D368" s="135"/>
      <c r="F368" s="342"/>
      <c r="G368" s="342"/>
      <c r="H368" s="342"/>
      <c r="I368" s="342"/>
      <c r="J368" s="342"/>
      <c r="K368" s="342"/>
      <c r="L368" s="342"/>
      <c r="M368" s="342"/>
      <c r="N368" s="342"/>
      <c r="O368" s="342"/>
    </row>
    <row r="369" spans="4:15" x14ac:dyDescent="0.25">
      <c r="D369" s="135"/>
      <c r="F369" s="342"/>
      <c r="G369" s="342"/>
      <c r="H369" s="342"/>
      <c r="I369" s="342"/>
      <c r="J369" s="342"/>
      <c r="K369" s="342"/>
      <c r="L369" s="342"/>
      <c r="M369" s="342"/>
      <c r="N369" s="342"/>
      <c r="O369" s="342"/>
    </row>
    <row r="370" spans="4:15" x14ac:dyDescent="0.25">
      <c r="D370" s="135"/>
      <c r="F370" s="342"/>
      <c r="G370" s="342"/>
      <c r="H370" s="342"/>
      <c r="I370" s="342"/>
      <c r="J370" s="342"/>
      <c r="K370" s="342"/>
      <c r="L370" s="342"/>
      <c r="M370" s="342"/>
      <c r="N370" s="342"/>
      <c r="O370" s="342"/>
    </row>
    <row r="371" spans="4:15" x14ac:dyDescent="0.25">
      <c r="D371" s="135"/>
      <c r="F371" s="342"/>
      <c r="G371" s="342"/>
      <c r="H371" s="342"/>
      <c r="I371" s="342"/>
      <c r="J371" s="342"/>
      <c r="K371" s="342"/>
      <c r="L371" s="342"/>
      <c r="M371" s="342"/>
      <c r="N371" s="342"/>
      <c r="O371" s="342"/>
    </row>
    <row r="372" spans="4:15" x14ac:dyDescent="0.25">
      <c r="D372" s="135"/>
      <c r="F372" s="342"/>
      <c r="G372" s="342"/>
      <c r="H372" s="342"/>
      <c r="I372" s="342"/>
      <c r="J372" s="342"/>
      <c r="K372" s="342"/>
      <c r="L372" s="342"/>
      <c r="M372" s="342"/>
      <c r="N372" s="342"/>
      <c r="O372" s="342"/>
    </row>
    <row r="373" spans="4:15" x14ac:dyDescent="0.25">
      <c r="D373" s="135"/>
      <c r="F373" s="342"/>
      <c r="G373" s="342"/>
      <c r="H373" s="342"/>
      <c r="I373" s="342"/>
      <c r="J373" s="342"/>
      <c r="K373" s="342"/>
      <c r="L373" s="342"/>
      <c r="M373" s="342"/>
      <c r="N373" s="342"/>
      <c r="O373" s="342"/>
    </row>
    <row r="374" spans="4:15" x14ac:dyDescent="0.25">
      <c r="D374" s="135"/>
      <c r="F374" s="342"/>
      <c r="G374" s="342"/>
      <c r="H374" s="342"/>
      <c r="I374" s="342"/>
      <c r="J374" s="342"/>
      <c r="K374" s="342"/>
      <c r="L374" s="342"/>
      <c r="M374" s="342"/>
      <c r="N374" s="342"/>
      <c r="O374" s="342"/>
    </row>
    <row r="375" spans="4:15" x14ac:dyDescent="0.25">
      <c r="D375" s="135"/>
      <c r="F375" s="342"/>
      <c r="G375" s="342"/>
      <c r="H375" s="342"/>
      <c r="I375" s="342"/>
      <c r="J375" s="342"/>
      <c r="K375" s="342"/>
      <c r="L375" s="342"/>
      <c r="M375" s="342"/>
      <c r="N375" s="342"/>
      <c r="O375" s="342"/>
    </row>
    <row r="376" spans="4:15" x14ac:dyDescent="0.25">
      <c r="D376" s="135"/>
      <c r="F376" s="342"/>
      <c r="G376" s="342"/>
      <c r="H376" s="342"/>
      <c r="I376" s="342"/>
      <c r="J376" s="342"/>
      <c r="K376" s="342"/>
      <c r="L376" s="342"/>
      <c r="M376" s="342"/>
      <c r="N376" s="342"/>
      <c r="O376" s="342"/>
    </row>
    <row r="377" spans="4:15" x14ac:dyDescent="0.25">
      <c r="D377" s="135"/>
      <c r="F377" s="342"/>
      <c r="G377" s="342"/>
      <c r="H377" s="342"/>
      <c r="I377" s="342"/>
      <c r="J377" s="342"/>
      <c r="K377" s="342"/>
      <c r="L377" s="342"/>
      <c r="M377" s="342"/>
      <c r="N377" s="342"/>
      <c r="O377" s="342"/>
    </row>
    <row r="378" spans="4:15" x14ac:dyDescent="0.25">
      <c r="D378" s="135"/>
      <c r="F378" s="342"/>
      <c r="G378" s="342"/>
      <c r="H378" s="342"/>
      <c r="I378" s="342"/>
      <c r="J378" s="342"/>
      <c r="K378" s="342"/>
      <c r="L378" s="342"/>
      <c r="M378" s="342"/>
      <c r="N378" s="342"/>
      <c r="O378" s="342"/>
    </row>
    <row r="379" spans="4:15" x14ac:dyDescent="0.25">
      <c r="D379" s="135"/>
      <c r="F379" s="342"/>
      <c r="G379" s="342"/>
      <c r="H379" s="342"/>
      <c r="I379" s="342"/>
      <c r="J379" s="342"/>
      <c r="K379" s="342"/>
      <c r="L379" s="342"/>
      <c r="M379" s="342"/>
      <c r="N379" s="342"/>
      <c r="O379" s="342"/>
    </row>
    <row r="380" spans="4:15" x14ac:dyDescent="0.25">
      <c r="D380" s="135"/>
      <c r="F380" s="342"/>
      <c r="G380" s="342"/>
      <c r="H380" s="342"/>
      <c r="I380" s="342"/>
      <c r="J380" s="342"/>
      <c r="K380" s="342"/>
      <c r="L380" s="342"/>
      <c r="M380" s="342"/>
      <c r="N380" s="342"/>
      <c r="O380" s="342"/>
    </row>
    <row r="381" spans="4:15" x14ac:dyDescent="0.25">
      <c r="D381" s="135"/>
      <c r="F381" s="342"/>
      <c r="G381" s="342"/>
      <c r="H381" s="342"/>
      <c r="I381" s="342"/>
      <c r="J381" s="342"/>
      <c r="K381" s="342"/>
      <c r="L381" s="342"/>
      <c r="M381" s="342"/>
      <c r="N381" s="342"/>
      <c r="O381" s="342"/>
    </row>
    <row r="382" spans="4:15" x14ac:dyDescent="0.25">
      <c r="D382" s="135"/>
      <c r="F382" s="342"/>
      <c r="G382" s="342"/>
      <c r="H382" s="342"/>
      <c r="I382" s="342"/>
      <c r="J382" s="342"/>
      <c r="K382" s="342"/>
      <c r="L382" s="342"/>
      <c r="M382" s="342"/>
      <c r="N382" s="342"/>
      <c r="O382" s="342"/>
    </row>
    <row r="383" spans="4:15" x14ac:dyDescent="0.25">
      <c r="D383" s="135"/>
      <c r="F383" s="342"/>
      <c r="G383" s="342"/>
      <c r="H383" s="342"/>
      <c r="I383" s="342"/>
      <c r="J383" s="342"/>
      <c r="K383" s="342"/>
      <c r="L383" s="342"/>
      <c r="M383" s="342"/>
      <c r="N383" s="342"/>
      <c r="O383" s="342"/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1A9752A3075F4C8C973A3A8EC479D3" ma:contentTypeVersion="3" ma:contentTypeDescription="Create a new document." ma:contentTypeScope="" ma:versionID="e6f64d2a25bb07634a9408b372930cdd">
  <xsd:schema xmlns:xsd="http://www.w3.org/2001/XMLSchema" xmlns:xs="http://www.w3.org/2001/XMLSchema" xmlns:p="http://schemas.microsoft.com/office/2006/metadata/properties" xmlns:ns2="59da4260-76c2-4641-8b30-0d109ec25fd1" targetNamespace="http://schemas.microsoft.com/office/2006/metadata/properties" ma:root="true" ma:fieldsID="84630e3a6f0387f8dca9e27fcded779e" ns2:_="">
    <xsd:import namespace="59da4260-76c2-4641-8b30-0d109ec25fd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4260-76c2-4641-8b30-0d109ec25f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B13872-FBCF-4687-97AB-54158DD02C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F9B76F-7BDC-49B6-B178-1E0EBDD11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a4260-76c2-4641-8b30-0d109ec25f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F6E0F2-E5A3-4417-8B75-A251803F7574}">
  <ds:schemaRefs>
    <ds:schemaRef ds:uri="http://schemas.microsoft.com/office/2006/metadata/properties"/>
    <ds:schemaRef ds:uri="http://schemas.microsoft.com/office/infopath/2007/PartnerControls"/>
    <ds:schemaRef ds:uri="4205c975-b782-40bb-9c55-0700745ced4f"/>
    <ds:schemaRef ds:uri="b0f31b16-4ec2-4af3-b40a-3271231bd3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Explanation</vt:lpstr>
      <vt:lpstr>0_Summary</vt:lpstr>
      <vt:lpstr>1.1_Previous expenses</vt:lpstr>
      <vt:lpstr>1.2_Non eligible</vt:lpstr>
      <vt:lpstr>1.3_General non Techn</vt:lpstr>
      <vt:lpstr>2.1_Prosp_campaign_1</vt:lpstr>
      <vt:lpstr>2.2_Prosp_campaign_2</vt:lpstr>
      <vt:lpstr>2.3_Prosp_campaign_3</vt:lpstr>
      <vt:lpstr>3 Invoices</vt:lpstr>
      <vt:lpstr>'0_Summary'!Afdruktitels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Giroud</dc:creator>
  <cp:lastModifiedBy>Henny Cornelissen</cp:lastModifiedBy>
  <cp:lastPrinted>2024-12-19T09:23:39Z</cp:lastPrinted>
  <dcterms:created xsi:type="dcterms:W3CDTF">2022-10-11T06:21:04Z</dcterms:created>
  <dcterms:modified xsi:type="dcterms:W3CDTF">2026-02-20T12:24:25Z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0x010100E41A9752A3075F4C8C973A3A8EC479D3</vt:lpwstr>
  </property>
  <property fmtid="{D5CDD505-2E9C-101B-9397-08002B2CF9AE}" pid="3" name="MediaServiceImageTags">
    <vt:lpwstr/>
  </property>
</Properties>
</file>