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768268\data\Documents\Stromkennzeichnung und HKN\Elektr Buchhaltung 2026\"/>
    </mc:Choice>
  </mc:AlternateContent>
  <xr:revisionPtr revIDLastSave="0" documentId="13_ncr:1_{18BA179F-CC77-465A-A414-BA5FB25904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eferantenmix" sheetId="9" r:id="rId1"/>
    <sheet name="Produktemix A" sheetId="11" r:id="rId2"/>
    <sheet name="Produktemix B" sheetId="14" r:id="rId3"/>
    <sheet name="Produktemix C" sheetId="15" r:id="rId4"/>
    <sheet name="Anhang" sheetId="10" r:id="rId5"/>
  </sheets>
  <definedNames>
    <definedName name="_xlnm._FilterDatabase" localSheetId="0" hidden="1">Lieferantenmix!$B$57:$D$80</definedName>
    <definedName name="_xlnm._FilterDatabase" localSheetId="1" hidden="1">'Produktemix A'!$B$41:$C$64</definedName>
    <definedName name="_xlnm._FilterDatabase" localSheetId="2" hidden="1">'Produktemix B'!$B$41:$C$64</definedName>
    <definedName name="_xlnm._FilterDatabase" localSheetId="3" hidden="1">'Produktemix C'!$B$41:$C$64</definedName>
    <definedName name="_xlnm.Print_Area" localSheetId="4">Anhang!$A$1:$Q$37</definedName>
    <definedName name="_xlnm.Print_Area" localSheetId="0">Lieferantenmix!$A$1:$Z$50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9" l="1"/>
  <c r="J37" i="9"/>
  <c r="T49" i="9"/>
  <c r="O49" i="9"/>
  <c r="E49" i="9"/>
  <c r="T37" i="9"/>
  <c r="O37" i="9"/>
  <c r="E37" i="9"/>
  <c r="B67" i="15"/>
  <c r="C64" i="15"/>
  <c r="C63" i="15"/>
  <c r="C62" i="15"/>
  <c r="C61" i="15"/>
  <c r="C60" i="15"/>
  <c r="C59" i="15"/>
  <c r="C58" i="15"/>
  <c r="C57" i="15"/>
  <c r="C56" i="15"/>
  <c r="C55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36" i="15"/>
  <c r="C35" i="15"/>
  <c r="C34" i="15"/>
  <c r="C33" i="15"/>
  <c r="C32" i="15"/>
  <c r="B66" i="15" s="1"/>
  <c r="C31" i="15"/>
  <c r="G28" i="15"/>
  <c r="D22" i="15"/>
  <c r="C22" i="15"/>
  <c r="C19" i="15"/>
  <c r="C54" i="15" s="1"/>
  <c r="D13" i="15"/>
  <c r="D28" i="15" s="1"/>
  <c r="C13" i="15"/>
  <c r="C28" i="15" s="1"/>
  <c r="C29" i="15" s="1"/>
  <c r="C9" i="15"/>
  <c r="K4" i="15"/>
  <c r="C3" i="15"/>
  <c r="B41" i="15" s="1"/>
  <c r="C64" i="14"/>
  <c r="C63" i="14"/>
  <c r="C62" i="14"/>
  <c r="C61" i="14"/>
  <c r="C60" i="14"/>
  <c r="C59" i="14"/>
  <c r="C58" i="14"/>
  <c r="C57" i="14"/>
  <c r="C56" i="14"/>
  <c r="C55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36" i="14"/>
  <c r="C35" i="14"/>
  <c r="C34" i="14"/>
  <c r="C33" i="14"/>
  <c r="C32" i="14" s="1"/>
  <c r="B66" i="14" s="1"/>
  <c r="C31" i="14"/>
  <c r="B67" i="14" s="1"/>
  <c r="G28" i="14"/>
  <c r="D22" i="14"/>
  <c r="C22" i="14"/>
  <c r="C28" i="14" s="1"/>
  <c r="C19" i="14"/>
  <c r="C54" i="14" s="1"/>
  <c r="D13" i="14"/>
  <c r="D28" i="14" s="1"/>
  <c r="C13" i="14"/>
  <c r="C9" i="14"/>
  <c r="K4" i="14"/>
  <c r="C3" i="14"/>
  <c r="B41" i="14" s="1"/>
  <c r="K4" i="11"/>
  <c r="C29" i="14" l="1"/>
  <c r="F15" i="10"/>
  <c r="F14" i="10"/>
  <c r="C31" i="11"/>
  <c r="C64" i="11"/>
  <c r="C63" i="11"/>
  <c r="C62" i="11"/>
  <c r="C61" i="11"/>
  <c r="C60" i="11"/>
  <c r="C59" i="11"/>
  <c r="C58" i="11"/>
  <c r="C57" i="11"/>
  <c r="C56" i="11"/>
  <c r="C55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36" i="11" l="1"/>
  <c r="H10" i="9"/>
  <c r="G28" i="10"/>
  <c r="L27" i="10"/>
  <c r="G32" i="10"/>
  <c r="G33" i="10"/>
  <c r="G35" i="10"/>
  <c r="L21" i="10" s="1"/>
  <c r="G36" i="10"/>
  <c r="L22" i="10" s="1"/>
  <c r="G37" i="10"/>
  <c r="L23" i="10" s="1"/>
  <c r="G38" i="10"/>
  <c r="L24" i="10" s="1"/>
  <c r="F38" i="10"/>
  <c r="K24" i="10" s="1"/>
  <c r="F37" i="10"/>
  <c r="K23" i="10" s="1"/>
  <c r="F36" i="10"/>
  <c r="K22" i="10" s="1"/>
  <c r="F35" i="10"/>
  <c r="K21" i="10" s="1"/>
  <c r="F33" i="10"/>
  <c r="F32" i="10"/>
  <c r="D35" i="10"/>
  <c r="D36" i="10"/>
  <c r="D37" i="10"/>
  <c r="D38" i="10"/>
  <c r="D32" i="10"/>
  <c r="D33" i="10"/>
  <c r="C38" i="10"/>
  <c r="C37" i="10"/>
  <c r="C36" i="10"/>
  <c r="C35" i="10"/>
  <c r="C33" i="10"/>
  <c r="C32" i="10"/>
  <c r="G26" i="10"/>
  <c r="L16" i="10" s="1"/>
  <c r="G24" i="10"/>
  <c r="L15" i="10" s="1"/>
  <c r="G22" i="10"/>
  <c r="G21" i="10"/>
  <c r="G19" i="10"/>
  <c r="G18" i="10"/>
  <c r="G16" i="10"/>
  <c r="G15" i="10"/>
  <c r="G14" i="10"/>
  <c r="G12" i="10"/>
  <c r="G11" i="10"/>
  <c r="G10" i="10"/>
  <c r="F26" i="10"/>
  <c r="K16" i="10" s="1"/>
  <c r="F24" i="10"/>
  <c r="K15" i="10" s="1"/>
  <c r="F22" i="10"/>
  <c r="F21" i="10"/>
  <c r="F19" i="10"/>
  <c r="F18" i="10"/>
  <c r="F16" i="10"/>
  <c r="K12" i="10" s="1"/>
  <c r="F11" i="10"/>
  <c r="F12" i="10"/>
  <c r="F10" i="10"/>
  <c r="D26" i="10"/>
  <c r="D24" i="10"/>
  <c r="D21" i="10"/>
  <c r="D22" i="10"/>
  <c r="D18" i="10"/>
  <c r="D19" i="10"/>
  <c r="D14" i="10"/>
  <c r="D15" i="10"/>
  <c r="D16" i="10"/>
  <c r="D10" i="10"/>
  <c r="D11" i="10"/>
  <c r="D12" i="10"/>
  <c r="C26" i="10"/>
  <c r="C24" i="10"/>
  <c r="C22" i="10"/>
  <c r="C21" i="10"/>
  <c r="C19" i="10"/>
  <c r="C18" i="10"/>
  <c r="C15" i="10"/>
  <c r="C16" i="10"/>
  <c r="C14" i="10"/>
  <c r="C12" i="10"/>
  <c r="C11" i="10"/>
  <c r="C10" i="10"/>
  <c r="B57" i="9"/>
  <c r="K27" i="10" l="1"/>
  <c r="C6" i="14"/>
  <c r="C6" i="15"/>
  <c r="C6" i="11"/>
  <c r="P15" i="10"/>
  <c r="Q22" i="10"/>
  <c r="Q15" i="10"/>
  <c r="L19" i="10"/>
  <c r="Q19" i="10" s="1"/>
  <c r="K14" i="10"/>
  <c r="P14" i="10" s="1"/>
  <c r="Q24" i="10"/>
  <c r="L13" i="10"/>
  <c r="Q13" i="10" s="1"/>
  <c r="P12" i="10"/>
  <c r="L10" i="10"/>
  <c r="Q10" i="10" s="1"/>
  <c r="K19" i="10"/>
  <c r="P19" i="10" s="1"/>
  <c r="P22" i="10"/>
  <c r="P24" i="10"/>
  <c r="L14" i="10"/>
  <c r="Q14" i="10" s="1"/>
  <c r="L20" i="10"/>
  <c r="P16" i="10"/>
  <c r="K13" i="10"/>
  <c r="P13" i="10" s="1"/>
  <c r="L12" i="10"/>
  <c r="Q12" i="10" s="1"/>
  <c r="Q23" i="10"/>
  <c r="P21" i="10"/>
  <c r="K20" i="10"/>
  <c r="P23" i="10"/>
  <c r="Q16" i="10"/>
  <c r="K10" i="10"/>
  <c r="P10" i="10" s="1"/>
  <c r="J12" i="10" l="1"/>
  <c r="K18" i="10"/>
  <c r="L18" i="10"/>
  <c r="K11" i="10"/>
  <c r="P11" i="10"/>
  <c r="Q11" i="10"/>
  <c r="Q9" i="10" s="1"/>
  <c r="J10" i="10"/>
  <c r="P20" i="10"/>
  <c r="P18" i="10" s="1"/>
  <c r="L11" i="10"/>
  <c r="L9" i="10" s="1"/>
  <c r="L25" i="10" l="1"/>
  <c r="E47" i="9"/>
  <c r="F47" i="9"/>
  <c r="D47" i="9"/>
  <c r="C47" i="9"/>
  <c r="G28" i="11"/>
  <c r="C34" i="11"/>
  <c r="C35" i="11"/>
  <c r="C33" i="11"/>
  <c r="B67" i="11"/>
  <c r="D22" i="11"/>
  <c r="C22" i="11"/>
  <c r="D13" i="11"/>
  <c r="C13" i="11"/>
  <c r="Y21" i="9"/>
  <c r="C32" i="11" l="1"/>
  <c r="B66" i="11" s="1"/>
  <c r="C48" i="9"/>
  <c r="E48" i="9"/>
  <c r="F49" i="9" s="1"/>
  <c r="D28" i="11"/>
  <c r="U19" i="9"/>
  <c r="T19" i="9"/>
  <c r="S19" i="9"/>
  <c r="R19" i="9"/>
  <c r="P19" i="9"/>
  <c r="O19" i="9"/>
  <c r="N19" i="9"/>
  <c r="M19" i="9"/>
  <c r="K19" i="9"/>
  <c r="J19" i="9"/>
  <c r="I19" i="9"/>
  <c r="H19" i="9"/>
  <c r="F19" i="9"/>
  <c r="E19" i="9"/>
  <c r="D19" i="9"/>
  <c r="C19" i="9"/>
  <c r="U47" i="9"/>
  <c r="S47" i="9"/>
  <c r="R47" i="9"/>
  <c r="T47" i="9"/>
  <c r="P47" i="9"/>
  <c r="N47" i="9"/>
  <c r="M47" i="9"/>
  <c r="O47" i="9"/>
  <c r="B10" i="9"/>
  <c r="C3" i="11"/>
  <c r="B41" i="11" s="1"/>
  <c r="C19" i="11"/>
  <c r="C54" i="11" s="1"/>
  <c r="C9" i="11"/>
  <c r="X43" i="9"/>
  <c r="K47" i="9"/>
  <c r="I47" i="9"/>
  <c r="H47" i="9"/>
  <c r="H48" i="9" l="1"/>
  <c r="J47" i="9"/>
  <c r="J48" i="9" s="1"/>
  <c r="F28" i="10"/>
  <c r="K17" i="10" s="1"/>
  <c r="C28" i="11"/>
  <c r="C29" i="11" s="1"/>
  <c r="O48" i="9"/>
  <c r="P49" i="9" s="1"/>
  <c r="M48" i="9"/>
  <c r="T48" i="9"/>
  <c r="U49" i="9" s="1"/>
  <c r="R48" i="9"/>
  <c r="K49" i="9" l="1"/>
  <c r="P17" i="10"/>
  <c r="K9" i="10"/>
  <c r="K25" i="10" s="1"/>
  <c r="J15" i="10"/>
  <c r="C40" i="10"/>
  <c r="D40" i="10"/>
  <c r="G40" i="10"/>
  <c r="F40" i="10"/>
  <c r="F41" i="10"/>
  <c r="C41" i="10" l="1"/>
  <c r="Z39" i="9" l="1"/>
  <c r="C77" i="9" s="1"/>
  <c r="Z38" i="9"/>
  <c r="C75" i="9" s="1"/>
  <c r="Q21" i="10"/>
  <c r="Q20" i="10" s="1"/>
  <c r="Q18" i="10" s="1"/>
  <c r="Q25" i="10" s="1"/>
  <c r="Z32" i="9"/>
  <c r="C68" i="9" s="1"/>
  <c r="O15" i="10" l="1"/>
  <c r="Y31" i="9" s="1"/>
  <c r="Z31" i="9"/>
  <c r="C66" i="9" s="1"/>
  <c r="Z40" i="9"/>
  <c r="C79" i="9" s="1"/>
  <c r="Z37" i="9"/>
  <c r="C73" i="9" s="1"/>
  <c r="J17" i="10"/>
  <c r="Z29" i="9"/>
  <c r="C62" i="9" s="1"/>
  <c r="Z30" i="9"/>
  <c r="C64" i="9" s="1"/>
  <c r="O16" i="10"/>
  <c r="Y32" i="9" s="1"/>
  <c r="C69" i="9" s="1"/>
  <c r="C67" i="9" l="1"/>
  <c r="O17" i="10"/>
  <c r="Y33" i="9" s="1"/>
  <c r="O14" i="10"/>
  <c r="Y30" i="9" s="1"/>
  <c r="C65" i="9" s="1"/>
  <c r="O13" i="10"/>
  <c r="Y29" i="9" s="1"/>
  <c r="C63" i="9" s="1"/>
  <c r="Z35" i="9"/>
  <c r="C71" i="9" s="1"/>
  <c r="O12" i="10"/>
  <c r="Y28" i="9" s="1"/>
  <c r="O21" i="10"/>
  <c r="Y37" i="9" s="1"/>
  <c r="C74" i="9" s="1"/>
  <c r="O23" i="10"/>
  <c r="Y39" i="9" s="1"/>
  <c r="C78" i="9" s="1"/>
  <c r="O22" i="10"/>
  <c r="Y38" i="9" s="1"/>
  <c r="C76" i="9" s="1"/>
  <c r="O24" i="10"/>
  <c r="Y40" i="9" s="1"/>
  <c r="C80" i="9" s="1"/>
  <c r="Y48" i="9" l="1"/>
  <c r="Y50" i="9"/>
  <c r="Y49" i="9"/>
  <c r="Y51" i="9"/>
  <c r="Z34" i="9"/>
  <c r="Z36" i="9"/>
  <c r="Z33" i="9"/>
  <c r="C70" i="9" s="1"/>
  <c r="O19" i="10"/>
  <c r="Y35" i="9" s="1"/>
  <c r="C72" i="9" s="1"/>
  <c r="P9" i="10"/>
  <c r="Z28" i="9"/>
  <c r="C60" i="9" s="1"/>
  <c r="O20" i="10"/>
  <c r="Y36" i="9" s="1"/>
  <c r="C61" i="9" l="1"/>
  <c r="Y47" i="9"/>
  <c r="B82" i="9" s="1"/>
  <c r="Y46" i="9"/>
  <c r="B83" i="9" s="1"/>
  <c r="O18" i="10"/>
  <c r="Y34" i="9" s="1"/>
  <c r="Z27" i="9"/>
  <c r="O11" i="10"/>
  <c r="Y27" i="9" s="1"/>
  <c r="J9" i="10"/>
  <c r="Z26" i="9"/>
  <c r="C58" i="9" s="1"/>
  <c r="P25" i="10"/>
  <c r="O10" i="10"/>
  <c r="Y26" i="9" s="1"/>
  <c r="C59" i="9" l="1"/>
  <c r="Z25" i="9"/>
  <c r="O9" i="10"/>
  <c r="Y25" i="9" s="1"/>
  <c r="Z41" i="9" l="1"/>
  <c r="O25" i="10"/>
  <c r="Y41" i="9" s="1"/>
  <c r="J11" i="10"/>
  <c r="J22" i="10"/>
  <c r="J24" i="10"/>
  <c r="J19" i="10"/>
  <c r="J14" i="10" l="1"/>
  <c r="J16" i="10"/>
  <c r="J13" i="10"/>
  <c r="J21" i="10"/>
  <c r="J23" i="10"/>
  <c r="J18" i="10" l="1"/>
  <c r="J20" i="10"/>
  <c r="J2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Ruedi Zurbrügg</author>
  </authors>
  <commentList>
    <comment ref="F49" authorId="0" shapeId="0" xr:uid="{1C738B78-B95D-405D-9FAB-B603218749BB}">
      <text>
        <r>
          <rPr>
            <sz val="9"/>
            <color indexed="81"/>
            <rFont val="Tahoma"/>
            <family val="2"/>
          </rPr>
          <t xml:space="preserve">Die Zahl </t>
        </r>
        <r>
          <rPr>
            <b/>
            <sz val="9"/>
            <color indexed="81"/>
            <rFont val="Tahoma"/>
            <family val="2"/>
          </rPr>
          <t>entwerterer HKN</t>
        </r>
        <r>
          <rPr>
            <sz val="9"/>
            <color indexed="81"/>
            <rFont val="Tahoma"/>
            <family val="2"/>
          </rPr>
          <t xml:space="preserve"> muss der verkauften Strommenge entsprechen; ansonsten geht die Buchhaltung nicht auf.</t>
        </r>
      </text>
    </comment>
  </commentList>
</comments>
</file>

<file path=xl/sharedStrings.xml><?xml version="1.0" encoding="utf-8"?>
<sst xmlns="http://schemas.openxmlformats.org/spreadsheetml/2006/main" count="425" uniqueCount="110">
  <si>
    <t>Elektrizitätsbuchhaltung für Kalenderjahr</t>
  </si>
  <si>
    <t>Einheit der Elektrizitätsbuchhaltung</t>
  </si>
  <si>
    <t>kWh</t>
  </si>
  <si>
    <t>Total</t>
  </si>
  <si>
    <t>Q1</t>
  </si>
  <si>
    <t>Q2</t>
  </si>
  <si>
    <t>Q3</t>
  </si>
  <si>
    <t>Q4</t>
  </si>
  <si>
    <t>Beschreibung HKN-Lieferant / Vertrag</t>
  </si>
  <si>
    <t>Schweiz</t>
  </si>
  <si>
    <t>Ausland</t>
  </si>
  <si>
    <t>Wasserkraft</t>
  </si>
  <si>
    <t>Sonnenenergie</t>
  </si>
  <si>
    <t>Windenergie</t>
  </si>
  <si>
    <t>Biomasse</t>
  </si>
  <si>
    <t>Siedlungsabfälle</t>
  </si>
  <si>
    <t>Geothermie</t>
  </si>
  <si>
    <t>Geförderter Strom</t>
  </si>
  <si>
    <t>Kernenergie</t>
  </si>
  <si>
    <t>Fossile Energieträger</t>
  </si>
  <si>
    <t>Erdöl</t>
  </si>
  <si>
    <t>Erdgas</t>
  </si>
  <si>
    <t>Kohle</t>
  </si>
  <si>
    <t>Total Schweiz / Total Ausland</t>
  </si>
  <si>
    <t>Total Schweiz &amp; Ausland</t>
  </si>
  <si>
    <t>Stromkennzeichnung</t>
  </si>
  <si>
    <t>Ihr Stromlieferant:</t>
  </si>
  <si>
    <t>EW Muster AG</t>
  </si>
  <si>
    <t>Kontakt:</t>
  </si>
  <si>
    <t>Tel. 055 555 55 55</t>
  </si>
  <si>
    <t>Debora Muster</t>
  </si>
  <si>
    <t>Bezugsjahr:</t>
  </si>
  <si>
    <t>Der gesamthaft an unsere Kunden gelieferte Strom wurde produziert aus:</t>
  </si>
  <si>
    <t>in %</t>
  </si>
  <si>
    <t>aus der Schweiz</t>
  </si>
  <si>
    <t>Erneuerbare Energien</t>
  </si>
  <si>
    <t>Übrige erneuerbare Energien</t>
  </si>
  <si>
    <r>
      <t>Geförderter Strom</t>
    </r>
    <r>
      <rPr>
        <vertAlign val="superscript"/>
        <sz val="10"/>
        <rFont val="Arial"/>
        <family val="2"/>
      </rPr>
      <t>1</t>
    </r>
  </si>
  <si>
    <t>Nicht erneuerbare Energien</t>
  </si>
  <si>
    <t>Wasserkraft Schweiz</t>
  </si>
  <si>
    <t>Wasserkraft Ausland</t>
  </si>
  <si>
    <t>Geförderter Strom Schweiz</t>
  </si>
  <si>
    <t>Kernenergie Schweiz</t>
  </si>
  <si>
    <t>Kernenergie Ausland</t>
  </si>
  <si>
    <t>Jahr</t>
  </si>
  <si>
    <t>Produktname</t>
  </si>
  <si>
    <t>Bitte geben Sie die Zusammensetzung des Produktemixes an:</t>
  </si>
  <si>
    <t>Zusammensetzung Produktemix</t>
  </si>
  <si>
    <t>Hilfstabellen - bitte nicht bearbeiten</t>
  </si>
  <si>
    <t xml:space="preserve">Tabelle: </t>
  </si>
  <si>
    <t>auf den Pronovo Konten</t>
  </si>
  <si>
    <t>Stromkennzeichnung in Menge</t>
  </si>
  <si>
    <t>Stromkennzeichnung in Prozent</t>
  </si>
  <si>
    <t>in Energiemenge</t>
  </si>
  <si>
    <t>Nicht Erneuerbare Energien</t>
  </si>
  <si>
    <t>Verkaufte Menge Elektrizität an Endkunden</t>
  </si>
  <si>
    <t>Aufschlüsselung geförderter Strom</t>
  </si>
  <si>
    <t>Vorhandene HKN (Pronovo Konten)</t>
  </si>
  <si>
    <t>Entwertete HKN für SKZ</t>
  </si>
  <si>
    <t xml:space="preserve">Nuklearer Abfall: </t>
  </si>
  <si>
    <t xml:space="preserve"> g/kWh</t>
  </si>
  <si>
    <t xml:space="preserve">CO2-Emissionen: </t>
  </si>
  <si>
    <t>Kohle Ausland</t>
  </si>
  <si>
    <t>Sonnenenergie Schweiz</t>
  </si>
  <si>
    <t>Sonnenenergie Ausland</t>
  </si>
  <si>
    <t>Windenergie Schweiz</t>
  </si>
  <si>
    <t>Windenergie Ausland</t>
  </si>
  <si>
    <t>Biomasse Schweiz</t>
  </si>
  <si>
    <t>Biomasse Ausland</t>
  </si>
  <si>
    <t>Geothermie Schweiz</t>
  </si>
  <si>
    <t>Geothermie Ausland</t>
  </si>
  <si>
    <t>Erdöl Schweiz</t>
  </si>
  <si>
    <t>Erdöl Ausland</t>
  </si>
  <si>
    <t>Erdgas Ausland</t>
  </si>
  <si>
    <t>Erdgas Schweiz</t>
  </si>
  <si>
    <t>Kohle Schweiz</t>
  </si>
  <si>
    <t>Siedlungsabfälle (nicht erneuerbar) Schweiz</t>
  </si>
  <si>
    <t>Siedlungsabfälle (nicht erneuerbar) Ausland</t>
  </si>
  <si>
    <t>Siedlungsabfälle (erneuerbar) Schweiz</t>
  </si>
  <si>
    <t>Siedlungsabfälle (erneuerbar) Ausland</t>
  </si>
  <si>
    <t>Anteil Produktemix</t>
  </si>
  <si>
    <t xml:space="preserve"> mg/kWh</t>
  </si>
  <si>
    <t xml:space="preserve">   Kohle</t>
  </si>
  <si>
    <t xml:space="preserve">   Siedlungsabfälle</t>
  </si>
  <si>
    <t xml:space="preserve">   Erdöl</t>
  </si>
  <si>
    <t xml:space="preserve">   Erdgas</t>
  </si>
  <si>
    <t>Gelieferte Strommenge in kWh (für dieses Produkt)</t>
  </si>
  <si>
    <t>1: Geförderter Strom: XX% Wasserkraft, YY% Sonnenenergie, ZZ% Windenergie, …..</t>
  </si>
  <si>
    <t>Anteil Lieferantenmix</t>
  </si>
  <si>
    <t>Summe der vorhandenen HKN</t>
  </si>
  <si>
    <t>HKN für Endkunden</t>
  </si>
  <si>
    <t>Summe der verwendeten</t>
  </si>
  <si>
    <t>Quelle: https://pronovo.ch/de/herkunftsnachweise/information/hkn-system/</t>
  </si>
  <si>
    <t>Direkte CO2-Emissionen und rad. Abfall</t>
  </si>
  <si>
    <t>1. Ausfüllen der allgemeinen Angaben (hell-orange Zellen ausfüllen)</t>
  </si>
  <si>
    <t>2. Elektrizitätsbuchhaltung ausfüllen</t>
  </si>
  <si>
    <t>3. Grafik für den Lieferantenmix erstellen</t>
  </si>
  <si>
    <t>4.1: hell-orange Zellen ausfüllen (spezifisch für den Produktemix)</t>
  </si>
  <si>
    <t>Produktemix A</t>
  </si>
  <si>
    <t>Vorlage Elektrizitätsbuchhaltung BFE - quartalsscharf (Version 2026.1)</t>
  </si>
  <si>
    <t>Vorgehen:
1. Ausfüllen der allgemeinen Angaben
2. Elektrizitätsbuchhaltung ausfüllen
3. Grafik für den Lieferantenmix erstellen
4. In weiteren Arbeitsblättern die Grafiken pro Produktemix erstellen (bei Bedarf weitere Arbeitsblätter als Kopie erstellen)</t>
  </si>
  <si>
    <t>Filter anwenden in Zelle C57 (alle ausser 0 auswählen)</t>
  </si>
  <si>
    <t>mg radioaktiver Abfall pro kWh</t>
  </si>
  <si>
    <t>g CO2-Emissionen pro kWh</t>
  </si>
  <si>
    <t>Anteil des Produkts am Gesamtabsatz (in %)</t>
  </si>
  <si>
    <t>4.2: Filter anwenden in Zelle C41 (alle ausser 0 auswählen)</t>
  </si>
  <si>
    <t>Produktemix B</t>
  </si>
  <si>
    <t>Siedlungsabfälle (erneuerbar)</t>
  </si>
  <si>
    <t>Geförderter Strom in Prozent (Jahreswert)</t>
  </si>
  <si>
    <t>Siedlungsabfälle (nicht erneuerbar)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</si>
</sst>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%"/>
    <numFmt numFmtId="166" formatCode="_ [$€]\ * #,##0.00_ ;_ [$€]\ * \-#,##0.00_ ;_ [$€]\ * &quot;-&quot;??_ ;_ @_ "/>
    <numFmt numFmtId="167" formatCode="#,##0.0"/>
    <numFmt numFmtId="168" formatCode="_-* #,##0.0\ _C_H_F_-;\-* #,##0.0\ _C_H_F_-;_-* &quot;-&quot;??\ _C_H_F_-;_-@_-"/>
    <numFmt numFmtId="169" formatCode="#,##0.0_ ;[Red]\-#,##0.0\ "/>
    <numFmt numFmtId="170" formatCode="#,##0.0_ ;\-#,##0.0\ "/>
    <numFmt numFmtId="171" formatCode="#,##0.00_ ;[Red]\-#,##0.00\ "/>
  </numFmts>
  <fonts count="28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Frutiger 45 Light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rgb="FF3F3F76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5" fillId="11" borderId="38" applyNumberFormat="0" applyAlignment="0" applyProtection="0"/>
  </cellStyleXfs>
  <cellXfs count="277">
    <xf numFmtId="0" fontId="0" fillId="0" borderId="0" xfId="0"/>
    <xf numFmtId="0" fontId="0" fillId="0" borderId="3" xfId="0" applyBorder="1"/>
    <xf numFmtId="0" fontId="4" fillId="0" borderId="3" xfId="0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/>
    </xf>
    <xf numFmtId="0" fontId="5" fillId="0" borderId="4" xfId="0" applyFont="1" applyBorder="1"/>
    <xf numFmtId="0" fontId="1" fillId="0" borderId="0" xfId="0" applyFont="1"/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1" fillId="8" borderId="0" xfId="0" applyFont="1" applyFill="1" applyAlignment="1">
      <alignment horizontal="left" vertical="center"/>
    </xf>
    <xf numFmtId="167" fontId="5" fillId="0" borderId="1" xfId="0" applyNumberFormat="1" applyFont="1" applyBorder="1"/>
    <xf numFmtId="167" fontId="5" fillId="0" borderId="6" xfId="0" applyNumberFormat="1" applyFont="1" applyBorder="1"/>
    <xf numFmtId="167" fontId="5" fillId="2" borderId="1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left" indent="2"/>
    </xf>
    <xf numFmtId="167" fontId="1" fillId="0" borderId="6" xfId="0" applyNumberFormat="1" applyFont="1" applyBorder="1"/>
    <xf numFmtId="167" fontId="1" fillId="9" borderId="6" xfId="0" applyNumberFormat="1" applyFont="1" applyFill="1" applyBorder="1"/>
    <xf numFmtId="168" fontId="5" fillId="6" borderId="5" xfId="4" applyNumberFormat="1" applyFont="1" applyFill="1" applyBorder="1" applyAlignment="1">
      <alignment horizontal="center" vertical="center"/>
    </xf>
    <xf numFmtId="168" fontId="5" fillId="6" borderId="6" xfId="4" applyNumberFormat="1" applyFont="1" applyFill="1" applyBorder="1" applyAlignment="1">
      <alignment horizontal="center" vertical="center"/>
    </xf>
    <xf numFmtId="168" fontId="5" fillId="4" borderId="5" xfId="4" applyNumberFormat="1" applyFont="1" applyFill="1" applyBorder="1" applyAlignment="1">
      <alignment horizontal="center" vertical="center"/>
    </xf>
    <xf numFmtId="168" fontId="5" fillId="7" borderId="5" xfId="4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right" vertical="center"/>
    </xf>
    <xf numFmtId="0" fontId="5" fillId="9" borderId="0" xfId="0" applyFont="1" applyFill="1" applyAlignment="1">
      <alignment horizontal="center" vertical="center"/>
    </xf>
    <xf numFmtId="168" fontId="1" fillId="9" borderId="0" xfId="4" applyNumberFormat="1" applyFont="1" applyFill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8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169" fontId="1" fillId="9" borderId="0" xfId="4" applyNumberFormat="1" applyFont="1" applyFill="1" applyAlignment="1">
      <alignment horizontal="right" vertical="center"/>
    </xf>
    <xf numFmtId="169" fontId="1" fillId="0" borderId="19" xfId="4" applyNumberFormat="1" applyFont="1" applyFill="1" applyBorder="1" applyAlignment="1">
      <alignment horizontal="right" vertical="center"/>
    </xf>
    <xf numFmtId="169" fontId="1" fillId="0" borderId="20" xfId="4" applyNumberFormat="1" applyFont="1" applyFill="1" applyBorder="1" applyAlignment="1">
      <alignment horizontal="right" vertical="center"/>
    </xf>
    <xf numFmtId="169" fontId="1" fillId="0" borderId="7" xfId="4" applyNumberFormat="1" applyFont="1" applyFill="1" applyBorder="1" applyAlignment="1">
      <alignment horizontal="right" vertical="center"/>
    </xf>
    <xf numFmtId="169" fontId="1" fillId="0" borderId="22" xfId="4" applyNumberFormat="1" applyFont="1" applyFill="1" applyBorder="1" applyAlignment="1">
      <alignment horizontal="right" vertical="center"/>
    </xf>
    <xf numFmtId="169" fontId="1" fillId="0" borderId="24" xfId="4" applyNumberFormat="1" applyFont="1" applyFill="1" applyBorder="1" applyAlignment="1">
      <alignment horizontal="right" vertical="center"/>
    </xf>
    <xf numFmtId="169" fontId="1" fillId="0" borderId="25" xfId="4" applyNumberFormat="1" applyFont="1" applyFill="1" applyBorder="1" applyAlignment="1">
      <alignment horizontal="right" vertical="center"/>
    </xf>
    <xf numFmtId="169" fontId="1" fillId="0" borderId="27" xfId="4" applyNumberFormat="1" applyFont="1" applyFill="1" applyBorder="1" applyAlignment="1">
      <alignment horizontal="right" vertical="center"/>
    </xf>
    <xf numFmtId="169" fontId="1" fillId="0" borderId="28" xfId="4" applyNumberFormat="1" applyFont="1" applyFill="1" applyBorder="1" applyAlignment="1">
      <alignment horizontal="right" vertical="center"/>
    </xf>
    <xf numFmtId="170" fontId="3" fillId="9" borderId="13" xfId="4" applyNumberFormat="1" applyFont="1" applyFill="1" applyBorder="1" applyAlignment="1">
      <alignment vertical="center"/>
    </xf>
    <xf numFmtId="170" fontId="3" fillId="9" borderId="4" xfId="4" applyNumberFormat="1" applyFont="1" applyFill="1" applyBorder="1" applyAlignment="1">
      <alignment vertical="center"/>
    </xf>
    <xf numFmtId="169" fontId="0" fillId="0" borderId="3" xfId="0" applyNumberFormat="1" applyBorder="1"/>
    <xf numFmtId="0" fontId="1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170" fontId="3" fillId="9" borderId="1" xfId="4" applyNumberFormat="1" applyFont="1" applyFill="1" applyBorder="1" applyAlignment="1">
      <alignment vertical="center"/>
    </xf>
    <xf numFmtId="169" fontId="1" fillId="9" borderId="1" xfId="4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vertical="center"/>
    </xf>
    <xf numFmtId="170" fontId="0" fillId="0" borderId="1" xfId="0" applyNumberFormat="1" applyBorder="1"/>
    <xf numFmtId="0" fontId="4" fillId="0" borderId="0" xfId="0" applyFont="1"/>
    <xf numFmtId="170" fontId="3" fillId="9" borderId="12" xfId="4" applyNumberFormat="1" applyFont="1" applyFill="1" applyBorder="1" applyAlignment="1">
      <alignment vertical="center"/>
    </xf>
    <xf numFmtId="171" fontId="14" fillId="9" borderId="0" xfId="0" applyNumberFormat="1" applyFont="1" applyFill="1" applyAlignment="1">
      <alignment vertical="center"/>
    </xf>
    <xf numFmtId="0" fontId="14" fillId="9" borderId="0" xfId="0" applyFont="1" applyFill="1" applyAlignment="1">
      <alignment vertical="center"/>
    </xf>
    <xf numFmtId="0" fontId="1" fillId="0" borderId="29" xfId="0" applyFont="1" applyBorder="1" applyAlignment="1">
      <alignment horizontal="left" vertical="center" indent="1"/>
    </xf>
    <xf numFmtId="169" fontId="1" fillId="0" borderId="30" xfId="4" applyNumberFormat="1" applyFont="1" applyFill="1" applyBorder="1" applyAlignment="1">
      <alignment horizontal="right" vertical="center"/>
    </xf>
    <xf numFmtId="169" fontId="1" fillId="0" borderId="31" xfId="4" applyNumberFormat="1" applyFont="1" applyFill="1" applyBorder="1" applyAlignment="1">
      <alignment horizontal="right" vertical="center"/>
    </xf>
    <xf numFmtId="0" fontId="1" fillId="0" borderId="32" xfId="0" applyFont="1" applyBorder="1" applyAlignment="1">
      <alignment horizontal="left" vertical="center" indent="1"/>
    </xf>
    <xf numFmtId="169" fontId="1" fillId="0" borderId="33" xfId="4" applyNumberFormat="1" applyFont="1" applyFill="1" applyBorder="1" applyAlignment="1">
      <alignment horizontal="right" vertical="center"/>
    </xf>
    <xf numFmtId="169" fontId="1" fillId="0" borderId="34" xfId="4" applyNumberFormat="1" applyFont="1" applyFill="1" applyBorder="1" applyAlignment="1">
      <alignment horizontal="right" vertical="center"/>
    </xf>
    <xf numFmtId="169" fontId="1" fillId="10" borderId="1" xfId="0" applyNumberFormat="1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169" fontId="1" fillId="0" borderId="36" xfId="4" applyNumberFormat="1" applyFont="1" applyFill="1" applyBorder="1" applyAlignment="1">
      <alignment horizontal="right" vertical="center"/>
    </xf>
    <xf numFmtId="169" fontId="1" fillId="0" borderId="37" xfId="4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169" fontId="1" fillId="9" borderId="2" xfId="4" applyNumberFormat="1" applyFont="1" applyFill="1" applyBorder="1" applyAlignment="1">
      <alignment horizontal="right" vertical="center"/>
    </xf>
    <xf numFmtId="168" fontId="5" fillId="4" borderId="6" xfId="4" applyNumberFormat="1" applyFont="1" applyFill="1" applyBorder="1" applyAlignment="1">
      <alignment horizontal="center" vertical="center"/>
    </xf>
    <xf numFmtId="168" fontId="5" fillId="7" borderId="6" xfId="4" applyNumberFormat="1" applyFont="1" applyFill="1" applyBorder="1" applyAlignment="1">
      <alignment horizontal="center" vertical="center"/>
    </xf>
    <xf numFmtId="168" fontId="11" fillId="9" borderId="0" xfId="4" applyNumberFormat="1" applyFont="1" applyFill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9" fontId="1" fillId="10" borderId="5" xfId="0" applyNumberFormat="1" applyFont="1" applyFill="1" applyBorder="1" applyAlignment="1">
      <alignment vertical="center"/>
    </xf>
    <xf numFmtId="165" fontId="1" fillId="13" borderId="1" xfId="3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indent="1"/>
    </xf>
    <xf numFmtId="167" fontId="1" fillId="0" borderId="1" xfId="0" applyNumberFormat="1" applyFont="1" applyBorder="1"/>
    <xf numFmtId="167" fontId="1" fillId="0" borderId="2" xfId="0" applyNumberFormat="1" applyFont="1" applyBorder="1"/>
    <xf numFmtId="167" fontId="1" fillId="0" borderId="11" xfId="0" applyNumberFormat="1" applyFont="1" applyBorder="1"/>
    <xf numFmtId="167" fontId="1" fillId="0" borderId="10" xfId="0" applyNumberFormat="1" applyFont="1" applyBorder="1"/>
    <xf numFmtId="0" fontId="1" fillId="0" borderId="10" xfId="0" applyFont="1" applyBorder="1" applyAlignment="1">
      <alignment horizontal="left" indent="1"/>
    </xf>
    <xf numFmtId="2" fontId="1" fillId="0" borderId="0" xfId="0" applyNumberFormat="1" applyFont="1"/>
    <xf numFmtId="0" fontId="15" fillId="9" borderId="0" xfId="5" applyFill="1" applyBorder="1" applyAlignment="1">
      <alignment vertical="center" wrapText="1"/>
    </xf>
    <xf numFmtId="168" fontId="11" fillId="9" borderId="0" xfId="4" applyNumberFormat="1" applyFont="1" applyFill="1" applyBorder="1" applyAlignment="1">
      <alignment horizontal="center" vertical="center"/>
    </xf>
    <xf numFmtId="169" fontId="1" fillId="0" borderId="39" xfId="4" applyNumberFormat="1" applyFont="1" applyFill="1" applyBorder="1" applyAlignment="1">
      <alignment horizontal="right" vertical="center"/>
    </xf>
    <xf numFmtId="169" fontId="1" fillId="0" borderId="40" xfId="4" applyNumberFormat="1" applyFont="1" applyFill="1" applyBorder="1" applyAlignment="1">
      <alignment horizontal="right" vertical="center"/>
    </xf>
    <xf numFmtId="169" fontId="1" fillId="0" borderId="41" xfId="4" applyNumberFormat="1" applyFont="1" applyFill="1" applyBorder="1" applyAlignment="1">
      <alignment horizontal="right" vertical="center"/>
    </xf>
    <xf numFmtId="169" fontId="1" fillId="0" borderId="42" xfId="4" applyNumberFormat="1" applyFont="1" applyFill="1" applyBorder="1" applyAlignment="1">
      <alignment horizontal="right" vertical="center"/>
    </xf>
    <xf numFmtId="169" fontId="1" fillId="0" borderId="43" xfId="4" applyNumberFormat="1" applyFont="1" applyFill="1" applyBorder="1" applyAlignment="1">
      <alignment horizontal="right" vertical="center"/>
    </xf>
    <xf numFmtId="169" fontId="1" fillId="0" borderId="44" xfId="4" applyNumberFormat="1" applyFont="1" applyFill="1" applyBorder="1" applyAlignment="1">
      <alignment horizontal="right" vertical="center"/>
    </xf>
    <xf numFmtId="169" fontId="1" fillId="0" borderId="45" xfId="4" applyNumberFormat="1" applyFont="1" applyFill="1" applyBorder="1" applyAlignment="1">
      <alignment horizontal="right" vertical="center"/>
    </xf>
    <xf numFmtId="169" fontId="1" fillId="9" borderId="4" xfId="4" applyNumberFormat="1" applyFont="1" applyFill="1" applyBorder="1" applyAlignment="1">
      <alignment horizontal="right" vertical="center"/>
    </xf>
    <xf numFmtId="169" fontId="1" fillId="0" borderId="47" xfId="4" applyNumberFormat="1" applyFont="1" applyFill="1" applyBorder="1" applyAlignment="1">
      <alignment horizontal="right" vertical="center"/>
    </xf>
    <xf numFmtId="169" fontId="1" fillId="0" borderId="48" xfId="4" applyNumberFormat="1" applyFont="1" applyFill="1" applyBorder="1" applyAlignment="1">
      <alignment horizontal="right" vertical="center"/>
    </xf>
    <xf numFmtId="169" fontId="1" fillId="0" borderId="46" xfId="4" applyNumberFormat="1" applyFont="1" applyFill="1" applyBorder="1" applyAlignment="1">
      <alignment horizontal="right" vertical="center"/>
    </xf>
    <xf numFmtId="169" fontId="1" fillId="0" borderId="49" xfId="4" applyNumberFormat="1" applyFont="1" applyFill="1" applyBorder="1" applyAlignment="1">
      <alignment horizontal="right" vertical="center"/>
    </xf>
    <xf numFmtId="169" fontId="1" fillId="0" borderId="50" xfId="4" applyNumberFormat="1" applyFont="1" applyFill="1" applyBorder="1" applyAlignment="1">
      <alignment horizontal="right" vertical="center"/>
    </xf>
    <xf numFmtId="169" fontId="1" fillId="0" borderId="51" xfId="4" applyNumberFormat="1" applyFont="1" applyFill="1" applyBorder="1" applyAlignment="1">
      <alignment horizontal="right" vertical="center"/>
    </xf>
    <xf numFmtId="169" fontId="1" fillId="0" borderId="52" xfId="4" applyNumberFormat="1" applyFont="1" applyFill="1" applyBorder="1" applyAlignment="1">
      <alignment horizontal="right" vertical="center"/>
    </xf>
    <xf numFmtId="169" fontId="1" fillId="9" borderId="6" xfId="4" applyNumberFormat="1" applyFont="1" applyFill="1" applyBorder="1" applyAlignment="1">
      <alignment horizontal="right" vertical="center"/>
    </xf>
    <xf numFmtId="0" fontId="5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168" fontId="5" fillId="9" borderId="2" xfId="4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vertical="center"/>
    </xf>
    <xf numFmtId="168" fontId="1" fillId="9" borderId="2" xfId="4" applyNumberFormat="1" applyFont="1" applyFill="1" applyBorder="1" applyAlignment="1">
      <alignment vertical="center"/>
    </xf>
    <xf numFmtId="169" fontId="1" fillId="9" borderId="2" xfId="4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vertical="center"/>
    </xf>
    <xf numFmtId="169" fontId="1" fillId="9" borderId="2" xfId="0" applyNumberFormat="1" applyFont="1" applyFill="1" applyBorder="1" applyAlignment="1">
      <alignment horizontal="right" vertical="center"/>
    </xf>
    <xf numFmtId="0" fontId="5" fillId="9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9" borderId="1" xfId="3" applyNumberFormat="1" applyFont="1" applyFill="1" applyBorder="1" applyAlignment="1">
      <alignment horizontal="right" vertical="center"/>
    </xf>
    <xf numFmtId="0" fontId="0" fillId="9" borderId="0" xfId="0" applyFill="1"/>
    <xf numFmtId="0" fontId="16" fillId="8" borderId="0" xfId="0" applyFont="1" applyFill="1"/>
    <xf numFmtId="0" fontId="5" fillId="9" borderId="0" xfId="0" applyFont="1" applyFill="1"/>
    <xf numFmtId="0" fontId="1" fillId="9" borderId="14" xfId="0" applyFont="1" applyFill="1" applyBorder="1" applyAlignment="1">
      <alignment vertical="center"/>
    </xf>
    <xf numFmtId="0" fontId="5" fillId="9" borderId="13" xfId="0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indent="1"/>
    </xf>
    <xf numFmtId="0" fontId="8" fillId="9" borderId="14" xfId="0" applyFont="1" applyFill="1" applyBorder="1" applyAlignment="1">
      <alignment horizontal="left" vertical="center" indent="1"/>
    </xf>
    <xf numFmtId="0" fontId="8" fillId="9" borderId="13" xfId="0" applyFont="1" applyFill="1" applyBorder="1" applyAlignment="1">
      <alignment horizontal="left" vertical="center" indent="2"/>
    </xf>
    <xf numFmtId="0" fontId="8" fillId="9" borderId="10" xfId="0" applyFont="1" applyFill="1" applyBorder="1" applyAlignment="1">
      <alignment horizontal="left" vertical="center" indent="2"/>
    </xf>
    <xf numFmtId="0" fontId="1" fillId="9" borderId="4" xfId="0" applyFont="1" applyFill="1" applyBorder="1" applyAlignment="1">
      <alignment horizontal="left" vertical="center" indent="1"/>
    </xf>
    <xf numFmtId="0" fontId="8" fillId="9" borderId="17" xfId="0" applyFont="1" applyFill="1" applyBorder="1" applyAlignment="1">
      <alignment horizontal="left" vertical="center" indent="2"/>
    </xf>
    <xf numFmtId="0" fontId="1" fillId="9" borderId="12" xfId="0" applyFont="1" applyFill="1" applyBorder="1" applyAlignment="1">
      <alignment vertical="center"/>
    </xf>
    <xf numFmtId="165" fontId="5" fillId="9" borderId="12" xfId="0" applyNumberFormat="1" applyFont="1" applyFill="1" applyBorder="1" applyAlignment="1">
      <alignment vertical="center"/>
    </xf>
    <xf numFmtId="165" fontId="1" fillId="12" borderId="1" xfId="3" applyNumberFormat="1" applyFont="1" applyFill="1" applyBorder="1" applyAlignment="1">
      <alignment vertical="center"/>
    </xf>
    <xf numFmtId="165" fontId="1" fillId="9" borderId="17" xfId="3" applyNumberFormat="1" applyFont="1" applyFill="1" applyBorder="1" applyAlignment="1">
      <alignment vertical="center"/>
    </xf>
    <xf numFmtId="165" fontId="1" fillId="9" borderId="1" xfId="3" applyNumberFormat="1" applyFont="1" applyFill="1" applyBorder="1" applyAlignment="1">
      <alignment vertical="center"/>
    </xf>
    <xf numFmtId="0" fontId="1" fillId="9" borderId="8" xfId="0" applyFont="1" applyFill="1" applyBorder="1" applyAlignment="1">
      <alignment vertical="center"/>
    </xf>
    <xf numFmtId="0" fontId="1" fillId="9" borderId="9" xfId="0" applyFont="1" applyFill="1" applyBorder="1" applyAlignment="1">
      <alignment vertical="center"/>
    </xf>
    <xf numFmtId="0" fontId="22" fillId="9" borderId="0" xfId="0" applyFont="1" applyFill="1" applyAlignment="1">
      <alignment vertical="center"/>
    </xf>
    <xf numFmtId="0" fontId="16" fillId="9" borderId="0" xfId="0" applyFont="1" applyFill="1"/>
    <xf numFmtId="0" fontId="17" fillId="0" borderId="53" xfId="0" applyFont="1" applyBorder="1" applyAlignment="1">
      <alignment vertical="center"/>
    </xf>
    <xf numFmtId="165" fontId="18" fillId="0" borderId="54" xfId="0" applyNumberFormat="1" applyFont="1" applyBorder="1"/>
    <xf numFmtId="0" fontId="17" fillId="0" borderId="10" xfId="0" applyFont="1" applyBorder="1" applyAlignment="1">
      <alignment vertical="center"/>
    </xf>
    <xf numFmtId="165" fontId="18" fillId="0" borderId="11" xfId="0" applyNumberFormat="1" applyFont="1" applyBorder="1"/>
    <xf numFmtId="165" fontId="18" fillId="0" borderId="10" xfId="0" applyNumberFormat="1" applyFont="1" applyBorder="1"/>
    <xf numFmtId="0" fontId="17" fillId="0" borderId="14" xfId="0" applyFont="1" applyBorder="1" applyAlignment="1">
      <alignment vertical="center"/>
    </xf>
    <xf numFmtId="165" fontId="18" fillId="0" borderId="16" xfId="0" applyNumberFormat="1" applyFont="1" applyBorder="1"/>
    <xf numFmtId="0" fontId="0" fillId="8" borderId="0" xfId="0" applyFill="1"/>
    <xf numFmtId="0" fontId="0" fillId="0" borderId="17" xfId="0" applyBorder="1"/>
    <xf numFmtId="0" fontId="0" fillId="8" borderId="12" xfId="0" applyFill="1" applyBorder="1"/>
    <xf numFmtId="0" fontId="0" fillId="8" borderId="17" xfId="0" applyFill="1" applyBorder="1"/>
    <xf numFmtId="0" fontId="23" fillId="8" borderId="0" xfId="0" applyFont="1" applyFill="1"/>
    <xf numFmtId="0" fontId="0" fillId="8" borderId="13" xfId="0" applyFill="1" applyBorder="1"/>
    <xf numFmtId="0" fontId="0" fillId="8" borderId="8" xfId="0" applyFill="1" applyBorder="1"/>
    <xf numFmtId="0" fontId="1" fillId="8" borderId="9" xfId="0" applyFont="1" applyFill="1" applyBorder="1"/>
    <xf numFmtId="0" fontId="0" fillId="8" borderId="10" xfId="0" applyFill="1" applyBorder="1"/>
    <xf numFmtId="0" fontId="0" fillId="8" borderId="11" xfId="0" applyFill="1" applyBorder="1"/>
    <xf numFmtId="0" fontId="8" fillId="8" borderId="10" xfId="0" applyFont="1" applyFill="1" applyBorder="1"/>
    <xf numFmtId="0" fontId="8" fillId="8" borderId="0" xfId="0" applyFont="1" applyFill="1"/>
    <xf numFmtId="0" fontId="8" fillId="8" borderId="11" xfId="0" applyFont="1" applyFill="1" applyBorder="1"/>
    <xf numFmtId="0" fontId="8" fillId="8" borderId="14" xfId="0" applyFont="1" applyFill="1" applyBorder="1"/>
    <xf numFmtId="0" fontId="8" fillId="8" borderId="15" xfId="0" applyFont="1" applyFill="1" applyBorder="1"/>
    <xf numFmtId="0" fontId="8" fillId="8" borderId="16" xfId="0" applyFont="1" applyFill="1" applyBorder="1"/>
    <xf numFmtId="0" fontId="21" fillId="12" borderId="1" xfId="5" applyFont="1" applyFill="1" applyBorder="1" applyAlignment="1">
      <alignment horizontal="right"/>
    </xf>
    <xf numFmtId="0" fontId="20" fillId="8" borderId="13" xfId="0" applyFont="1" applyFill="1" applyBorder="1"/>
    <xf numFmtId="0" fontId="19" fillId="8" borderId="9" xfId="0" applyFont="1" applyFill="1" applyBorder="1"/>
    <xf numFmtId="0" fontId="17" fillId="8" borderId="10" xfId="0" applyFont="1" applyFill="1" applyBorder="1" applyAlignment="1">
      <alignment vertical="center"/>
    </xf>
    <xf numFmtId="165" fontId="18" fillId="8" borderId="11" xfId="0" applyNumberFormat="1" applyFont="1" applyFill="1" applyBorder="1"/>
    <xf numFmtId="0" fontId="1" fillId="9" borderId="1" xfId="0" applyFont="1" applyFill="1" applyBorder="1" applyAlignment="1">
      <alignment horizontal="right" vertical="center"/>
    </xf>
    <xf numFmtId="0" fontId="1" fillId="12" borderId="1" xfId="0" applyFont="1" applyFill="1" applyBorder="1" applyAlignment="1">
      <alignment vertical="center"/>
    </xf>
    <xf numFmtId="165" fontId="1" fillId="12" borderId="2" xfId="3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right" vertical="center"/>
    </xf>
    <xf numFmtId="0" fontId="1" fillId="15" borderId="13" xfId="0" applyFont="1" applyFill="1" applyBorder="1" applyAlignment="1">
      <alignment vertical="center"/>
    </xf>
    <xf numFmtId="0" fontId="1" fillId="15" borderId="9" xfId="0" applyFont="1" applyFill="1" applyBorder="1" applyAlignment="1">
      <alignment horizontal="right" vertical="center"/>
    </xf>
    <xf numFmtId="0" fontId="1" fillId="12" borderId="0" xfId="0" applyFont="1" applyFill="1" applyAlignment="1">
      <alignment horizontal="left" vertical="center"/>
    </xf>
    <xf numFmtId="0" fontId="1" fillId="12" borderId="11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0" fontId="1" fillId="8" borderId="11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5" fillId="8" borderId="13" xfId="0" applyFont="1" applyFill="1" applyBorder="1" applyAlignment="1">
      <alignment vertical="center"/>
    </xf>
    <xf numFmtId="165" fontId="5" fillId="8" borderId="12" xfId="0" applyNumberFormat="1" applyFont="1" applyFill="1" applyBorder="1" applyAlignment="1">
      <alignment vertical="center"/>
    </xf>
    <xf numFmtId="0" fontId="1" fillId="8" borderId="10" xfId="0" applyFont="1" applyFill="1" applyBorder="1" applyAlignment="1">
      <alignment horizontal="left" vertical="center" indent="1"/>
    </xf>
    <xf numFmtId="165" fontId="1" fillId="8" borderId="2" xfId="3" applyNumberFormat="1" applyFont="1" applyFill="1" applyBorder="1" applyAlignment="1">
      <alignment vertical="center"/>
    </xf>
    <xf numFmtId="0" fontId="8" fillId="8" borderId="14" xfId="0" applyFont="1" applyFill="1" applyBorder="1" applyAlignment="1">
      <alignment horizontal="left" vertical="center" indent="1"/>
    </xf>
    <xf numFmtId="165" fontId="1" fillId="8" borderId="17" xfId="3" applyNumberFormat="1" applyFont="1" applyFill="1" applyBorder="1" applyAlignment="1">
      <alignment vertical="center"/>
    </xf>
    <xf numFmtId="0" fontId="8" fillId="8" borderId="13" xfId="0" applyFont="1" applyFill="1" applyBorder="1" applyAlignment="1">
      <alignment horizontal="left" vertical="center" indent="2"/>
    </xf>
    <xf numFmtId="0" fontId="8" fillId="8" borderId="10" xfId="0" applyFont="1" applyFill="1" applyBorder="1" applyAlignment="1">
      <alignment horizontal="left" vertical="center" indent="2"/>
    </xf>
    <xf numFmtId="0" fontId="1" fillId="8" borderId="4" xfId="0" applyFont="1" applyFill="1" applyBorder="1" applyAlignment="1">
      <alignment horizontal="left" vertical="center" indent="1"/>
    </xf>
    <xf numFmtId="165" fontId="1" fillId="8" borderId="1" xfId="3" applyNumberFormat="1" applyFont="1" applyFill="1" applyBorder="1" applyAlignment="1">
      <alignment vertical="center"/>
    </xf>
    <xf numFmtId="0" fontId="8" fillId="8" borderId="17" xfId="0" applyFont="1" applyFill="1" applyBorder="1" applyAlignment="1">
      <alignment horizontal="left" vertical="center" indent="2"/>
    </xf>
    <xf numFmtId="0" fontId="5" fillId="8" borderId="4" xfId="0" applyFont="1" applyFill="1" applyBorder="1" applyAlignment="1">
      <alignment vertical="center"/>
    </xf>
    <xf numFmtId="165" fontId="5" fillId="8" borderId="1" xfId="0" applyNumberFormat="1" applyFont="1" applyFill="1" applyBorder="1" applyAlignment="1">
      <alignment vertical="center"/>
    </xf>
    <xf numFmtId="167" fontId="1" fillId="0" borderId="12" xfId="0" applyNumberFormat="1" applyFont="1" applyBorder="1"/>
    <xf numFmtId="167" fontId="1" fillId="0" borderId="17" xfId="0" applyNumberFormat="1" applyFont="1" applyBorder="1"/>
    <xf numFmtId="0" fontId="12" fillId="0" borderId="0" xfId="0" applyFont="1"/>
    <xf numFmtId="0" fontId="0" fillId="0" borderId="11" xfId="0" applyBorder="1"/>
    <xf numFmtId="0" fontId="5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1" fillId="0" borderId="2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0" fillId="0" borderId="16" xfId="0" applyBorder="1"/>
    <xf numFmtId="0" fontId="0" fillId="0" borderId="6" xfId="0" applyBorder="1"/>
    <xf numFmtId="0" fontId="0" fillId="0" borderId="1" xfId="0" applyBorder="1"/>
    <xf numFmtId="0" fontId="1" fillId="0" borderId="17" xfId="0" applyFont="1" applyBorder="1" applyAlignment="1">
      <alignment horizontal="left" indent="2"/>
    </xf>
    <xf numFmtId="0" fontId="1" fillId="0" borderId="0" xfId="0" applyFont="1" applyAlignment="1">
      <alignment horizontal="right" vertical="center"/>
    </xf>
    <xf numFmtId="169" fontId="1" fillId="9" borderId="6" xfId="0" applyNumberFormat="1" applyFont="1" applyFill="1" applyBorder="1" applyAlignment="1">
      <alignment vertical="center"/>
    </xf>
    <xf numFmtId="0" fontId="23" fillId="9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9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2" fillId="9" borderId="0" xfId="2" applyFill="1" applyAlignment="1" applyProtection="1">
      <alignment vertical="center"/>
    </xf>
    <xf numFmtId="0" fontId="1" fillId="9" borderId="1" xfId="0" applyFont="1" applyFill="1" applyBorder="1"/>
    <xf numFmtId="0" fontId="26" fillId="9" borderId="0" xfId="0" applyFont="1" applyFill="1"/>
    <xf numFmtId="4" fontId="1" fillId="12" borderId="1" xfId="0" applyNumberFormat="1" applyFont="1" applyFill="1" applyBorder="1" applyAlignment="1">
      <alignment horizontal="right" vertical="center"/>
    </xf>
    <xf numFmtId="4" fontId="1" fillId="12" borderId="1" xfId="0" applyNumberFormat="1" applyFont="1" applyFill="1" applyBorder="1" applyAlignment="1">
      <alignment vertical="center"/>
    </xf>
    <xf numFmtId="4" fontId="1" fillId="12" borderId="4" xfId="0" applyNumberFormat="1" applyFont="1" applyFill="1" applyBorder="1" applyAlignment="1">
      <alignment vertical="center"/>
    </xf>
    <xf numFmtId="9" fontId="1" fillId="9" borderId="1" xfId="3" applyFont="1" applyFill="1" applyBorder="1"/>
    <xf numFmtId="165" fontId="18" fillId="0" borderId="15" xfId="0" applyNumberFormat="1" applyFont="1" applyBorder="1" applyAlignment="1">
      <alignment horizontal="center"/>
    </xf>
    <xf numFmtId="165" fontId="18" fillId="0" borderId="16" xfId="0" applyNumberFormat="1" applyFont="1" applyBorder="1" applyAlignment="1">
      <alignment horizontal="center"/>
    </xf>
    <xf numFmtId="0" fontId="5" fillId="15" borderId="13" xfId="0" applyFont="1" applyFill="1" applyBorder="1" applyAlignment="1">
      <alignment horizontal="left" vertical="center"/>
    </xf>
    <xf numFmtId="0" fontId="5" fillId="15" borderId="8" xfId="0" applyFont="1" applyFill="1" applyBorder="1" applyAlignment="1">
      <alignment horizontal="left" vertical="center"/>
    </xf>
    <xf numFmtId="0" fontId="5" fillId="15" borderId="9" xfId="0" applyFont="1" applyFill="1" applyBorder="1" applyAlignment="1">
      <alignment horizontal="left" vertical="center"/>
    </xf>
    <xf numFmtId="0" fontId="10" fillId="8" borderId="13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0" fontId="10" fillId="8" borderId="15" xfId="0" applyFont="1" applyFill="1" applyBorder="1" applyAlignment="1">
      <alignment horizontal="left" vertical="center" wrapText="1"/>
    </xf>
    <xf numFmtId="0" fontId="10" fillId="8" borderId="16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left" vertical="top" wrapText="1"/>
    </xf>
    <xf numFmtId="0" fontId="21" fillId="9" borderId="5" xfId="0" applyFont="1" applyFill="1" applyBorder="1" applyAlignment="1">
      <alignment horizontal="left" vertical="top" wrapText="1"/>
    </xf>
    <xf numFmtId="0" fontId="21" fillId="9" borderId="6" xfId="0" applyFont="1" applyFill="1" applyBorder="1" applyAlignment="1">
      <alignment horizontal="left" vertical="top" wrapText="1"/>
    </xf>
    <xf numFmtId="165" fontId="18" fillId="0" borderId="11" xfId="0" applyNumberFormat="1" applyFont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0" fontId="1" fillId="12" borderId="4" xfId="5" applyFont="1" applyFill="1" applyBorder="1" applyAlignment="1">
      <alignment horizontal="left" vertical="center"/>
    </xf>
    <xf numFmtId="0" fontId="1" fillId="12" borderId="5" xfId="5" applyFont="1" applyFill="1" applyBorder="1" applyAlignment="1">
      <alignment horizontal="left" vertical="center"/>
    </xf>
    <xf numFmtId="0" fontId="1" fillId="12" borderId="6" xfId="5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center"/>
    </xf>
    <xf numFmtId="0" fontId="20" fillId="8" borderId="6" xfId="0" applyFont="1" applyFill="1" applyBorder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5" fontId="18" fillId="0" borderId="9" xfId="0" applyNumberFormat="1" applyFont="1" applyBorder="1" applyAlignment="1">
      <alignment horizontal="center"/>
    </xf>
    <xf numFmtId="169" fontId="1" fillId="9" borderId="1" xfId="4" applyNumberFormat="1" applyFont="1" applyFill="1" applyBorder="1" applyAlignment="1">
      <alignment horizontal="center" vertical="center"/>
    </xf>
    <xf numFmtId="169" fontId="1" fillId="9" borderId="4" xfId="4" applyNumberFormat="1" applyFont="1" applyFill="1" applyBorder="1" applyAlignment="1">
      <alignment horizontal="center" vertical="center"/>
    </xf>
    <xf numFmtId="169" fontId="1" fillId="9" borderId="6" xfId="4" applyNumberFormat="1" applyFont="1" applyFill="1" applyBorder="1" applyAlignment="1">
      <alignment horizontal="center" vertical="center"/>
    </xf>
    <xf numFmtId="168" fontId="11" fillId="9" borderId="0" xfId="4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 vertical="center"/>
    </xf>
    <xf numFmtId="0" fontId="5" fillId="16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165" fontId="1" fillId="9" borderId="1" xfId="3" applyNumberFormat="1" applyFont="1" applyFill="1" applyBorder="1" applyAlignment="1">
      <alignment horizontal="center" vertical="center"/>
    </xf>
    <xf numFmtId="0" fontId="24" fillId="2" borderId="5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/>
    </xf>
    <xf numFmtId="168" fontId="5" fillId="7" borderId="4" xfId="4" applyNumberFormat="1" applyFont="1" applyFill="1" applyBorder="1" applyAlignment="1">
      <alignment horizontal="center" vertical="center"/>
    </xf>
    <xf numFmtId="168" fontId="5" fillId="7" borderId="6" xfId="4" applyNumberFormat="1" applyFont="1" applyFill="1" applyBorder="1" applyAlignment="1">
      <alignment horizontal="center" vertical="center"/>
    </xf>
    <xf numFmtId="168" fontId="5" fillId="6" borderId="4" xfId="4" applyNumberFormat="1" applyFont="1" applyFill="1" applyBorder="1" applyAlignment="1">
      <alignment horizontal="center" vertical="center"/>
    </xf>
    <xf numFmtId="168" fontId="5" fillId="6" borderId="6" xfId="4" applyNumberFormat="1" applyFont="1" applyFill="1" applyBorder="1" applyAlignment="1">
      <alignment horizontal="center" vertical="center"/>
    </xf>
    <xf numFmtId="170" fontId="5" fillId="0" borderId="4" xfId="0" applyNumberFormat="1" applyFont="1" applyBorder="1" applyAlignment="1">
      <alignment horizontal="center"/>
    </xf>
    <xf numFmtId="170" fontId="5" fillId="0" borderId="6" xfId="0" applyNumberFormat="1" applyFont="1" applyBorder="1" applyAlignment="1">
      <alignment horizontal="center"/>
    </xf>
    <xf numFmtId="168" fontId="5" fillId="4" borderId="4" xfId="4" applyNumberFormat="1" applyFont="1" applyFill="1" applyBorder="1" applyAlignment="1">
      <alignment horizontal="center" vertical="center"/>
    </xf>
    <xf numFmtId="168" fontId="5" fillId="4" borderId="6" xfId="4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5" xfId="0" applyFont="1" applyBorder="1" applyAlignment="1">
      <alignment horizontal="center"/>
    </xf>
  </cellXfs>
  <cellStyles count="6">
    <cellStyle name="Eingabe" xfId="5" builtinId="20"/>
    <cellStyle name="Euro" xfId="1" xr:uid="{00000000-0005-0000-0000-000000000000}"/>
    <cellStyle name="Komma" xfId="4" builtinId="3"/>
    <cellStyle name="Link" xfId="2" builtinId="8"/>
    <cellStyle name="Prozent" xfId="3" builtinId="5"/>
    <cellStyle name="Standard" xfId="0" builtinId="0"/>
  </cellStyles>
  <dxfs count="12"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99CC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Lieferantenmix!$B$57</c:f>
              <c:strCache>
                <c:ptCount val="1"/>
                <c:pt idx="0">
                  <c:v>Lieferantenmix Lieferjahr 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C-5EFA-4750-B98B-F8AF4508AC19}"/>
              </c:ext>
            </c:extLst>
          </c:dPt>
          <c:dPt>
            <c:idx val="1"/>
            <c:bubble3D val="0"/>
            <c:spPr>
              <a:solidFill>
                <a:srgbClr val="5F207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D-5EFA-4750-B98B-F8AF4508AC19}"/>
              </c:ext>
            </c:extLst>
          </c:dPt>
          <c:dPt>
            <c:idx val="2"/>
            <c:bubble3D val="0"/>
            <c:spPr>
              <a:solidFill>
                <a:srgbClr val="A8063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E-5EFA-4750-B98B-F8AF4508AC19}"/>
              </c:ext>
            </c:extLst>
          </c:dPt>
          <c:dPt>
            <c:idx val="3"/>
            <c:bubble3D val="0"/>
            <c:spPr>
              <a:solidFill>
                <a:srgbClr val="D85509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F-5EFA-4750-B98B-F8AF4508AC19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1A3B-49C2-B9A0-4ED931A27C94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1A3B-49C2-B9A0-4ED931A27C94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1A3B-49C2-B9A0-4ED931A27C94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A3B-49C2-B9A0-4ED931A27C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5EFA-4750-B98B-F8AF4508AC1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5EFA-4750-B98B-F8AF4508AC1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5EFA-4750-B98B-F8AF4508AC1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5EFA-4750-B98B-F8AF4508AC1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A3B-49C2-B9A0-4ED931A27C94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A3B-49C2-B9A0-4ED931A27C94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A3B-49C2-B9A0-4ED931A27C94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A3B-49C2-B9A0-4ED931A27C9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Lieferantenmix!$B$58:$B$80</c15:sqref>
                  </c15:fullRef>
                </c:ext>
              </c:extLst>
              <c:f>(Lieferantenmix!$B$58:$B$62,Lieferantenmix!$B$64:$B$80)</c:f>
              <c:strCache>
                <c:ptCount val="22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Biomasse Schweiz</c:v>
                </c:pt>
                <c:pt idx="6">
                  <c:v>Biomasse Ausland</c:v>
                </c:pt>
                <c:pt idx="7">
                  <c:v>Siedlungsabfälle (erneuerbar) Schweiz</c:v>
                </c:pt>
                <c:pt idx="8">
                  <c:v>Siedlungsabfälle (erneuerbar) Ausland</c:v>
                </c:pt>
                <c:pt idx="9">
                  <c:v>Geothermie Schweiz</c:v>
                </c:pt>
                <c:pt idx="10">
                  <c:v>Geothermie Ausland</c:v>
                </c:pt>
                <c:pt idx="11">
                  <c:v>Geförderter Strom Schweiz</c:v>
                </c:pt>
                <c:pt idx="12">
                  <c:v>Kernenergie Schweiz</c:v>
                </c:pt>
                <c:pt idx="13">
                  <c:v>Kernenergie Ausland</c:v>
                </c:pt>
                <c:pt idx="14">
                  <c:v>Erdöl Schweiz</c:v>
                </c:pt>
                <c:pt idx="15">
                  <c:v>Erdöl Ausland</c:v>
                </c:pt>
                <c:pt idx="16">
                  <c:v>Erdgas Schweiz</c:v>
                </c:pt>
                <c:pt idx="17">
                  <c:v>Erdgas Ausland</c:v>
                </c:pt>
                <c:pt idx="18">
                  <c:v>Kohle Schweiz</c:v>
                </c:pt>
                <c:pt idx="19">
                  <c:v>Kohle Ausland</c:v>
                </c:pt>
                <c:pt idx="20">
                  <c:v>Siedlungsabfälle (nicht erneuerbar) Schweiz</c:v>
                </c:pt>
                <c:pt idx="21">
                  <c:v>Siedlungsabfälle (nicht erneuerbar) Ausland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Lieferantenmix!$C$58:$C$80</c15:sqref>
                  </c15:fullRef>
                </c:ext>
              </c:extLst>
              <c:f>(Lieferantenmix!$C$58:$C$62,Lieferantenmix!$C$64:$C$80)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Lieferantenmix!$C$63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A-AAB5-40CD-BE74-7B270BA1D53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C-AAB5-40CD-BE74-7B270BA1D53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D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Lieferantenmix!$B$58:$B$80</c15:sqref>
                        </c15:fullRef>
                        <c15:formulaRef>
                          <c15:sqref>(Lieferantenmix!$B$58:$B$62,Lieferantenmix!$B$64:$B$80)</c15:sqref>
                        </c15:formulaRef>
                      </c:ext>
                    </c:extLst>
                    <c:strCache>
                      <c:ptCount val="22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Biomasse Schweiz</c:v>
                      </c:pt>
                      <c:pt idx="6">
                        <c:v>Biomasse Ausland</c:v>
                      </c:pt>
                      <c:pt idx="7">
                        <c:v>Siedlungsabfälle (erneuerbar) Schweiz</c:v>
                      </c:pt>
                      <c:pt idx="8">
                        <c:v>Siedlungsabfälle (erneuerbar) Ausland</c:v>
                      </c:pt>
                      <c:pt idx="9">
                        <c:v>Geothermie Schweiz</c:v>
                      </c:pt>
                      <c:pt idx="10">
                        <c:v>Geothermie Ausland</c:v>
                      </c:pt>
                      <c:pt idx="11">
                        <c:v>Geförderter Strom Schweiz</c:v>
                      </c:pt>
                      <c:pt idx="12">
                        <c:v>Kernenergie Schweiz</c:v>
                      </c:pt>
                      <c:pt idx="13">
                        <c:v>Kernenergie Ausland</c:v>
                      </c:pt>
                      <c:pt idx="14">
                        <c:v>Erdöl Schweiz</c:v>
                      </c:pt>
                      <c:pt idx="15">
                        <c:v>Erdöl Ausland</c:v>
                      </c:pt>
                      <c:pt idx="16">
                        <c:v>Erdgas Schweiz</c:v>
                      </c:pt>
                      <c:pt idx="17">
                        <c:v>Erdgas Ausland</c:v>
                      </c:pt>
                      <c:pt idx="18">
                        <c:v>Kohle Schweiz</c:v>
                      </c:pt>
                      <c:pt idx="19">
                        <c:v>Kohle Ausland</c:v>
                      </c:pt>
                      <c:pt idx="20">
                        <c:v>Siedlungsabfälle (nicht erneuerbar) Schweiz</c:v>
                      </c:pt>
                      <c:pt idx="21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Lieferantenmix!$C$57:$C$67</c15:sqref>
                        </c15:fullRef>
                        <c15:formulaRef>
                          <c15:sqref>(Lieferantenmix!$C$57:$C$61,Lieferantenmix!$C$63:$C$67)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B-AAB5-40CD-BE74-7B270BA1D537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AAB5-40CD-BE74-7B270BA1D53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Lieferantenmix!$B$58:$B$80</c15:sqref>
                        </c15:fullRef>
                        <c15:formulaRef>
                          <c15:sqref>(Lieferantenmix!$B$58:$B$62,Lieferantenmix!$B$64:$B$80)</c15:sqref>
                        </c15:formulaRef>
                      </c:ext>
                    </c:extLst>
                    <c:strCache>
                      <c:ptCount val="22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Biomasse Schweiz</c:v>
                      </c:pt>
                      <c:pt idx="6">
                        <c:v>Biomasse Ausland</c:v>
                      </c:pt>
                      <c:pt idx="7">
                        <c:v>Siedlungsabfälle (erneuerbar) Schweiz</c:v>
                      </c:pt>
                      <c:pt idx="8">
                        <c:v>Siedlungsabfälle (erneuerbar) Ausland</c:v>
                      </c:pt>
                      <c:pt idx="9">
                        <c:v>Geothermie Schweiz</c:v>
                      </c:pt>
                      <c:pt idx="10">
                        <c:v>Geothermie Ausland</c:v>
                      </c:pt>
                      <c:pt idx="11">
                        <c:v>Geförderter Strom Schweiz</c:v>
                      </c:pt>
                      <c:pt idx="12">
                        <c:v>Kernenergie Schweiz</c:v>
                      </c:pt>
                      <c:pt idx="13">
                        <c:v>Kernenergie Ausland</c:v>
                      </c:pt>
                      <c:pt idx="14">
                        <c:v>Erdöl Schweiz</c:v>
                      </c:pt>
                      <c:pt idx="15">
                        <c:v>Erdöl Ausland</c:v>
                      </c:pt>
                      <c:pt idx="16">
                        <c:v>Erdgas Schweiz</c:v>
                      </c:pt>
                      <c:pt idx="17">
                        <c:v>Erdgas Ausland</c:v>
                      </c:pt>
                      <c:pt idx="18">
                        <c:v>Kohle Schweiz</c:v>
                      </c:pt>
                      <c:pt idx="19">
                        <c:v>Kohle Ausland</c:v>
                      </c:pt>
                      <c:pt idx="20">
                        <c:v>Siedlungsabfälle (nicht erneuerbar) Schweiz</c:v>
                      </c:pt>
                      <c:pt idx="21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Lieferantenmix!$C$57:$C$67</c15:sqref>
                        </c15:fullRef>
                        <c15:formulaRef>
                          <c15:sqref>(Lieferantenmix!$C$57:$C$61,Lieferantenmix!$C$63:$C$67)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AAB5-40CD-BE74-7B270BA1D537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23289061556815821"/>
          <c:w val="0.33207594050743666"/>
          <c:h val="0.54426990186572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'Produktemix A'!$B$41</c:f>
              <c:strCache>
                <c:ptCount val="1"/>
                <c:pt idx="0">
                  <c:v>Produktemix  Lieferjahr 0</c:v>
                </c:pt>
              </c:strCache>
            </c:strRef>
          </c:tx>
          <c:dPt>
            <c:idx val="2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26-922B-48D7-9AFC-AFC71046C059}"/>
              </c:ext>
            </c:extLst>
          </c:dPt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D7-4624-A769-E75196F4F318}"/>
              </c:ext>
            </c:extLst>
          </c:dPt>
          <c:dPt>
            <c:idx val="13"/>
            <c:bubble3D val="0"/>
            <c:spPr>
              <a:solidFill>
                <a:srgbClr val="5D83B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D7-4624-A769-E75196F4F318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D7-4624-A769-E75196F4F318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922B-48D7-9AFC-AFC71046C05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CD7-4624-A769-E75196F4F318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CD7-4624-A769-E75196F4F318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CD7-4624-A769-E75196F4F31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'Produktemix A'!$B$42:$B$64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'Produktemix A'!$C$42:$C$64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2-414A-98B4-0B95DA2D74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C5D2-414A-98B4-0B95DA2D74A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C5D2-414A-98B4-0B95DA2D74A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'Produktemix A'!$B$42:$B$64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C5D2-414A-98B4-0B95DA2D74A5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5D2-414A-98B4-0B95DA2D74A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8FA4C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C5D2-414A-98B4-0B95DA2D74A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C5D2-414A-98B4-0B95DA2D74A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C5D2-414A-98B4-0B95DA2D74A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5D2-414A-98B4-0B95DA2D74A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4CD7-4624-A769-E75196F4F31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'Produktemix A'!$B$42:$B$64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C5D2-414A-98B4-0B95DA2D74A5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3538691099283385"/>
          <c:h val="0.6003482129021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Lieferantenmix!$B$57</c:f>
              <c:strCache>
                <c:ptCount val="1"/>
                <c:pt idx="0">
                  <c:v>Lieferantenmix Lieferjahr 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12-4DC2-8BD6-1621AFB90886}"/>
              </c:ext>
            </c:extLst>
          </c:dPt>
          <c:dPt>
            <c:idx val="1"/>
            <c:bubble3D val="0"/>
            <c:spPr>
              <a:solidFill>
                <a:srgbClr val="5F207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12-4DC2-8BD6-1621AFB90886}"/>
              </c:ext>
            </c:extLst>
          </c:dPt>
          <c:dPt>
            <c:idx val="2"/>
            <c:bubble3D val="0"/>
            <c:spPr>
              <a:solidFill>
                <a:srgbClr val="A8063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12-4DC2-8BD6-1621AFB90886}"/>
              </c:ext>
            </c:extLst>
          </c:dPt>
          <c:dPt>
            <c:idx val="3"/>
            <c:bubble3D val="0"/>
            <c:spPr>
              <a:solidFill>
                <a:srgbClr val="D85509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12-4DC2-8BD6-1621AFB90886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0412-4DC2-8BD6-1621AFB90886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0412-4DC2-8BD6-1621AFB90886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0412-4DC2-8BD6-1621AFB90886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0412-4DC2-8BD6-1621AFB9088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412-4DC2-8BD6-1621AFB9088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12-4DC2-8BD6-1621AFB9088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412-4DC2-8BD6-1621AFB9088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412-4DC2-8BD6-1621AFB90886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412-4DC2-8BD6-1621AFB90886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412-4DC2-8BD6-1621AFB90886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412-4DC2-8BD6-1621AFB90886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412-4DC2-8BD6-1621AFB9088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Lieferantenmix!$B$58:$B$80</c15:sqref>
                  </c15:fullRef>
                </c:ext>
              </c:extLst>
              <c:f>(Lieferantenmix!$B$58:$B$62,Lieferantenmix!$B$64:$B$80)</c:f>
              <c:strCache>
                <c:ptCount val="22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Biomasse Schweiz</c:v>
                </c:pt>
                <c:pt idx="6">
                  <c:v>Biomasse Ausland</c:v>
                </c:pt>
                <c:pt idx="7">
                  <c:v>Siedlungsabfälle (erneuerbar) Schweiz</c:v>
                </c:pt>
                <c:pt idx="8">
                  <c:v>Siedlungsabfälle (erneuerbar) Ausland</c:v>
                </c:pt>
                <c:pt idx="9">
                  <c:v>Geothermie Schweiz</c:v>
                </c:pt>
                <c:pt idx="10">
                  <c:v>Geothermie Ausland</c:v>
                </c:pt>
                <c:pt idx="11">
                  <c:v>Geförderter Strom Schweiz</c:v>
                </c:pt>
                <c:pt idx="12">
                  <c:v>Kernenergie Schweiz</c:v>
                </c:pt>
                <c:pt idx="13">
                  <c:v>Kernenergie Ausland</c:v>
                </c:pt>
                <c:pt idx="14">
                  <c:v>Erdöl Schweiz</c:v>
                </c:pt>
                <c:pt idx="15">
                  <c:v>Erdöl Ausland</c:v>
                </c:pt>
                <c:pt idx="16">
                  <c:v>Erdgas Schweiz</c:v>
                </c:pt>
                <c:pt idx="17">
                  <c:v>Erdgas Ausland</c:v>
                </c:pt>
                <c:pt idx="18">
                  <c:v>Kohle Schweiz</c:v>
                </c:pt>
                <c:pt idx="19">
                  <c:v>Kohle Ausland</c:v>
                </c:pt>
                <c:pt idx="20">
                  <c:v>Siedlungsabfälle (nicht erneuerbar) Schweiz</c:v>
                </c:pt>
                <c:pt idx="21">
                  <c:v>Siedlungsabfälle (nicht erneuerbar) Ausland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Lieferantenmix!$C$58:$C$80</c15:sqref>
                  </c15:fullRef>
                </c:ext>
              </c:extLst>
              <c:f>(Lieferantenmix!$C$58:$C$62,Lieferantenmix!$C$64:$C$80)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Lieferantenmix!$C$63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0412-4DC2-8BD6-1621AFB9088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0412-4DC2-8BD6-1621AFB9088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0412-4DC2-8BD6-1621AFB9088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Lieferantenmix!$B$58:$B$80</c15:sqref>
                        </c15:fullRef>
                        <c15:formulaRef>
                          <c15:sqref>(Lieferantenmix!$B$58:$B$62,Lieferantenmix!$B$64:$B$80)</c15:sqref>
                        </c15:formulaRef>
                      </c:ext>
                    </c:extLst>
                    <c:strCache>
                      <c:ptCount val="22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Biomasse Schweiz</c:v>
                      </c:pt>
                      <c:pt idx="6">
                        <c:v>Biomasse Ausland</c:v>
                      </c:pt>
                      <c:pt idx="7">
                        <c:v>Siedlungsabfälle (erneuerbar) Schweiz</c:v>
                      </c:pt>
                      <c:pt idx="8">
                        <c:v>Siedlungsabfälle (erneuerbar) Ausland</c:v>
                      </c:pt>
                      <c:pt idx="9">
                        <c:v>Geothermie Schweiz</c:v>
                      </c:pt>
                      <c:pt idx="10">
                        <c:v>Geothermie Ausland</c:v>
                      </c:pt>
                      <c:pt idx="11">
                        <c:v>Geförderter Strom Schweiz</c:v>
                      </c:pt>
                      <c:pt idx="12">
                        <c:v>Kernenergie Schweiz</c:v>
                      </c:pt>
                      <c:pt idx="13">
                        <c:v>Kernenergie Ausland</c:v>
                      </c:pt>
                      <c:pt idx="14">
                        <c:v>Erdöl Schweiz</c:v>
                      </c:pt>
                      <c:pt idx="15">
                        <c:v>Erdöl Ausland</c:v>
                      </c:pt>
                      <c:pt idx="16">
                        <c:v>Erdgas Schweiz</c:v>
                      </c:pt>
                      <c:pt idx="17">
                        <c:v>Erdgas Ausland</c:v>
                      </c:pt>
                      <c:pt idx="18">
                        <c:v>Kohle Schweiz</c:v>
                      </c:pt>
                      <c:pt idx="19">
                        <c:v>Kohle Ausland</c:v>
                      </c:pt>
                      <c:pt idx="20">
                        <c:v>Siedlungsabfälle (nicht erneuerbar) Schweiz</c:v>
                      </c:pt>
                      <c:pt idx="21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Lieferantenmix!$C$57:$C$67</c15:sqref>
                        </c15:fullRef>
                        <c15:formulaRef>
                          <c15:sqref>(Lieferantenmix!$C$57:$C$61,Lieferantenmix!$C$63:$C$67)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0412-4DC2-8BD6-1621AFB90886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412-4DC2-8BD6-1621AFB9088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412-4DC2-8BD6-1621AFB9088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Lieferantenmix!$B$58:$B$80</c15:sqref>
                        </c15:fullRef>
                        <c15:formulaRef>
                          <c15:sqref>(Lieferantenmix!$B$58:$B$62,Lieferantenmix!$B$64:$B$80)</c15:sqref>
                        </c15:formulaRef>
                      </c:ext>
                    </c:extLst>
                    <c:strCache>
                      <c:ptCount val="22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Biomasse Schweiz</c:v>
                      </c:pt>
                      <c:pt idx="6">
                        <c:v>Biomasse Ausland</c:v>
                      </c:pt>
                      <c:pt idx="7">
                        <c:v>Siedlungsabfälle (erneuerbar) Schweiz</c:v>
                      </c:pt>
                      <c:pt idx="8">
                        <c:v>Siedlungsabfälle (erneuerbar) Ausland</c:v>
                      </c:pt>
                      <c:pt idx="9">
                        <c:v>Geothermie Schweiz</c:v>
                      </c:pt>
                      <c:pt idx="10">
                        <c:v>Geothermie Ausland</c:v>
                      </c:pt>
                      <c:pt idx="11">
                        <c:v>Geförderter Strom Schweiz</c:v>
                      </c:pt>
                      <c:pt idx="12">
                        <c:v>Kernenergie Schweiz</c:v>
                      </c:pt>
                      <c:pt idx="13">
                        <c:v>Kernenergie Ausland</c:v>
                      </c:pt>
                      <c:pt idx="14">
                        <c:v>Erdöl Schweiz</c:v>
                      </c:pt>
                      <c:pt idx="15">
                        <c:v>Erdöl Ausland</c:v>
                      </c:pt>
                      <c:pt idx="16">
                        <c:v>Erdgas Schweiz</c:v>
                      </c:pt>
                      <c:pt idx="17">
                        <c:v>Erdgas Ausland</c:v>
                      </c:pt>
                      <c:pt idx="18">
                        <c:v>Kohle Schweiz</c:v>
                      </c:pt>
                      <c:pt idx="19">
                        <c:v>Kohle Ausland</c:v>
                      </c:pt>
                      <c:pt idx="20">
                        <c:v>Siedlungsabfälle (nicht erneuerbar) Schweiz</c:v>
                      </c:pt>
                      <c:pt idx="21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Lieferantenmix!$C$57:$C$67</c15:sqref>
                        </c15:fullRef>
                        <c15:formulaRef>
                          <c15:sqref>(Lieferantenmix!$C$57:$C$61,Lieferantenmix!$C$63:$C$67)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0412-4DC2-8BD6-1621AFB90886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2158707292728566"/>
          <c:y val="0.19093483543564688"/>
          <c:w val="0.33207594050743666"/>
          <c:h val="0.468450527653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'Produktemix B'!$B$41</c:f>
              <c:strCache>
                <c:ptCount val="1"/>
                <c:pt idx="0">
                  <c:v>Produktemix  Lieferjahr 0</c:v>
                </c:pt>
              </c:strCache>
            </c:strRef>
          </c:tx>
          <c:dPt>
            <c:idx val="2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F6-416A-A0D4-1C789305D1C5}"/>
              </c:ext>
            </c:extLst>
          </c:dPt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F6-416A-A0D4-1C789305D1C5}"/>
              </c:ext>
            </c:extLst>
          </c:dPt>
          <c:dPt>
            <c:idx val="13"/>
            <c:bubble3D val="0"/>
            <c:spPr>
              <a:solidFill>
                <a:srgbClr val="5D83B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F6-416A-A0D4-1C789305D1C5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F6-416A-A0D4-1C789305D1C5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AF6-416A-A0D4-1C789305D1C5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AF6-416A-A0D4-1C789305D1C5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AF6-416A-A0D4-1C789305D1C5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AF6-416A-A0D4-1C789305D1C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'Produktemix B'!$B$42:$B$64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'Produktemix B'!$C$42:$C$64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6-416A-A0D4-1C789305D1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0AF6-416A-A0D4-1C789305D1C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0AF6-416A-A0D4-1C789305D1C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'Produktemix B'!$B$42:$B$64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0AF6-416A-A0D4-1C789305D1C5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0AF6-416A-A0D4-1C789305D1C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8FA4C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0AF6-416A-A0D4-1C789305D1C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0AF6-416A-A0D4-1C789305D1C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0AF6-416A-A0D4-1C789305D1C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AF6-416A-A0D4-1C789305D1C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AF6-416A-A0D4-1C789305D1C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'Produktemix B'!$B$42:$B$64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0AF6-416A-A0D4-1C789305D1C5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3538691099283385"/>
          <c:h val="0.6003482129021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Lieferantenmix!$B$57</c:f>
              <c:strCache>
                <c:ptCount val="1"/>
                <c:pt idx="0">
                  <c:v>Lieferantenmix Lieferjahr 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BE-4162-8716-2B53BBAA6D7F}"/>
              </c:ext>
            </c:extLst>
          </c:dPt>
          <c:dPt>
            <c:idx val="1"/>
            <c:bubble3D val="0"/>
            <c:spPr>
              <a:solidFill>
                <a:srgbClr val="5F207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BE-4162-8716-2B53BBAA6D7F}"/>
              </c:ext>
            </c:extLst>
          </c:dPt>
          <c:dPt>
            <c:idx val="2"/>
            <c:bubble3D val="0"/>
            <c:spPr>
              <a:solidFill>
                <a:srgbClr val="A8063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BE-4162-8716-2B53BBAA6D7F}"/>
              </c:ext>
            </c:extLst>
          </c:dPt>
          <c:dPt>
            <c:idx val="3"/>
            <c:bubble3D val="0"/>
            <c:spPr>
              <a:solidFill>
                <a:srgbClr val="D85509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BE-4162-8716-2B53BBAA6D7F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9ABE-4162-8716-2B53BBAA6D7F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9ABE-4162-8716-2B53BBAA6D7F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9ABE-4162-8716-2B53BBAA6D7F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ABE-4162-8716-2B53BBAA6D7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ABE-4162-8716-2B53BBAA6D7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ABE-4162-8716-2B53BBAA6D7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ABE-4162-8716-2B53BBAA6D7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ABE-4162-8716-2B53BBAA6D7F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ABE-4162-8716-2B53BBAA6D7F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ABE-4162-8716-2B53BBAA6D7F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ABE-4162-8716-2B53BBAA6D7F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ABE-4162-8716-2B53BBAA6D7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Lieferantenmix!$B$58:$B$80</c15:sqref>
                  </c15:fullRef>
                </c:ext>
              </c:extLst>
              <c:f>(Lieferantenmix!$B$58:$B$62,Lieferantenmix!$B$64:$B$80)</c:f>
              <c:strCache>
                <c:ptCount val="22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Biomasse Schweiz</c:v>
                </c:pt>
                <c:pt idx="6">
                  <c:v>Biomasse Ausland</c:v>
                </c:pt>
                <c:pt idx="7">
                  <c:v>Siedlungsabfälle (erneuerbar) Schweiz</c:v>
                </c:pt>
                <c:pt idx="8">
                  <c:v>Siedlungsabfälle (erneuerbar) Ausland</c:v>
                </c:pt>
                <c:pt idx="9">
                  <c:v>Geothermie Schweiz</c:v>
                </c:pt>
                <c:pt idx="10">
                  <c:v>Geothermie Ausland</c:v>
                </c:pt>
                <c:pt idx="11">
                  <c:v>Geförderter Strom Schweiz</c:v>
                </c:pt>
                <c:pt idx="12">
                  <c:v>Kernenergie Schweiz</c:v>
                </c:pt>
                <c:pt idx="13">
                  <c:v>Kernenergie Ausland</c:v>
                </c:pt>
                <c:pt idx="14">
                  <c:v>Erdöl Schweiz</c:v>
                </c:pt>
                <c:pt idx="15">
                  <c:v>Erdöl Ausland</c:v>
                </c:pt>
                <c:pt idx="16">
                  <c:v>Erdgas Schweiz</c:v>
                </c:pt>
                <c:pt idx="17">
                  <c:v>Erdgas Ausland</c:v>
                </c:pt>
                <c:pt idx="18">
                  <c:v>Kohle Schweiz</c:v>
                </c:pt>
                <c:pt idx="19">
                  <c:v>Kohle Ausland</c:v>
                </c:pt>
                <c:pt idx="20">
                  <c:v>Siedlungsabfälle (nicht erneuerbar) Schweiz</c:v>
                </c:pt>
                <c:pt idx="21">
                  <c:v>Siedlungsabfälle (nicht erneuerbar) Ausland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Lieferantenmix!$C$58:$C$80</c15:sqref>
                  </c15:fullRef>
                </c:ext>
              </c:extLst>
              <c:f>(Lieferantenmix!$C$58:$C$62,Lieferantenmix!$C$64:$C$80)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Lieferantenmix!$C$63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9ABE-4162-8716-2B53BBAA6D7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9ABE-4162-8716-2B53BBAA6D7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9ABE-4162-8716-2B53BBAA6D7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Lieferantenmix!$B$58:$B$80</c15:sqref>
                        </c15:fullRef>
                        <c15:formulaRef>
                          <c15:sqref>(Lieferantenmix!$B$58:$B$62,Lieferantenmix!$B$64:$B$80)</c15:sqref>
                        </c15:formulaRef>
                      </c:ext>
                    </c:extLst>
                    <c:strCache>
                      <c:ptCount val="22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Biomasse Schweiz</c:v>
                      </c:pt>
                      <c:pt idx="6">
                        <c:v>Biomasse Ausland</c:v>
                      </c:pt>
                      <c:pt idx="7">
                        <c:v>Siedlungsabfälle (erneuerbar) Schweiz</c:v>
                      </c:pt>
                      <c:pt idx="8">
                        <c:v>Siedlungsabfälle (erneuerbar) Ausland</c:v>
                      </c:pt>
                      <c:pt idx="9">
                        <c:v>Geothermie Schweiz</c:v>
                      </c:pt>
                      <c:pt idx="10">
                        <c:v>Geothermie Ausland</c:v>
                      </c:pt>
                      <c:pt idx="11">
                        <c:v>Geförderter Strom Schweiz</c:v>
                      </c:pt>
                      <c:pt idx="12">
                        <c:v>Kernenergie Schweiz</c:v>
                      </c:pt>
                      <c:pt idx="13">
                        <c:v>Kernenergie Ausland</c:v>
                      </c:pt>
                      <c:pt idx="14">
                        <c:v>Erdöl Schweiz</c:v>
                      </c:pt>
                      <c:pt idx="15">
                        <c:v>Erdöl Ausland</c:v>
                      </c:pt>
                      <c:pt idx="16">
                        <c:v>Erdgas Schweiz</c:v>
                      </c:pt>
                      <c:pt idx="17">
                        <c:v>Erdgas Ausland</c:v>
                      </c:pt>
                      <c:pt idx="18">
                        <c:v>Kohle Schweiz</c:v>
                      </c:pt>
                      <c:pt idx="19">
                        <c:v>Kohle Ausland</c:v>
                      </c:pt>
                      <c:pt idx="20">
                        <c:v>Siedlungsabfälle (nicht erneuerbar) Schweiz</c:v>
                      </c:pt>
                      <c:pt idx="21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Lieferantenmix!$C$57:$C$67</c15:sqref>
                        </c15:fullRef>
                        <c15:formulaRef>
                          <c15:sqref>(Lieferantenmix!$C$57:$C$61,Lieferantenmix!$C$63:$C$67)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9ABE-4162-8716-2B53BBAA6D7F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9ABE-4162-8716-2B53BBAA6D7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9ABE-4162-8716-2B53BBAA6D7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Lieferantenmix!$B$58:$B$80</c15:sqref>
                        </c15:fullRef>
                        <c15:formulaRef>
                          <c15:sqref>(Lieferantenmix!$B$58:$B$62,Lieferantenmix!$B$64:$B$80)</c15:sqref>
                        </c15:formulaRef>
                      </c:ext>
                    </c:extLst>
                    <c:strCache>
                      <c:ptCount val="22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Biomasse Schweiz</c:v>
                      </c:pt>
                      <c:pt idx="6">
                        <c:v>Biomasse Ausland</c:v>
                      </c:pt>
                      <c:pt idx="7">
                        <c:v>Siedlungsabfälle (erneuerbar) Schweiz</c:v>
                      </c:pt>
                      <c:pt idx="8">
                        <c:v>Siedlungsabfälle (erneuerbar) Ausland</c:v>
                      </c:pt>
                      <c:pt idx="9">
                        <c:v>Geothermie Schweiz</c:v>
                      </c:pt>
                      <c:pt idx="10">
                        <c:v>Geothermie Ausland</c:v>
                      </c:pt>
                      <c:pt idx="11">
                        <c:v>Geförderter Strom Schweiz</c:v>
                      </c:pt>
                      <c:pt idx="12">
                        <c:v>Kernenergie Schweiz</c:v>
                      </c:pt>
                      <c:pt idx="13">
                        <c:v>Kernenergie Ausland</c:v>
                      </c:pt>
                      <c:pt idx="14">
                        <c:v>Erdöl Schweiz</c:v>
                      </c:pt>
                      <c:pt idx="15">
                        <c:v>Erdöl Ausland</c:v>
                      </c:pt>
                      <c:pt idx="16">
                        <c:v>Erdgas Schweiz</c:v>
                      </c:pt>
                      <c:pt idx="17">
                        <c:v>Erdgas Ausland</c:v>
                      </c:pt>
                      <c:pt idx="18">
                        <c:v>Kohle Schweiz</c:v>
                      </c:pt>
                      <c:pt idx="19">
                        <c:v>Kohle Ausland</c:v>
                      </c:pt>
                      <c:pt idx="20">
                        <c:v>Siedlungsabfälle (nicht erneuerbar) Schweiz</c:v>
                      </c:pt>
                      <c:pt idx="21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Lieferantenmix!$C$57:$C$67</c15:sqref>
                        </c15:fullRef>
                        <c15:formulaRef>
                          <c15:sqref>(Lieferantenmix!$C$57:$C$61,Lieferantenmix!$C$63:$C$67)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ABE-4162-8716-2B53BBAA6D7F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2158707292728566"/>
          <c:y val="0.19093483543564688"/>
          <c:w val="0.33207594050743666"/>
          <c:h val="0.468450527653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'Produktemix C'!$B$41</c:f>
              <c:strCache>
                <c:ptCount val="1"/>
                <c:pt idx="0">
                  <c:v>Produktemix  Lieferjahr 0</c:v>
                </c:pt>
              </c:strCache>
            </c:strRef>
          </c:tx>
          <c:dPt>
            <c:idx val="2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E8-4272-B5B9-AE022989032F}"/>
              </c:ext>
            </c:extLst>
          </c:dPt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E8-4272-B5B9-AE022989032F}"/>
              </c:ext>
            </c:extLst>
          </c:dPt>
          <c:dPt>
            <c:idx val="13"/>
            <c:bubble3D val="0"/>
            <c:spPr>
              <a:solidFill>
                <a:srgbClr val="5D83B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E8-4272-B5B9-AE022989032F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E8-4272-B5B9-AE022989032F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3E8-4272-B5B9-AE022989032F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3E8-4272-B5B9-AE022989032F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3E8-4272-B5B9-AE022989032F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3E8-4272-B5B9-AE022989032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'Produktemix C'!$B$42:$B$64</c:f>
              <c:strCache>
                <c:ptCount val="23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Windenergie Ausland</c:v>
                </c:pt>
                <c:pt idx="6">
                  <c:v>Biomasse Schweiz</c:v>
                </c:pt>
                <c:pt idx="7">
                  <c:v>Biomasse Ausland</c:v>
                </c:pt>
                <c:pt idx="8">
                  <c:v>Siedlungsabfälle (erneuerbar) Schweiz</c:v>
                </c:pt>
                <c:pt idx="9">
                  <c:v>Siedlungsabfälle (erneuerbar) Ausland</c:v>
                </c:pt>
                <c:pt idx="10">
                  <c:v>Geothermie Schweiz</c:v>
                </c:pt>
                <c:pt idx="11">
                  <c:v>Geothermie Ausland</c:v>
                </c:pt>
                <c:pt idx="12">
                  <c:v>Geförderter Strom Schweiz</c:v>
                </c:pt>
                <c:pt idx="13">
                  <c:v>Kernenergie Schweiz</c:v>
                </c:pt>
                <c:pt idx="14">
                  <c:v>Kernenergie Ausland</c:v>
                </c:pt>
                <c:pt idx="15">
                  <c:v>Erdöl Schweiz</c:v>
                </c:pt>
                <c:pt idx="16">
                  <c:v>Erdöl Ausland</c:v>
                </c:pt>
                <c:pt idx="17">
                  <c:v>Erdgas Schweiz</c:v>
                </c:pt>
                <c:pt idx="18">
                  <c:v>Erdgas Ausland</c:v>
                </c:pt>
                <c:pt idx="19">
                  <c:v>Kohle Schweiz</c:v>
                </c:pt>
                <c:pt idx="20">
                  <c:v>Kohle Ausland</c:v>
                </c:pt>
                <c:pt idx="21">
                  <c:v>Siedlungsabfälle (nicht erneuerbar) Schweiz</c:v>
                </c:pt>
                <c:pt idx="22">
                  <c:v>Siedlungsabfälle (nicht erneuerbar) Ausland</c:v>
                </c:pt>
              </c:strCache>
            </c:strRef>
          </c:cat>
          <c:val>
            <c:numRef>
              <c:f>'Produktemix C'!$C$42:$C$64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E8-4272-B5B9-AE02298903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63E8-4272-B5B9-AE022989032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63E8-4272-B5B9-AE022989032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'Produktemix C'!$B$42:$B$64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63E8-4272-B5B9-AE022989032F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63E8-4272-B5B9-AE022989032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8FA4CA"/>
                    </a:solidFill>
                    <a:ln w="6350" cap="flat" cmpd="sng" algn="ctr">
                      <a:solidFill>
                        <a:srgbClr val="FFFFFF"/>
                      </a:solidFill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63E8-4272-B5B9-AE022989032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63E8-4272-B5B9-AE022989032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63E8-4272-B5B9-AE022989032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63E8-4272-B5B9-AE022989032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63E8-4272-B5B9-AE022989032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'Produktemix C'!$B$42:$B$64</c15:sqref>
                        </c15:formulaRef>
                      </c:ext>
                    </c:extLst>
                    <c:strCache>
                      <c:ptCount val="23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Windenergie Ausland</c:v>
                      </c:pt>
                      <c:pt idx="6">
                        <c:v>Biomasse Schweiz</c:v>
                      </c:pt>
                      <c:pt idx="7">
                        <c:v>Biomasse Ausland</c:v>
                      </c:pt>
                      <c:pt idx="8">
                        <c:v>Siedlungsabfälle (erneuerbar) Schweiz</c:v>
                      </c:pt>
                      <c:pt idx="9">
                        <c:v>Siedlungsabfälle (erneuerbar) Ausland</c:v>
                      </c:pt>
                      <c:pt idx="10">
                        <c:v>Geothermie Schweiz</c:v>
                      </c:pt>
                      <c:pt idx="11">
                        <c:v>Geothermie Ausland</c:v>
                      </c:pt>
                      <c:pt idx="12">
                        <c:v>Geförderter Strom Schweiz</c:v>
                      </c:pt>
                      <c:pt idx="13">
                        <c:v>Kernenergie Schweiz</c:v>
                      </c:pt>
                      <c:pt idx="14">
                        <c:v>Kernenergie Ausland</c:v>
                      </c:pt>
                      <c:pt idx="15">
                        <c:v>Erdöl Schweiz</c:v>
                      </c:pt>
                      <c:pt idx="16">
                        <c:v>Erdöl Ausland</c:v>
                      </c:pt>
                      <c:pt idx="17">
                        <c:v>Erdgas Schweiz</c:v>
                      </c:pt>
                      <c:pt idx="18">
                        <c:v>Erdgas Ausland</c:v>
                      </c:pt>
                      <c:pt idx="19">
                        <c:v>Kohle Schweiz</c:v>
                      </c:pt>
                      <c:pt idx="20">
                        <c:v>Kohle Ausland</c:v>
                      </c:pt>
                      <c:pt idx="21">
                        <c:v>Siedlungsabfälle (nicht erneuerbar) Schweiz</c:v>
                      </c:pt>
                      <c:pt idx="22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63E8-4272-B5B9-AE022989032F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3538691099283385"/>
          <c:h val="0.6003482129021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Lieferantenmix!$B$57</c:f>
              <c:strCache>
                <c:ptCount val="1"/>
                <c:pt idx="0">
                  <c:v>Lieferantenmix Lieferjahr </c:v>
                </c:pt>
              </c:strCache>
            </c:strRef>
          </c:tx>
          <c:dPt>
            <c:idx val="0"/>
            <c:bubble3D val="0"/>
            <c:spPr>
              <a:solidFill>
                <a:srgbClr val="004D88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A1-443B-B4C8-AA5E7010928A}"/>
              </c:ext>
            </c:extLst>
          </c:dPt>
          <c:dPt>
            <c:idx val="1"/>
            <c:bubble3D val="0"/>
            <c:spPr>
              <a:solidFill>
                <a:srgbClr val="5F207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A1-443B-B4C8-AA5E7010928A}"/>
              </c:ext>
            </c:extLst>
          </c:dPt>
          <c:dPt>
            <c:idx val="2"/>
            <c:bubble3D val="0"/>
            <c:spPr>
              <a:solidFill>
                <a:srgbClr val="A8063A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A1-443B-B4C8-AA5E7010928A}"/>
              </c:ext>
            </c:extLst>
          </c:dPt>
          <c:dPt>
            <c:idx val="3"/>
            <c:bubble3D val="0"/>
            <c:spPr>
              <a:solidFill>
                <a:srgbClr val="D85509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A1-443B-B4C8-AA5E7010928A}"/>
              </c:ext>
            </c:extLst>
          </c:dPt>
          <c:dPt>
            <c:idx val="11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B6A1-443B-B4C8-AA5E7010928A}"/>
              </c:ext>
            </c:extLst>
          </c:dPt>
          <c:dPt>
            <c:idx val="12"/>
            <c:bubble3D val="0"/>
            <c:spPr>
              <a:solidFill>
                <a:srgbClr val="7DAF2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B6A1-443B-B4C8-AA5E7010928A}"/>
              </c:ext>
            </c:extLst>
          </c:dPt>
          <c:dPt>
            <c:idx val="13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B6A1-443B-B4C8-AA5E7010928A}"/>
              </c:ext>
            </c:extLst>
          </c:dPt>
          <c:dPt>
            <c:idx val="14"/>
            <c:bubble3D val="0"/>
            <c:spPr>
              <a:solidFill>
                <a:srgbClr val="4A4A4A"/>
              </a:solidFill>
              <a:ln w="6350" cmpd="sng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B6A1-443B-B4C8-AA5E7010928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6A1-443B-B4C8-AA5E7010928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6A1-443B-B4C8-AA5E7010928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6A1-443B-B4C8-AA5E7010928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6A1-443B-B4C8-AA5E7010928A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6A1-443B-B4C8-AA5E7010928A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6A1-443B-B4C8-AA5E7010928A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B6A1-443B-B4C8-AA5E7010928A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6A1-443B-B4C8-AA5E7010928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Lieferantenmix!$B$58:$B$80</c15:sqref>
                  </c15:fullRef>
                </c:ext>
              </c:extLst>
              <c:f>(Lieferantenmix!$B$58:$B$62,Lieferantenmix!$B$64:$B$80)</c:f>
              <c:strCache>
                <c:ptCount val="22"/>
                <c:pt idx="0">
                  <c:v>Wasserkraft Schweiz</c:v>
                </c:pt>
                <c:pt idx="1">
                  <c:v>Wasserkraft Ausland</c:v>
                </c:pt>
                <c:pt idx="2">
                  <c:v>Sonnenenergie Schweiz</c:v>
                </c:pt>
                <c:pt idx="3">
                  <c:v>Sonnenenergie Ausland</c:v>
                </c:pt>
                <c:pt idx="4">
                  <c:v>Windenergie Schweiz</c:v>
                </c:pt>
                <c:pt idx="5">
                  <c:v>Biomasse Schweiz</c:v>
                </c:pt>
                <c:pt idx="6">
                  <c:v>Biomasse Ausland</c:v>
                </c:pt>
                <c:pt idx="7">
                  <c:v>Siedlungsabfälle (erneuerbar) Schweiz</c:v>
                </c:pt>
                <c:pt idx="8">
                  <c:v>Siedlungsabfälle (erneuerbar) Ausland</c:v>
                </c:pt>
                <c:pt idx="9">
                  <c:v>Geothermie Schweiz</c:v>
                </c:pt>
                <c:pt idx="10">
                  <c:v>Geothermie Ausland</c:v>
                </c:pt>
                <c:pt idx="11">
                  <c:v>Geförderter Strom Schweiz</c:v>
                </c:pt>
                <c:pt idx="12">
                  <c:v>Kernenergie Schweiz</c:v>
                </c:pt>
                <c:pt idx="13">
                  <c:v>Kernenergie Ausland</c:v>
                </c:pt>
                <c:pt idx="14">
                  <c:v>Erdöl Schweiz</c:v>
                </c:pt>
                <c:pt idx="15">
                  <c:v>Erdöl Ausland</c:v>
                </c:pt>
                <c:pt idx="16">
                  <c:v>Erdgas Schweiz</c:v>
                </c:pt>
                <c:pt idx="17">
                  <c:v>Erdgas Ausland</c:v>
                </c:pt>
                <c:pt idx="18">
                  <c:v>Kohle Schweiz</c:v>
                </c:pt>
                <c:pt idx="19">
                  <c:v>Kohle Ausland</c:v>
                </c:pt>
                <c:pt idx="20">
                  <c:v>Siedlungsabfälle (nicht erneuerbar) Schweiz</c:v>
                </c:pt>
                <c:pt idx="21">
                  <c:v>Siedlungsabfälle (nicht erneuerbar) Ausland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Lieferantenmix!$C$58:$C$80</c15:sqref>
                  </c15:fullRef>
                </c:ext>
              </c:extLst>
              <c:f>(Lieferantenmix!$C$58:$C$62,Lieferantenmix!$C$64:$C$80)</c:f>
              <c:numCache>
                <c:formatCode>0.0%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Lieferantenmix!$C$63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B6A1-443B-B4C8-AA5E701092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6A1-443B-B4C8-AA5E7010928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6A1-443B-B4C8-AA5E7010928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Lieferantenmix!$B$58:$B$80</c15:sqref>
                        </c15:fullRef>
                        <c15:formulaRef>
                          <c15:sqref>(Lieferantenmix!$B$58:$B$62,Lieferantenmix!$B$64:$B$80)</c15:sqref>
                        </c15:formulaRef>
                      </c:ext>
                    </c:extLst>
                    <c:strCache>
                      <c:ptCount val="22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Biomasse Schweiz</c:v>
                      </c:pt>
                      <c:pt idx="6">
                        <c:v>Biomasse Ausland</c:v>
                      </c:pt>
                      <c:pt idx="7">
                        <c:v>Siedlungsabfälle (erneuerbar) Schweiz</c:v>
                      </c:pt>
                      <c:pt idx="8">
                        <c:v>Siedlungsabfälle (erneuerbar) Ausland</c:v>
                      </c:pt>
                      <c:pt idx="9">
                        <c:v>Geothermie Schweiz</c:v>
                      </c:pt>
                      <c:pt idx="10">
                        <c:v>Geothermie Ausland</c:v>
                      </c:pt>
                      <c:pt idx="11">
                        <c:v>Geförderter Strom Schweiz</c:v>
                      </c:pt>
                      <c:pt idx="12">
                        <c:v>Kernenergie Schweiz</c:v>
                      </c:pt>
                      <c:pt idx="13">
                        <c:v>Kernenergie Ausland</c:v>
                      </c:pt>
                      <c:pt idx="14">
                        <c:v>Erdöl Schweiz</c:v>
                      </c:pt>
                      <c:pt idx="15">
                        <c:v>Erdöl Ausland</c:v>
                      </c:pt>
                      <c:pt idx="16">
                        <c:v>Erdgas Schweiz</c:v>
                      </c:pt>
                      <c:pt idx="17">
                        <c:v>Erdgas Ausland</c:v>
                      </c:pt>
                      <c:pt idx="18">
                        <c:v>Kohle Schweiz</c:v>
                      </c:pt>
                      <c:pt idx="19">
                        <c:v>Kohle Ausland</c:v>
                      </c:pt>
                      <c:pt idx="20">
                        <c:v>Siedlungsabfälle (nicht erneuerbar) Schweiz</c:v>
                      </c:pt>
                      <c:pt idx="21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Lieferantenmix!$C$57:$C$67</c15:sqref>
                        </c15:fullRef>
                        <c15:formulaRef>
                          <c15:sqref>(Lieferantenmix!$C$57:$C$61,Lieferantenmix!$C$63:$C$67)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6A1-443B-B4C8-AA5E7010928A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Lieferantenmix!$C$56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B6A1-443B-B4C8-AA5E7010928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B6A1-443B-B4C8-AA5E7010928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Lieferantenmix!$B$58:$B$80</c15:sqref>
                        </c15:fullRef>
                        <c15:formulaRef>
                          <c15:sqref>(Lieferantenmix!$B$58:$B$62,Lieferantenmix!$B$64:$B$80)</c15:sqref>
                        </c15:formulaRef>
                      </c:ext>
                    </c:extLst>
                    <c:strCache>
                      <c:ptCount val="22"/>
                      <c:pt idx="0">
                        <c:v>Wasserkraft Schweiz</c:v>
                      </c:pt>
                      <c:pt idx="1">
                        <c:v>Wasserkraft Ausland</c:v>
                      </c:pt>
                      <c:pt idx="2">
                        <c:v>Sonnenenergie Schweiz</c:v>
                      </c:pt>
                      <c:pt idx="3">
                        <c:v>Sonnenenergie Ausland</c:v>
                      </c:pt>
                      <c:pt idx="4">
                        <c:v>Windenergie Schweiz</c:v>
                      </c:pt>
                      <c:pt idx="5">
                        <c:v>Biomasse Schweiz</c:v>
                      </c:pt>
                      <c:pt idx="6">
                        <c:v>Biomasse Ausland</c:v>
                      </c:pt>
                      <c:pt idx="7">
                        <c:v>Siedlungsabfälle (erneuerbar) Schweiz</c:v>
                      </c:pt>
                      <c:pt idx="8">
                        <c:v>Siedlungsabfälle (erneuerbar) Ausland</c:v>
                      </c:pt>
                      <c:pt idx="9">
                        <c:v>Geothermie Schweiz</c:v>
                      </c:pt>
                      <c:pt idx="10">
                        <c:v>Geothermie Ausland</c:v>
                      </c:pt>
                      <c:pt idx="11">
                        <c:v>Geförderter Strom Schweiz</c:v>
                      </c:pt>
                      <c:pt idx="12">
                        <c:v>Kernenergie Schweiz</c:v>
                      </c:pt>
                      <c:pt idx="13">
                        <c:v>Kernenergie Ausland</c:v>
                      </c:pt>
                      <c:pt idx="14">
                        <c:v>Erdöl Schweiz</c:v>
                      </c:pt>
                      <c:pt idx="15">
                        <c:v>Erdöl Ausland</c:v>
                      </c:pt>
                      <c:pt idx="16">
                        <c:v>Erdgas Schweiz</c:v>
                      </c:pt>
                      <c:pt idx="17">
                        <c:v>Erdgas Ausland</c:v>
                      </c:pt>
                      <c:pt idx="18">
                        <c:v>Kohle Schweiz</c:v>
                      </c:pt>
                      <c:pt idx="19">
                        <c:v>Kohle Ausland</c:v>
                      </c:pt>
                      <c:pt idx="20">
                        <c:v>Siedlungsabfälle (nicht erneuerbar) Schweiz</c:v>
                      </c:pt>
                      <c:pt idx="21">
                        <c:v>Siedlungsabfälle (nicht erneuerbar) Ausland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Lieferantenmix!$C$57:$C$67</c15:sqref>
                        </c15:fullRef>
                        <c15:formulaRef>
                          <c15:sqref>(Lieferantenmix!$C$57:$C$61,Lieferantenmix!$C$63:$C$67)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6A1-443B-B4C8-AA5E7010928A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2158707292728566"/>
          <c:y val="0.19093483543564688"/>
          <c:w val="0.33207594050743666"/>
          <c:h val="0.468450527653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398690</xdr:colOff>
      <xdr:row>53</xdr:row>
      <xdr:rowOff>55336</xdr:rowOff>
    </xdr:from>
    <xdr:to>
      <xdr:col>10</xdr:col>
      <xdr:colOff>654079</xdr:colOff>
      <xdr:row>69</xdr:row>
      <xdr:rowOff>123533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5E5A174-42F3-B25F-C4D5-24A585BE8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925287</xdr:colOff>
      <xdr:row>53</xdr:row>
      <xdr:rowOff>68035</xdr:rowOff>
    </xdr:from>
    <xdr:to>
      <xdr:col>4</xdr:col>
      <xdr:colOff>87880</xdr:colOff>
      <xdr:row>55</xdr:row>
      <xdr:rowOff>136069</xdr:rowOff>
    </xdr:to>
    <xdr:sp macro="" textlink="">
      <xdr:nvSpPr>
        <xdr:cNvPr id="5" name="Pfeil: nach unten 4">
          <a:extLst>
            <a:ext uri="{FF2B5EF4-FFF2-40B4-BE49-F238E27FC236}">
              <a16:creationId xmlns:a16="http://schemas.microsoft.com/office/drawing/2014/main" id="{157D6CBC-F461-42FF-BD08-098C936EAA4C}"/>
            </a:ext>
          </a:extLst>
        </xdr:cNvPr>
        <xdr:cNvSpPr/>
      </xdr:nvSpPr>
      <xdr:spPr>
        <a:xfrm>
          <a:off x="5061858" y="10382249"/>
          <a:ext cx="332808" cy="380999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25</xdr:col>
      <xdr:colOff>726281</xdr:colOff>
      <xdr:row>12</xdr:row>
      <xdr:rowOff>83344</xdr:rowOff>
    </xdr:from>
    <xdr:to>
      <xdr:col>27</xdr:col>
      <xdr:colOff>13608</xdr:colOff>
      <xdr:row>16</xdr:row>
      <xdr:rowOff>154781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B173FF39-506D-A70F-5682-11FF0F1123D3}"/>
            </a:ext>
          </a:extLst>
        </xdr:cNvPr>
        <xdr:cNvSpPr/>
      </xdr:nvSpPr>
      <xdr:spPr>
        <a:xfrm>
          <a:off x="26908125" y="3190875"/>
          <a:ext cx="1680483" cy="785812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Die</a:t>
          </a:r>
          <a:r>
            <a:rPr lang="de-CH" sz="1200" b="0" kern="1200" baseline="0">
              <a:solidFill>
                <a:sysClr val="windowText" lastClr="000000"/>
              </a:solidFill>
            </a:rPr>
            <a:t> Tabelle ist </a:t>
          </a:r>
          <a:r>
            <a:rPr lang="de-CH" sz="1200" b="1" kern="1200" baseline="0">
              <a:solidFill>
                <a:sysClr val="windowText" lastClr="000000"/>
              </a:solidFill>
            </a:rPr>
            <a:t>optional</a:t>
          </a:r>
          <a:r>
            <a:rPr lang="de-CH" sz="1200" b="0" kern="1200" baseline="0">
              <a:solidFill>
                <a:sysClr val="windowText" lastClr="000000"/>
              </a:solidFill>
            </a:rPr>
            <a:t> für die Stromkennzeichnung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503463</xdr:colOff>
      <xdr:row>54</xdr:row>
      <xdr:rowOff>95250</xdr:rowOff>
    </xdr:from>
    <xdr:to>
      <xdr:col>13</xdr:col>
      <xdr:colOff>952499</xdr:colOff>
      <xdr:row>61</xdr:row>
      <xdr:rowOff>84818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5B2A214A-77EF-4584-A41A-8626856C746F}"/>
            </a:ext>
          </a:extLst>
        </xdr:cNvPr>
        <xdr:cNvSpPr/>
      </xdr:nvSpPr>
      <xdr:spPr>
        <a:xfrm>
          <a:off x="11715749" y="10627179"/>
          <a:ext cx="2843893" cy="1173389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Nicht relevante Kategorien in Zelle C57 rausfiltern.</a:t>
          </a:r>
        </a:p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Die</a:t>
          </a:r>
          <a:r>
            <a:rPr lang="de-CH" sz="1200" b="0" kern="1200" baseline="0">
              <a:solidFill>
                <a:sysClr val="windowText" lastClr="000000"/>
              </a:solidFill>
            </a:rPr>
            <a:t> grafische Gegenüberstellung von Lieferanten- und Produktemix ist </a:t>
          </a:r>
          <a:r>
            <a:rPr lang="de-CH" sz="1200" b="1" kern="1200" baseline="0">
              <a:solidFill>
                <a:sysClr val="windowText" lastClr="000000"/>
              </a:solidFill>
            </a:rPr>
            <a:t>Pflicht </a:t>
          </a:r>
          <a:r>
            <a:rPr lang="de-CH" sz="1200" b="0" kern="1200" baseline="0">
              <a:solidFill>
                <a:sysClr val="windowText" lastClr="000000"/>
              </a:solidFill>
            </a:rPr>
            <a:t>(siehe Arbeitsblatt Produktemix).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Produktemix C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CO2-Emissionen: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Produktemix C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Nuklearer Abfall: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Lieferantenmix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Lieferantenmix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Lieferantenmix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Lieferantenmix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F2677DB-4F13-4D8D-8A3A-A99105CE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10" name="Pfeil: nach unten 9">
          <a:extLst>
            <a:ext uri="{FF2B5EF4-FFF2-40B4-BE49-F238E27FC236}">
              <a16:creationId xmlns:a16="http://schemas.microsoft.com/office/drawing/2014/main" id="{81F74865-6815-9D8A-D46C-31D5C3E7DE5C}"/>
            </a:ext>
          </a:extLst>
        </xdr:cNvPr>
        <xdr:cNvSpPr/>
      </xdr:nvSpPr>
      <xdr:spPr>
        <a:xfrm>
          <a:off x="4591051" y="5963707"/>
          <a:ext cx="224366" cy="406400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 editAs="absolute">
    <xdr:from>
      <xdr:col>12</xdr:col>
      <xdr:colOff>666750</xdr:colOff>
      <xdr:row>7</xdr:row>
      <xdr:rowOff>147108</xdr:rowOff>
    </xdr:from>
    <xdr:to>
      <xdr:col>19</xdr:col>
      <xdr:colOff>497415</xdr:colOff>
      <xdr:row>26</xdr:row>
      <xdr:rowOff>21166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ABB09C3-B9B9-4A41-B644-753FA5A5C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508000</xdr:colOff>
      <xdr:row>0</xdr:row>
      <xdr:rowOff>211666</xdr:rowOff>
    </xdr:from>
    <xdr:to>
      <xdr:col>20</xdr:col>
      <xdr:colOff>605066</xdr:colOff>
      <xdr:row>3</xdr:row>
      <xdr:rowOff>34886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177D470B-7260-4A51-A74D-C6CA2F26CAEB}"/>
            </a:ext>
          </a:extLst>
        </xdr:cNvPr>
        <xdr:cNvSpPr/>
      </xdr:nvSpPr>
      <xdr:spPr>
        <a:xfrm>
          <a:off x="15726833" y="211666"/>
          <a:ext cx="2383066" cy="754553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Hinweis</a:t>
          </a:r>
          <a:r>
            <a:rPr lang="de-CH" sz="1200" b="0" kern="1200">
              <a:solidFill>
                <a:sysClr val="windowText" lastClr="000000"/>
              </a:solidFill>
            </a:rPr>
            <a:t>: Farben und Legende</a:t>
          </a:r>
          <a:r>
            <a:rPr lang="de-CH" sz="1200" b="0" kern="1200" baseline="0">
              <a:solidFill>
                <a:sysClr val="windowText" lastClr="000000"/>
              </a:solidFill>
            </a:rPr>
            <a:t> müssen jeweils geprüft und ggf. manuell angepasst werden.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Produktemix A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CO2-Emissionen: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Produktemix A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Nuklearer Abfall: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Lieferantenmix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Lieferantenmix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A11692-7D68-4162-ADC7-19263CD60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5F208D61-76C4-402D-954B-3FFBD2F0BCA8}"/>
            </a:ext>
          </a:extLst>
        </xdr:cNvPr>
        <xdr:cNvSpPr/>
      </xdr:nvSpPr>
      <xdr:spPr>
        <a:xfrm>
          <a:off x="4593168" y="6544732"/>
          <a:ext cx="220132" cy="409575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 editAs="absolute">
    <xdr:from>
      <xdr:col>12</xdr:col>
      <xdr:colOff>666750</xdr:colOff>
      <xdr:row>7</xdr:row>
      <xdr:rowOff>147108</xdr:rowOff>
    </xdr:from>
    <xdr:to>
      <xdr:col>19</xdr:col>
      <xdr:colOff>497415</xdr:colOff>
      <xdr:row>26</xdr:row>
      <xdr:rowOff>21166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5B0A4E6-6966-4007-9F36-F2328E85B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508000</xdr:colOff>
      <xdr:row>0</xdr:row>
      <xdr:rowOff>211666</xdr:rowOff>
    </xdr:from>
    <xdr:to>
      <xdr:col>20</xdr:col>
      <xdr:colOff>605066</xdr:colOff>
      <xdr:row>3</xdr:row>
      <xdr:rowOff>34886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92EFEA10-8940-4159-BC81-9525610DC0CB}"/>
            </a:ext>
          </a:extLst>
        </xdr:cNvPr>
        <xdr:cNvSpPr/>
      </xdr:nvSpPr>
      <xdr:spPr>
        <a:xfrm>
          <a:off x="15719425" y="211666"/>
          <a:ext cx="2383066" cy="75667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Hinweis</a:t>
          </a:r>
          <a:r>
            <a:rPr lang="de-CH" sz="1200" b="0" kern="1200">
              <a:solidFill>
                <a:sysClr val="windowText" lastClr="000000"/>
              </a:solidFill>
            </a:rPr>
            <a:t>: Farben und Legende</a:t>
          </a:r>
          <a:r>
            <a:rPr lang="de-CH" sz="1200" b="0" kern="1200" baseline="0">
              <a:solidFill>
                <a:sysClr val="windowText" lastClr="000000"/>
              </a:solidFill>
            </a:rPr>
            <a:t> müssen jeweils geprüft und ggf. manuell angepasst werden.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Produktemix B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CO2-Emissionen: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Produktemix B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Nuklearer Abfall: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Lieferantenmix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Lieferantenmix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8183626-4A7E-41CE-A929-55FC00B08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7AB0F6C5-AE52-40F4-945F-BC412038CD88}"/>
            </a:ext>
          </a:extLst>
        </xdr:cNvPr>
        <xdr:cNvSpPr/>
      </xdr:nvSpPr>
      <xdr:spPr>
        <a:xfrm>
          <a:off x="4593168" y="6544732"/>
          <a:ext cx="220132" cy="409575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 editAs="absolute">
    <xdr:from>
      <xdr:col>12</xdr:col>
      <xdr:colOff>666750</xdr:colOff>
      <xdr:row>7</xdr:row>
      <xdr:rowOff>147108</xdr:rowOff>
    </xdr:from>
    <xdr:to>
      <xdr:col>19</xdr:col>
      <xdr:colOff>497415</xdr:colOff>
      <xdr:row>26</xdr:row>
      <xdr:rowOff>21166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E6CC87E-3E82-45CA-B46D-6E186DD59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508000</xdr:colOff>
      <xdr:row>0</xdr:row>
      <xdr:rowOff>211666</xdr:rowOff>
    </xdr:from>
    <xdr:to>
      <xdr:col>20</xdr:col>
      <xdr:colOff>605066</xdr:colOff>
      <xdr:row>3</xdr:row>
      <xdr:rowOff>34886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F60F1B9A-B438-47E9-A692-A3FECAEB03ED}"/>
            </a:ext>
          </a:extLst>
        </xdr:cNvPr>
        <xdr:cNvSpPr/>
      </xdr:nvSpPr>
      <xdr:spPr>
        <a:xfrm>
          <a:off x="15719425" y="211666"/>
          <a:ext cx="2383066" cy="75667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Hinweis</a:t>
          </a:r>
          <a:r>
            <a:rPr lang="de-CH" sz="1200" b="0" kern="1200">
              <a:solidFill>
                <a:sysClr val="windowText" lastClr="000000"/>
              </a:solidFill>
            </a:rPr>
            <a:t>: Farben und Legende</a:t>
          </a:r>
          <a:r>
            <a:rPr lang="de-CH" sz="1200" b="0" kern="1200" baseline="0">
              <a:solidFill>
                <a:sysClr val="windowText" lastClr="000000"/>
              </a:solidFill>
            </a:rPr>
            <a:t> müssen jeweils geprüft und ggf. manuell angepasst werden.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  <pageSetUpPr fitToPage="1"/>
  </sheetPr>
  <dimension ref="A1:AC112"/>
  <sheetViews>
    <sheetView tabSelected="1" topLeftCell="A2" zoomScale="70" zoomScaleNormal="70" workbookViewId="0">
      <selection activeCell="F35" sqref="F35"/>
    </sheetView>
  </sheetViews>
  <sheetFormatPr baseColWidth="10" defaultColWidth="11.453125" defaultRowHeight="12.5"/>
  <cols>
    <col min="1" max="1" width="1.453125" style="10" customWidth="1"/>
    <col min="2" max="2" width="43" style="10" customWidth="1"/>
    <col min="3" max="6" width="17.54296875" style="10" customWidth="1"/>
    <col min="7" max="7" width="1.453125" style="10" customWidth="1"/>
    <col min="8" max="11" width="17.453125" style="10" customWidth="1"/>
    <col min="12" max="12" width="1.26953125" style="10" customWidth="1"/>
    <col min="13" max="16" width="17.453125" style="10" customWidth="1"/>
    <col min="17" max="17" width="1.453125" style="10" customWidth="1"/>
    <col min="18" max="21" width="17.453125" style="10" customWidth="1"/>
    <col min="22" max="22" width="3" style="10" customWidth="1"/>
    <col min="23" max="23" width="16.1796875" style="10" customWidth="1"/>
    <col min="24" max="24" width="29.26953125" style="10" customWidth="1"/>
    <col min="25" max="26" width="15.7265625" style="10" customWidth="1"/>
    <col min="27" max="27" width="20.1796875" style="10" customWidth="1"/>
    <col min="28" max="16384" width="11.453125" style="10"/>
  </cols>
  <sheetData>
    <row r="1" spans="1:29" ht="14.6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9" ht="26.25" customHeight="1">
      <c r="A2" s="30"/>
      <c r="B2" s="210" t="s">
        <v>99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9" ht="86.5" customHeight="1">
      <c r="A3" s="30"/>
      <c r="B3" s="232" t="s">
        <v>100</v>
      </c>
      <c r="C3" s="233"/>
      <c r="D3" s="233"/>
      <c r="E3" s="234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9" ht="14.6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9" ht="14.65" customHeight="1" thickBot="1">
      <c r="A5" s="30"/>
      <c r="B5" s="212" t="s">
        <v>94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</row>
    <row r="6" spans="1:29" ht="14.6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9" ht="14.65" customHeight="1">
      <c r="A7" s="30"/>
      <c r="B7" s="30" t="s">
        <v>0</v>
      </c>
      <c r="C7" s="168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9" ht="14.65" customHeight="1">
      <c r="A8" s="30"/>
      <c r="B8" s="30" t="s">
        <v>1</v>
      </c>
      <c r="C8" s="167" t="s">
        <v>2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9" ht="14.65" customHeight="1">
      <c r="A9" s="30"/>
      <c r="B9" s="30"/>
      <c r="C9" s="171" t="s">
        <v>4</v>
      </c>
      <c r="D9" s="171" t="s">
        <v>5</v>
      </c>
      <c r="E9" s="171" t="s">
        <v>6</v>
      </c>
      <c r="F9" s="171" t="s">
        <v>7</v>
      </c>
      <c r="G9" s="172"/>
      <c r="H9" s="173" t="s">
        <v>3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9" ht="14.65" customHeight="1">
      <c r="A10" s="30"/>
      <c r="B10" s="30" t="str">
        <f>"Verkaufte "&amp;C8 &amp; " an Endkunden"</f>
        <v>Verkaufte kWh an Endkunden</v>
      </c>
      <c r="C10" s="217"/>
      <c r="D10" s="218"/>
      <c r="E10" s="218"/>
      <c r="F10" s="219"/>
      <c r="G10" s="170"/>
      <c r="H10" s="209">
        <f>SUM(C10:F10)</f>
        <v>0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9" ht="14.65" customHeight="1">
      <c r="A11" s="30"/>
      <c r="B11" s="30" t="s">
        <v>108</v>
      </c>
      <c r="C11" s="16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C11"/>
    </row>
    <row r="12" spans="1:29" ht="14.65" customHeight="1">
      <c r="A12" s="30"/>
      <c r="B12" s="30" t="s">
        <v>56</v>
      </c>
      <c r="C12" s="237" t="s">
        <v>87</v>
      </c>
      <c r="D12" s="238"/>
      <c r="E12" s="238"/>
      <c r="F12" s="238"/>
      <c r="G12" s="238"/>
      <c r="H12" s="238"/>
      <c r="I12" s="238"/>
      <c r="J12" s="238"/>
      <c r="K12" s="238"/>
      <c r="L12" s="23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9" ht="14.65" customHeight="1">
      <c r="A13" s="30"/>
      <c r="B13" s="30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47"/>
      <c r="N13" s="247"/>
      <c r="O13" s="78"/>
      <c r="P13" s="78"/>
      <c r="Q13" s="78"/>
      <c r="R13" s="78"/>
      <c r="S13" s="78"/>
      <c r="T13" s="78"/>
      <c r="U13" s="78"/>
      <c r="V13" s="30"/>
      <c r="W13" s="30"/>
      <c r="X13" s="30"/>
      <c r="Y13" s="30"/>
      <c r="Z13" s="30"/>
      <c r="AA13" s="30"/>
    </row>
    <row r="14" spans="1:29" ht="14.65" customHeight="1" thickBot="1">
      <c r="A14" s="30"/>
      <c r="B14" s="212" t="s">
        <v>95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</row>
    <row r="15" spans="1:29" ht="14.65" customHeight="1">
      <c r="A15" s="30"/>
      <c r="B15" s="30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90"/>
      <c r="O15" s="78"/>
      <c r="P15" s="78"/>
      <c r="Q15" s="78"/>
      <c r="R15" s="78"/>
      <c r="S15" s="78"/>
      <c r="T15" s="78"/>
      <c r="U15" s="78"/>
      <c r="V15" s="30"/>
      <c r="W15" s="30"/>
      <c r="X15" s="30"/>
      <c r="Y15" s="30"/>
      <c r="Z15" s="30"/>
      <c r="AA15" s="30"/>
    </row>
    <row r="16" spans="1:29" ht="14.65" customHeight="1">
      <c r="A16" s="30"/>
      <c r="B16" s="30"/>
      <c r="C16" s="248" t="s">
        <v>57</v>
      </c>
      <c r="D16" s="248"/>
      <c r="E16" s="248" t="s">
        <v>58</v>
      </c>
      <c r="F16" s="248"/>
      <c r="G16" s="32"/>
      <c r="H16" s="248" t="s">
        <v>57</v>
      </c>
      <c r="I16" s="248"/>
      <c r="J16" s="248" t="s">
        <v>58</v>
      </c>
      <c r="K16" s="248"/>
      <c r="L16" s="30"/>
      <c r="M16" s="248" t="s">
        <v>57</v>
      </c>
      <c r="N16" s="248"/>
      <c r="O16" s="248" t="s">
        <v>58</v>
      </c>
      <c r="P16" s="248"/>
      <c r="Q16" s="32"/>
      <c r="R16" s="248" t="s">
        <v>57</v>
      </c>
      <c r="S16" s="248"/>
      <c r="T16" s="248" t="s">
        <v>58</v>
      </c>
      <c r="U16" s="248"/>
      <c r="V16" s="32"/>
      <c r="W16" s="30"/>
      <c r="X16" s="223" t="s">
        <v>25</v>
      </c>
      <c r="Y16" s="224"/>
      <c r="Z16" s="225"/>
      <c r="AA16" s="30"/>
    </row>
    <row r="17" spans="1:27" ht="14.65" customHeight="1">
      <c r="A17" s="30"/>
      <c r="B17" s="30"/>
      <c r="C17" s="249" t="s">
        <v>4</v>
      </c>
      <c r="D17" s="250"/>
      <c r="E17" s="250" t="s">
        <v>4</v>
      </c>
      <c r="F17" s="251"/>
      <c r="G17" s="107"/>
      <c r="H17" s="252" t="s">
        <v>5</v>
      </c>
      <c r="I17" s="253"/>
      <c r="J17" s="253" t="s">
        <v>5</v>
      </c>
      <c r="K17" s="259"/>
      <c r="L17" s="110"/>
      <c r="M17" s="260" t="s">
        <v>6</v>
      </c>
      <c r="N17" s="254"/>
      <c r="O17" s="254" t="s">
        <v>6</v>
      </c>
      <c r="P17" s="255"/>
      <c r="Q17" s="115"/>
      <c r="R17" s="256" t="s">
        <v>7</v>
      </c>
      <c r="S17" s="257"/>
      <c r="T17" s="257" t="s">
        <v>7</v>
      </c>
      <c r="U17" s="258"/>
      <c r="V17" s="32"/>
      <c r="W17" s="30"/>
      <c r="X17" s="176" t="s">
        <v>26</v>
      </c>
      <c r="Y17" s="174" t="s">
        <v>27</v>
      </c>
      <c r="Z17" s="175"/>
      <c r="AA17" s="30"/>
    </row>
    <row r="18" spans="1:27" ht="14.65" customHeight="1">
      <c r="A18" s="30"/>
      <c r="B18" s="13" t="s">
        <v>8</v>
      </c>
      <c r="C18" s="116" t="s">
        <v>9</v>
      </c>
      <c r="D18" s="116" t="s">
        <v>10</v>
      </c>
      <c r="E18" s="116" t="s">
        <v>9</v>
      </c>
      <c r="F18" s="116" t="s">
        <v>10</v>
      </c>
      <c r="G18" s="107"/>
      <c r="H18" s="116" t="s">
        <v>9</v>
      </c>
      <c r="I18" s="116" t="s">
        <v>10</v>
      </c>
      <c r="J18" s="116" t="s">
        <v>9</v>
      </c>
      <c r="K18" s="116" t="s">
        <v>10</v>
      </c>
      <c r="L18" s="110"/>
      <c r="M18" s="116" t="s">
        <v>9</v>
      </c>
      <c r="N18" s="116" t="s">
        <v>10</v>
      </c>
      <c r="O18" s="116" t="s">
        <v>9</v>
      </c>
      <c r="P18" s="116" t="s">
        <v>10</v>
      </c>
      <c r="Q18" s="107"/>
      <c r="R18" s="116" t="s">
        <v>9</v>
      </c>
      <c r="S18" s="116" t="s">
        <v>10</v>
      </c>
      <c r="T18" s="116" t="s">
        <v>9</v>
      </c>
      <c r="U18" s="116" t="s">
        <v>10</v>
      </c>
      <c r="V18" s="30"/>
      <c r="W18" s="30"/>
      <c r="X18" s="176" t="s">
        <v>28</v>
      </c>
      <c r="Y18" s="174" t="s">
        <v>29</v>
      </c>
      <c r="Z18" s="175"/>
      <c r="AA18" s="30"/>
    </row>
    <row r="19" spans="1:27" ht="14.65" customHeight="1">
      <c r="A19" s="30"/>
      <c r="B19" s="15" t="s">
        <v>11</v>
      </c>
      <c r="C19" s="117" t="str">
        <f>$C$8</f>
        <v>kWh</v>
      </c>
      <c r="D19" s="117" t="str">
        <f>$C$8</f>
        <v>kWh</v>
      </c>
      <c r="E19" s="117" t="str">
        <f>$C$8</f>
        <v>kWh</v>
      </c>
      <c r="F19" s="117" t="str">
        <f>$C$8</f>
        <v>kWh</v>
      </c>
      <c r="G19" s="108"/>
      <c r="H19" s="117" t="str">
        <f>$C$8</f>
        <v>kWh</v>
      </c>
      <c r="I19" s="117" t="str">
        <f>$C$8</f>
        <v>kWh</v>
      </c>
      <c r="J19" s="117" t="str">
        <f>$C$8</f>
        <v>kWh</v>
      </c>
      <c r="K19" s="117" t="str">
        <f>$C$8</f>
        <v>kWh</v>
      </c>
      <c r="L19" s="110"/>
      <c r="M19" s="117" t="str">
        <f>$C$8</f>
        <v>kWh</v>
      </c>
      <c r="N19" s="117" t="str">
        <f>$C$8</f>
        <v>kWh</v>
      </c>
      <c r="O19" s="117" t="str">
        <f>$C$8</f>
        <v>kWh</v>
      </c>
      <c r="P19" s="117" t="str">
        <f>$C$8</f>
        <v>kWh</v>
      </c>
      <c r="Q19" s="108"/>
      <c r="R19" s="117" t="str">
        <f>$C$8</f>
        <v>kWh</v>
      </c>
      <c r="S19" s="117" t="str">
        <f>$C$8</f>
        <v>kWh</v>
      </c>
      <c r="T19" s="117" t="str">
        <f>$C$8</f>
        <v>kWh</v>
      </c>
      <c r="U19" s="117" t="str">
        <f>$C$8</f>
        <v>kWh</v>
      </c>
      <c r="V19" s="30"/>
      <c r="W19" s="30"/>
      <c r="X19" s="176"/>
      <c r="Y19" s="174" t="s">
        <v>30</v>
      </c>
      <c r="Z19" s="175"/>
      <c r="AA19" s="30"/>
    </row>
    <row r="20" spans="1:27" ht="14.65" customHeight="1">
      <c r="A20" s="30"/>
      <c r="B20" s="35"/>
      <c r="C20" s="42"/>
      <c r="D20" s="43"/>
      <c r="E20" s="42"/>
      <c r="F20" s="91"/>
      <c r="G20" s="75"/>
      <c r="H20" s="101"/>
      <c r="I20" s="43"/>
      <c r="J20" s="42"/>
      <c r="K20" s="91"/>
      <c r="L20" s="75"/>
      <c r="M20" s="101"/>
      <c r="N20" s="43"/>
      <c r="O20" s="42"/>
      <c r="P20" s="91"/>
      <c r="Q20" s="75"/>
      <c r="R20" s="101"/>
      <c r="S20" s="43"/>
      <c r="T20" s="42"/>
      <c r="U20" s="43"/>
      <c r="V20" s="41"/>
      <c r="W20" s="30"/>
      <c r="X20" s="176"/>
      <c r="Y20" s="177"/>
      <c r="Z20" s="178"/>
      <c r="AA20" s="30"/>
    </row>
    <row r="21" spans="1:27" ht="14.65" customHeight="1">
      <c r="A21" s="30"/>
      <c r="B21" s="36"/>
      <c r="C21" s="44"/>
      <c r="D21" s="45"/>
      <c r="E21" s="44"/>
      <c r="F21" s="92"/>
      <c r="G21" s="75"/>
      <c r="H21" s="99"/>
      <c r="I21" s="45"/>
      <c r="J21" s="44"/>
      <c r="K21" s="92"/>
      <c r="L21" s="75"/>
      <c r="M21" s="99"/>
      <c r="N21" s="45"/>
      <c r="O21" s="44"/>
      <c r="P21" s="92"/>
      <c r="Q21" s="75"/>
      <c r="R21" s="99"/>
      <c r="S21" s="45"/>
      <c r="T21" s="44"/>
      <c r="U21" s="45"/>
      <c r="V21" s="41"/>
      <c r="W21" s="30"/>
      <c r="X21" s="176" t="s">
        <v>31</v>
      </c>
      <c r="Y21" s="19">
        <f>C7</f>
        <v>0</v>
      </c>
      <c r="Z21" s="34"/>
      <c r="AA21" s="30"/>
    </row>
    <row r="22" spans="1:27" ht="14.65" customHeight="1">
      <c r="A22" s="30"/>
      <c r="B22" s="37"/>
      <c r="C22" s="46"/>
      <c r="D22" s="47"/>
      <c r="E22" s="46"/>
      <c r="F22" s="93"/>
      <c r="G22" s="75"/>
      <c r="H22" s="100"/>
      <c r="I22" s="47"/>
      <c r="J22" s="46"/>
      <c r="K22" s="93"/>
      <c r="L22" s="75"/>
      <c r="M22" s="100"/>
      <c r="N22" s="47"/>
      <c r="O22" s="46"/>
      <c r="P22" s="93"/>
      <c r="Q22" s="75"/>
      <c r="R22" s="100"/>
      <c r="S22" s="47"/>
      <c r="T22" s="46"/>
      <c r="U22" s="47"/>
      <c r="V22" s="41"/>
      <c r="W22" s="30"/>
      <c r="X22" s="176"/>
      <c r="Y22" s="177"/>
      <c r="Z22" s="178"/>
      <c r="AA22" s="30"/>
    </row>
    <row r="23" spans="1:27" ht="14.65" customHeight="1">
      <c r="A23" s="30"/>
      <c r="B23" s="16" t="s">
        <v>12</v>
      </c>
      <c r="C23" s="26"/>
      <c r="D23" s="27"/>
      <c r="E23" s="26"/>
      <c r="F23" s="26"/>
      <c r="G23" s="109"/>
      <c r="H23" s="26"/>
      <c r="I23" s="27"/>
      <c r="J23" s="26"/>
      <c r="K23" s="26"/>
      <c r="L23" s="111"/>
      <c r="M23" s="26"/>
      <c r="N23" s="27"/>
      <c r="O23" s="26"/>
      <c r="P23" s="26"/>
      <c r="Q23" s="109"/>
      <c r="R23" s="26"/>
      <c r="S23" s="27"/>
      <c r="T23" s="26"/>
      <c r="U23" s="27"/>
      <c r="V23" s="33"/>
      <c r="W23" s="30"/>
      <c r="X23" s="176" t="s">
        <v>32</v>
      </c>
      <c r="Y23" s="177"/>
      <c r="Z23" s="178"/>
      <c r="AA23" s="30"/>
    </row>
    <row r="24" spans="1:27" ht="14.65" customHeight="1">
      <c r="A24" s="30"/>
      <c r="B24" s="35"/>
      <c r="C24" s="42"/>
      <c r="D24" s="43"/>
      <c r="E24" s="42"/>
      <c r="F24" s="91"/>
      <c r="G24" s="75"/>
      <c r="H24" s="101"/>
      <c r="I24" s="43"/>
      <c r="J24" s="42"/>
      <c r="K24" s="91"/>
      <c r="L24" s="75"/>
      <c r="M24" s="101"/>
      <c r="N24" s="43"/>
      <c r="O24" s="42"/>
      <c r="P24" s="91"/>
      <c r="Q24" s="75"/>
      <c r="R24" s="101"/>
      <c r="S24" s="43"/>
      <c r="T24" s="42"/>
      <c r="U24" s="43"/>
      <c r="V24" s="41"/>
      <c r="W24" s="30"/>
      <c r="X24" s="179" t="s">
        <v>33</v>
      </c>
      <c r="Y24" s="180" t="s">
        <v>3</v>
      </c>
      <c r="Z24" s="181" t="s">
        <v>34</v>
      </c>
      <c r="AA24" s="30"/>
    </row>
    <row r="25" spans="1:27" ht="14.65" customHeight="1">
      <c r="A25" s="30"/>
      <c r="B25" s="36"/>
      <c r="C25" s="44"/>
      <c r="D25" s="45"/>
      <c r="E25" s="44"/>
      <c r="F25" s="92"/>
      <c r="G25" s="75"/>
      <c r="H25" s="99"/>
      <c r="I25" s="45"/>
      <c r="J25" s="44"/>
      <c r="K25" s="92"/>
      <c r="L25" s="75"/>
      <c r="M25" s="99"/>
      <c r="N25" s="45"/>
      <c r="O25" s="44"/>
      <c r="P25" s="92"/>
      <c r="Q25" s="75"/>
      <c r="R25" s="99"/>
      <c r="S25" s="45"/>
      <c r="T25" s="44"/>
      <c r="U25" s="45"/>
      <c r="V25" s="41"/>
      <c r="W25" s="30"/>
      <c r="X25" s="182" t="s">
        <v>35</v>
      </c>
      <c r="Y25" s="183" t="e">
        <f>+Anhang!O9/100</f>
        <v>#DIV/0!</v>
      </c>
      <c r="Z25" s="183" t="e">
        <f>+Anhang!P9/100</f>
        <v>#DIV/0!</v>
      </c>
      <c r="AA25" s="30"/>
    </row>
    <row r="26" spans="1:27" ht="14.65" customHeight="1">
      <c r="A26" s="30"/>
      <c r="B26" s="37"/>
      <c r="C26" s="46"/>
      <c r="D26" s="47"/>
      <c r="E26" s="46"/>
      <c r="F26" s="93"/>
      <c r="G26" s="75"/>
      <c r="H26" s="100"/>
      <c r="I26" s="47"/>
      <c r="J26" s="46"/>
      <c r="K26" s="93"/>
      <c r="L26" s="75"/>
      <c r="M26" s="100"/>
      <c r="N26" s="47"/>
      <c r="O26" s="46"/>
      <c r="P26" s="93"/>
      <c r="Q26" s="75"/>
      <c r="R26" s="100"/>
      <c r="S26" s="47"/>
      <c r="T26" s="46"/>
      <c r="U26" s="47"/>
      <c r="V26" s="41"/>
      <c r="W26" s="30"/>
      <c r="X26" s="184" t="s">
        <v>11</v>
      </c>
      <c r="Y26" s="185" t="e">
        <f>+Anhang!O10/100</f>
        <v>#DIV/0!</v>
      </c>
      <c r="Z26" s="185" t="e">
        <f>+Anhang!P10/100</f>
        <v>#DIV/0!</v>
      </c>
      <c r="AA26" s="30"/>
    </row>
    <row r="27" spans="1:27" ht="14.65" customHeight="1">
      <c r="A27" s="30"/>
      <c r="B27" s="16" t="s">
        <v>13</v>
      </c>
      <c r="C27" s="26"/>
      <c r="D27" s="27"/>
      <c r="E27" s="26"/>
      <c r="F27" s="26"/>
      <c r="G27" s="109"/>
      <c r="H27" s="26"/>
      <c r="I27" s="27"/>
      <c r="J27" s="26"/>
      <c r="K27" s="26"/>
      <c r="L27" s="111"/>
      <c r="M27" s="26"/>
      <c r="N27" s="27"/>
      <c r="O27" s="26"/>
      <c r="P27" s="26"/>
      <c r="Q27" s="109"/>
      <c r="R27" s="26"/>
      <c r="S27" s="27"/>
      <c r="T27" s="26"/>
      <c r="U27" s="27"/>
      <c r="V27" s="33"/>
      <c r="W27" s="30"/>
      <c r="X27" s="186" t="s">
        <v>36</v>
      </c>
      <c r="Y27" s="187" t="e">
        <f>+Anhang!O11/100</f>
        <v>#DIV/0!</v>
      </c>
      <c r="Z27" s="187" t="e">
        <f>+Anhang!P11/100</f>
        <v>#DIV/0!</v>
      </c>
      <c r="AA27" s="30"/>
    </row>
    <row r="28" spans="1:27" ht="14.65" customHeight="1">
      <c r="A28" s="30"/>
      <c r="B28" s="35"/>
      <c r="C28" s="42"/>
      <c r="D28" s="43"/>
      <c r="E28" s="42"/>
      <c r="F28" s="91"/>
      <c r="G28" s="75"/>
      <c r="H28" s="101"/>
      <c r="I28" s="43"/>
      <c r="J28" s="42"/>
      <c r="K28" s="91"/>
      <c r="L28" s="75"/>
      <c r="M28" s="101"/>
      <c r="N28" s="43"/>
      <c r="O28" s="42"/>
      <c r="P28" s="91"/>
      <c r="Q28" s="75"/>
      <c r="R28" s="101"/>
      <c r="S28" s="43"/>
      <c r="T28" s="42"/>
      <c r="U28" s="43"/>
      <c r="V28" s="41"/>
      <c r="W28" s="30"/>
      <c r="X28" s="188" t="s">
        <v>12</v>
      </c>
      <c r="Y28" s="185" t="e">
        <f>+Anhang!O12/100</f>
        <v>#DIV/0!</v>
      </c>
      <c r="Z28" s="185" t="e">
        <f>+Anhang!P12/100</f>
        <v>#DIV/0!</v>
      </c>
      <c r="AA28" s="30"/>
    </row>
    <row r="29" spans="1:27" ht="14.65" customHeight="1">
      <c r="A29" s="30"/>
      <c r="B29" s="36"/>
      <c r="C29" s="44"/>
      <c r="D29" s="45"/>
      <c r="E29" s="44"/>
      <c r="F29" s="92"/>
      <c r="G29" s="75"/>
      <c r="H29" s="99"/>
      <c r="I29" s="45"/>
      <c r="J29" s="44"/>
      <c r="K29" s="92"/>
      <c r="L29" s="75"/>
      <c r="M29" s="99"/>
      <c r="N29" s="45"/>
      <c r="O29" s="44"/>
      <c r="P29" s="92"/>
      <c r="Q29" s="75"/>
      <c r="R29" s="99"/>
      <c r="S29" s="45"/>
      <c r="T29" s="44"/>
      <c r="U29" s="45"/>
      <c r="V29" s="41"/>
      <c r="W29" s="30"/>
      <c r="X29" s="189" t="s">
        <v>13</v>
      </c>
      <c r="Y29" s="185" t="e">
        <f>+Anhang!O13/100</f>
        <v>#DIV/0!</v>
      </c>
      <c r="Z29" s="185" t="e">
        <f>+Anhang!P13/100</f>
        <v>#DIV/0!</v>
      </c>
      <c r="AA29" s="30"/>
    </row>
    <row r="30" spans="1:27" ht="14.65" customHeight="1">
      <c r="A30" s="30"/>
      <c r="B30" s="16" t="s">
        <v>14</v>
      </c>
      <c r="C30" s="26"/>
      <c r="D30" s="27"/>
      <c r="E30" s="26"/>
      <c r="F30" s="26"/>
      <c r="G30" s="109"/>
      <c r="H30" s="26"/>
      <c r="I30" s="27"/>
      <c r="J30" s="26"/>
      <c r="K30" s="26"/>
      <c r="L30" s="111"/>
      <c r="M30" s="26"/>
      <c r="N30" s="27"/>
      <c r="O30" s="26"/>
      <c r="P30" s="26"/>
      <c r="Q30" s="109"/>
      <c r="R30" s="26"/>
      <c r="S30" s="27"/>
      <c r="T30" s="26"/>
      <c r="U30" s="27"/>
      <c r="V30" s="41"/>
      <c r="W30" s="30"/>
      <c r="X30" s="189" t="s">
        <v>14</v>
      </c>
      <c r="Y30" s="185" t="e">
        <f>+Anhang!O14/100</f>
        <v>#DIV/0!</v>
      </c>
      <c r="Z30" s="185" t="e">
        <f>+Anhang!P14/100</f>
        <v>#DIV/0!</v>
      </c>
      <c r="AA30" s="30"/>
    </row>
    <row r="31" spans="1:27" ht="14.65" customHeight="1">
      <c r="A31" s="30"/>
      <c r="B31" s="74"/>
      <c r="C31" s="65"/>
      <c r="D31" s="66"/>
      <c r="E31" s="65"/>
      <c r="F31" s="94"/>
      <c r="G31" s="75"/>
      <c r="H31" s="102"/>
      <c r="I31" s="66"/>
      <c r="J31" s="65"/>
      <c r="K31" s="94"/>
      <c r="L31" s="75"/>
      <c r="M31" s="102"/>
      <c r="N31" s="66"/>
      <c r="O31" s="65"/>
      <c r="P31" s="94"/>
      <c r="Q31" s="75"/>
      <c r="R31" s="102"/>
      <c r="S31" s="66"/>
      <c r="T31" s="65"/>
      <c r="U31" s="66"/>
      <c r="V31" s="33"/>
      <c r="W31" s="30"/>
      <c r="X31" s="189" t="s">
        <v>15</v>
      </c>
      <c r="Y31" s="185" t="e">
        <f>+Anhang!O15/100</f>
        <v>#DIV/0!</v>
      </c>
      <c r="Z31" s="185" t="e">
        <f>+Anhang!P15/100</f>
        <v>#DIV/0!</v>
      </c>
      <c r="AA31" s="30"/>
    </row>
    <row r="32" spans="1:27" ht="14.65" customHeight="1">
      <c r="A32" s="30"/>
      <c r="B32" s="71"/>
      <c r="C32" s="72"/>
      <c r="D32" s="73"/>
      <c r="E32" s="72"/>
      <c r="F32" s="95"/>
      <c r="G32" s="75"/>
      <c r="H32" s="103"/>
      <c r="I32" s="73"/>
      <c r="J32" s="72"/>
      <c r="K32" s="95"/>
      <c r="L32" s="75"/>
      <c r="M32" s="103"/>
      <c r="N32" s="73"/>
      <c r="O32" s="72"/>
      <c r="P32" s="95"/>
      <c r="Q32" s="75"/>
      <c r="R32" s="103"/>
      <c r="S32" s="73"/>
      <c r="T32" s="72"/>
      <c r="U32" s="73"/>
      <c r="V32" s="41"/>
      <c r="W32" s="30"/>
      <c r="X32" s="189" t="s">
        <v>16</v>
      </c>
      <c r="Y32" s="185" t="e">
        <f>+Anhang!O16/100</f>
        <v>#DIV/0!</v>
      </c>
      <c r="Z32" s="185" t="e">
        <f>+Anhang!P16/100</f>
        <v>#DIV/0!</v>
      </c>
      <c r="AA32" s="30"/>
    </row>
    <row r="33" spans="1:27" ht="14.65" customHeight="1">
      <c r="A33" s="30"/>
      <c r="B33" s="16" t="s">
        <v>107</v>
      </c>
      <c r="C33" s="26"/>
      <c r="D33" s="27"/>
      <c r="E33" s="26"/>
      <c r="F33" s="26"/>
      <c r="G33" s="109"/>
      <c r="H33" s="26"/>
      <c r="I33" s="27"/>
      <c r="J33" s="26"/>
      <c r="K33" s="26"/>
      <c r="L33" s="111"/>
      <c r="M33" s="26"/>
      <c r="N33" s="27"/>
      <c r="O33" s="26"/>
      <c r="P33" s="26"/>
      <c r="Q33" s="109"/>
      <c r="R33" s="26"/>
      <c r="S33" s="27"/>
      <c r="T33" s="26"/>
      <c r="U33" s="27"/>
      <c r="V33" s="41"/>
      <c r="W33" s="30"/>
      <c r="X33" s="190" t="s">
        <v>37</v>
      </c>
      <c r="Y33" s="191" t="e">
        <f>+Anhang!O17/100</f>
        <v>#DIV/0!</v>
      </c>
      <c r="Z33" s="191" t="e">
        <f>+Anhang!P17/100</f>
        <v>#DIV/0!</v>
      </c>
      <c r="AA33" s="30"/>
    </row>
    <row r="34" spans="1:27" ht="14.65" customHeight="1">
      <c r="A34" s="30"/>
      <c r="B34" s="71"/>
      <c r="C34" s="72"/>
      <c r="D34" s="73"/>
      <c r="E34" s="72"/>
      <c r="F34" s="95"/>
      <c r="G34" s="75"/>
      <c r="H34" s="103"/>
      <c r="I34" s="73"/>
      <c r="J34" s="72"/>
      <c r="K34" s="95"/>
      <c r="L34" s="75"/>
      <c r="M34" s="103"/>
      <c r="N34" s="73"/>
      <c r="O34" s="72"/>
      <c r="P34" s="95"/>
      <c r="Q34" s="75"/>
      <c r="R34" s="103"/>
      <c r="S34" s="73"/>
      <c r="T34" s="72"/>
      <c r="U34" s="73"/>
      <c r="V34" s="41"/>
      <c r="W34" s="30"/>
      <c r="X34" s="182" t="s">
        <v>38</v>
      </c>
      <c r="Y34" s="183" t="e">
        <f>+Anhang!O18/100</f>
        <v>#DIV/0!</v>
      </c>
      <c r="Z34" s="183" t="e">
        <f>+Anhang!P18/100</f>
        <v>#DIV/0!</v>
      </c>
      <c r="AA34" s="30"/>
    </row>
    <row r="35" spans="1:27" ht="14.65" customHeight="1">
      <c r="A35" s="30"/>
      <c r="B35" s="16" t="s">
        <v>16</v>
      </c>
      <c r="C35" s="26"/>
      <c r="D35" s="27"/>
      <c r="E35" s="26"/>
      <c r="F35" s="26"/>
      <c r="G35" s="109"/>
      <c r="H35" s="26"/>
      <c r="I35" s="27"/>
      <c r="J35" s="26"/>
      <c r="K35" s="26"/>
      <c r="L35" s="111"/>
      <c r="M35" s="26"/>
      <c r="N35" s="27"/>
      <c r="O35" s="26"/>
      <c r="P35" s="26"/>
      <c r="Q35" s="109"/>
      <c r="R35" s="26"/>
      <c r="S35" s="27"/>
      <c r="T35" s="26"/>
      <c r="U35" s="27"/>
      <c r="V35" s="33"/>
      <c r="W35" s="30"/>
      <c r="X35" s="184" t="s">
        <v>18</v>
      </c>
      <c r="Y35" s="185" t="e">
        <f>+Anhang!O19/100</f>
        <v>#DIV/0!</v>
      </c>
      <c r="Z35" s="185" t="e">
        <f>+Anhang!P19/100</f>
        <v>#DIV/0!</v>
      </c>
      <c r="AA35" s="30"/>
    </row>
    <row r="36" spans="1:27" ht="14.65" customHeight="1">
      <c r="A36" s="30"/>
      <c r="B36" s="38"/>
      <c r="C36" s="48"/>
      <c r="D36" s="49"/>
      <c r="E36" s="48"/>
      <c r="F36" s="96"/>
      <c r="G36" s="75"/>
      <c r="H36" s="104"/>
      <c r="I36" s="49"/>
      <c r="J36" s="48"/>
      <c r="K36" s="96"/>
      <c r="L36" s="75"/>
      <c r="M36" s="104"/>
      <c r="N36" s="49"/>
      <c r="O36" s="48"/>
      <c r="P36" s="96"/>
      <c r="Q36" s="75"/>
      <c r="R36" s="104"/>
      <c r="S36" s="49"/>
      <c r="T36" s="48"/>
      <c r="U36" s="49"/>
      <c r="V36" s="41"/>
      <c r="W36" s="30"/>
      <c r="X36" s="186" t="s">
        <v>19</v>
      </c>
      <c r="Y36" s="187" t="e">
        <f>+Anhang!O20/100</f>
        <v>#DIV/0!</v>
      </c>
      <c r="Z36" s="187" t="e">
        <f>+Anhang!P20/100</f>
        <v>#DIV/0!</v>
      </c>
      <c r="AA36" s="30"/>
    </row>
    <row r="37" spans="1:27" ht="14.65" customHeight="1">
      <c r="A37" s="30"/>
      <c r="B37" s="53" t="s">
        <v>17</v>
      </c>
      <c r="C37" s="54"/>
      <c r="D37" s="55"/>
      <c r="E37" s="70">
        <f>ROUND((+C10*C11),1)</f>
        <v>0</v>
      </c>
      <c r="F37" s="54"/>
      <c r="G37" s="110"/>
      <c r="H37" s="54"/>
      <c r="I37" s="55"/>
      <c r="J37" s="80">
        <f>ROUND((+D10*C11),1)</f>
        <v>0</v>
      </c>
      <c r="K37" s="54"/>
      <c r="L37" s="110"/>
      <c r="M37" s="54"/>
      <c r="N37" s="55"/>
      <c r="O37" s="80">
        <f>ROUND((+E10*C11),1)</f>
        <v>0</v>
      </c>
      <c r="P37" s="54"/>
      <c r="Q37" s="110"/>
      <c r="R37" s="54"/>
      <c r="S37" s="55"/>
      <c r="T37" s="80">
        <f>ROUND((+F10*C11),1)</f>
        <v>0</v>
      </c>
      <c r="U37" s="55"/>
      <c r="V37" s="33"/>
      <c r="W37" s="30"/>
      <c r="X37" s="188" t="s">
        <v>20</v>
      </c>
      <c r="Y37" s="185" t="e">
        <f>+Anhang!O21/100</f>
        <v>#DIV/0!</v>
      </c>
      <c r="Z37" s="185" t="e">
        <f>+Anhang!P21/100</f>
        <v>#DIV/0!</v>
      </c>
      <c r="AA37" s="30"/>
    </row>
    <row r="38" spans="1:27" ht="14.65" customHeight="1">
      <c r="A38" s="30"/>
      <c r="B38" s="17" t="s">
        <v>18</v>
      </c>
      <c r="C38" s="28"/>
      <c r="D38" s="76"/>
      <c r="E38" s="28"/>
      <c r="F38" s="28"/>
      <c r="G38" s="109"/>
      <c r="H38" s="28"/>
      <c r="I38" s="76"/>
      <c r="J38" s="28"/>
      <c r="K38" s="28"/>
      <c r="L38" s="111"/>
      <c r="M38" s="28"/>
      <c r="N38" s="76"/>
      <c r="O38" s="28"/>
      <c r="P38" s="28"/>
      <c r="Q38" s="109"/>
      <c r="R38" s="28"/>
      <c r="S38" s="76"/>
      <c r="T38" s="28"/>
      <c r="U38" s="76"/>
      <c r="V38" s="41"/>
      <c r="W38" s="30"/>
      <c r="X38" s="189" t="s">
        <v>21</v>
      </c>
      <c r="Y38" s="185" t="e">
        <f>+Anhang!O22/100</f>
        <v>#DIV/0!</v>
      </c>
      <c r="Z38" s="185" t="e">
        <f>+Anhang!P22/100</f>
        <v>#DIV/0!</v>
      </c>
      <c r="AA38" s="30"/>
    </row>
    <row r="39" spans="1:27" ht="14.65" customHeight="1">
      <c r="A39" s="30"/>
      <c r="B39" s="35"/>
      <c r="C39" s="42"/>
      <c r="D39" s="43"/>
      <c r="E39" s="42"/>
      <c r="F39" s="91"/>
      <c r="G39" s="75"/>
      <c r="H39" s="101"/>
      <c r="I39" s="43"/>
      <c r="J39" s="42"/>
      <c r="K39" s="91"/>
      <c r="L39" s="75"/>
      <c r="M39" s="101"/>
      <c r="N39" s="43"/>
      <c r="O39" s="42"/>
      <c r="P39" s="91"/>
      <c r="Q39" s="75"/>
      <c r="R39" s="101"/>
      <c r="S39" s="43"/>
      <c r="T39" s="42"/>
      <c r="U39" s="43"/>
      <c r="V39" s="30"/>
      <c r="W39" s="30"/>
      <c r="X39" s="189" t="s">
        <v>22</v>
      </c>
      <c r="Y39" s="185" t="e">
        <f>+Anhang!O23/100</f>
        <v>#DIV/0!</v>
      </c>
      <c r="Z39" s="185" t="e">
        <f>+Anhang!P23/100</f>
        <v>#DIV/0!</v>
      </c>
      <c r="AA39" s="30"/>
    </row>
    <row r="40" spans="1:27" ht="14.65" customHeight="1">
      <c r="A40" s="30"/>
      <c r="B40" s="37"/>
      <c r="C40" s="46"/>
      <c r="D40" s="47"/>
      <c r="E40" s="46"/>
      <c r="F40" s="93"/>
      <c r="G40" s="75"/>
      <c r="H40" s="100"/>
      <c r="I40" s="47"/>
      <c r="J40" s="46"/>
      <c r="K40" s="93"/>
      <c r="L40" s="75"/>
      <c r="M40" s="100"/>
      <c r="N40" s="47"/>
      <c r="O40" s="46"/>
      <c r="P40" s="93"/>
      <c r="Q40" s="75"/>
      <c r="R40" s="100"/>
      <c r="S40" s="47"/>
      <c r="T40" s="46"/>
      <c r="U40" s="47"/>
      <c r="V40" s="33"/>
      <c r="W40" s="30"/>
      <c r="X40" s="192" t="s">
        <v>15</v>
      </c>
      <c r="Y40" s="185" t="e">
        <f>+Anhang!O24/100</f>
        <v>#DIV/0!</v>
      </c>
      <c r="Z40" s="185" t="e">
        <f>+Anhang!P24/100</f>
        <v>#DIV/0!</v>
      </c>
      <c r="AA40" s="30"/>
    </row>
    <row r="41" spans="1:27" ht="14.65" customHeight="1">
      <c r="A41" s="30"/>
      <c r="B41" s="18" t="s">
        <v>19</v>
      </c>
      <c r="C41" s="29"/>
      <c r="D41" s="77"/>
      <c r="E41" s="29"/>
      <c r="F41" s="29"/>
      <c r="G41" s="109"/>
      <c r="H41" s="29"/>
      <c r="I41" s="77"/>
      <c r="J41" s="29"/>
      <c r="K41" s="29"/>
      <c r="L41" s="111"/>
      <c r="M41" s="29"/>
      <c r="N41" s="77"/>
      <c r="O41" s="29"/>
      <c r="P41" s="29"/>
      <c r="Q41" s="109"/>
      <c r="R41" s="29"/>
      <c r="S41" s="77"/>
      <c r="T41" s="29"/>
      <c r="U41" s="77"/>
      <c r="V41" s="41"/>
      <c r="W41" s="30"/>
      <c r="X41" s="193" t="s">
        <v>3</v>
      </c>
      <c r="Y41" s="194" t="e">
        <f>+Anhang!O25/100</f>
        <v>#DIV/0!</v>
      </c>
      <c r="Z41" s="194" t="e">
        <f>+Anhang!P25/100</f>
        <v>#DIV/0!</v>
      </c>
      <c r="AA41" s="30"/>
    </row>
    <row r="42" spans="1:27" ht="14.65" customHeight="1">
      <c r="A42" s="30"/>
      <c r="B42" s="39" t="s">
        <v>20</v>
      </c>
      <c r="C42" s="42"/>
      <c r="D42" s="43"/>
      <c r="E42" s="42"/>
      <c r="F42" s="91"/>
      <c r="G42" s="75"/>
      <c r="H42" s="101"/>
      <c r="I42" s="43"/>
      <c r="J42" s="42"/>
      <c r="K42" s="91"/>
      <c r="L42" s="75"/>
      <c r="M42" s="101"/>
      <c r="N42" s="43"/>
      <c r="O42" s="42"/>
      <c r="P42" s="91"/>
      <c r="Q42" s="75"/>
      <c r="R42" s="101"/>
      <c r="S42" s="43"/>
      <c r="T42" s="42"/>
      <c r="U42" s="43"/>
      <c r="V42" s="41"/>
      <c r="W42" s="30"/>
      <c r="X42" s="30"/>
      <c r="Y42" s="30"/>
      <c r="Z42" s="30"/>
      <c r="AA42" s="30"/>
    </row>
    <row r="43" spans="1:27" ht="14.65" customHeight="1">
      <c r="A43" s="30"/>
      <c r="B43" s="40" t="s">
        <v>21</v>
      </c>
      <c r="C43" s="44"/>
      <c r="D43" s="45"/>
      <c r="E43" s="44"/>
      <c r="F43" s="92"/>
      <c r="G43" s="75"/>
      <c r="H43" s="99"/>
      <c r="I43" s="45"/>
      <c r="J43" s="44"/>
      <c r="K43" s="92"/>
      <c r="L43" s="75"/>
      <c r="M43" s="99"/>
      <c r="N43" s="45"/>
      <c r="O43" s="44"/>
      <c r="P43" s="92"/>
      <c r="Q43" s="75"/>
      <c r="R43" s="99"/>
      <c r="S43" s="45"/>
      <c r="T43" s="44"/>
      <c r="U43" s="45"/>
      <c r="V43" s="33"/>
      <c r="W43" s="30"/>
      <c r="X43" s="226" t="str">
        <f>C12</f>
        <v>1: Geförderter Strom: XX% Wasserkraft, YY% Sonnenenergie, ZZ% Windenergie, …..</v>
      </c>
      <c r="Y43" s="227"/>
      <c r="Z43" s="228"/>
      <c r="AA43" s="30"/>
    </row>
    <row r="44" spans="1:27" ht="14.65" customHeight="1">
      <c r="A44" s="30"/>
      <c r="B44" s="64" t="s">
        <v>22</v>
      </c>
      <c r="C44" s="65"/>
      <c r="D44" s="66"/>
      <c r="E44" s="65"/>
      <c r="F44" s="94"/>
      <c r="G44" s="75"/>
      <c r="H44" s="102"/>
      <c r="I44" s="66"/>
      <c r="J44" s="65"/>
      <c r="K44" s="94"/>
      <c r="L44" s="75"/>
      <c r="M44" s="102"/>
      <c r="N44" s="66"/>
      <c r="O44" s="65"/>
      <c r="P44" s="94"/>
      <c r="Q44" s="75"/>
      <c r="R44" s="102"/>
      <c r="S44" s="66"/>
      <c r="T44" s="65"/>
      <c r="U44" s="66"/>
      <c r="V44" s="41"/>
      <c r="W44" s="30"/>
      <c r="X44" s="229"/>
      <c r="Y44" s="230"/>
      <c r="Z44" s="231"/>
      <c r="AA44" s="30"/>
    </row>
    <row r="45" spans="1:27" ht="14.65" customHeight="1">
      <c r="A45" s="30"/>
      <c r="B45" s="67" t="s">
        <v>109</v>
      </c>
      <c r="C45" s="68"/>
      <c r="D45" s="69"/>
      <c r="E45" s="68"/>
      <c r="F45" s="97"/>
      <c r="G45" s="75"/>
      <c r="H45" s="105"/>
      <c r="I45" s="69"/>
      <c r="J45" s="68"/>
      <c r="K45" s="97"/>
      <c r="L45" s="75"/>
      <c r="M45" s="105"/>
      <c r="N45" s="69"/>
      <c r="O45" s="68"/>
      <c r="P45" s="97"/>
      <c r="Q45" s="75"/>
      <c r="R45" s="105"/>
      <c r="S45" s="69"/>
      <c r="T45" s="68"/>
      <c r="U45" s="69"/>
      <c r="V45" s="41"/>
      <c r="W45" s="30"/>
      <c r="X45" s="30"/>
      <c r="Y45" s="30"/>
      <c r="Z45" s="30"/>
      <c r="AA45" s="30"/>
    </row>
    <row r="46" spans="1:27" ht="14.65" customHeight="1">
      <c r="A46" s="30"/>
      <c r="B46" s="30"/>
      <c r="C46" s="33"/>
      <c r="D46" s="33"/>
      <c r="E46" s="33"/>
      <c r="F46" s="33"/>
      <c r="G46" s="111"/>
      <c r="H46" s="33"/>
      <c r="I46" s="33"/>
      <c r="J46" s="33"/>
      <c r="K46" s="33"/>
      <c r="L46" s="111"/>
      <c r="M46" s="33"/>
      <c r="N46" s="33"/>
      <c r="O46" s="33"/>
      <c r="P46" s="33"/>
      <c r="Q46" s="111"/>
      <c r="R46" s="33"/>
      <c r="S46" s="33"/>
      <c r="T46" s="33"/>
      <c r="U46" s="33"/>
      <c r="V46" s="41"/>
      <c r="W46" s="30"/>
      <c r="X46" s="151" t="s">
        <v>59</v>
      </c>
      <c r="Y46" s="152" t="e">
        <f>ROUND(IF((Y35&gt;0),Anhang!T19*(Y35),0),3)</f>
        <v>#DIV/0!</v>
      </c>
      <c r="Z46" s="153" t="s">
        <v>81</v>
      </c>
      <c r="AA46" s="30"/>
    </row>
    <row r="47" spans="1:27" ht="14.65" customHeight="1">
      <c r="A47" s="30"/>
      <c r="B47" s="58" t="s">
        <v>23</v>
      </c>
      <c r="C47" s="57">
        <f>SUM(C20:C45)</f>
        <v>0</v>
      </c>
      <c r="D47" s="57">
        <f>SUM(D20:D45)</f>
        <v>0</v>
      </c>
      <c r="E47" s="57">
        <f>SUM(E20:E45)</f>
        <v>0</v>
      </c>
      <c r="F47" s="98">
        <f>SUM(F20:F45)</f>
        <v>0</v>
      </c>
      <c r="G47" s="75"/>
      <c r="H47" s="106">
        <f>SUM(H20:H45)</f>
        <v>0</v>
      </c>
      <c r="I47" s="57">
        <f>SUM(I20:I45)</f>
        <v>0</v>
      </c>
      <c r="J47" s="57">
        <f>SUM(J20:J45)</f>
        <v>0</v>
      </c>
      <c r="K47" s="98">
        <f>SUM(K20:K45)</f>
        <v>0</v>
      </c>
      <c r="L47" s="75"/>
      <c r="M47" s="106">
        <f>SUM(M20:M45)</f>
        <v>0</v>
      </c>
      <c r="N47" s="57">
        <f>SUM(N20:N45)</f>
        <v>0</v>
      </c>
      <c r="O47" s="57">
        <f>SUM(O20:O45)</f>
        <v>0</v>
      </c>
      <c r="P47" s="98">
        <f>SUM(P20:P45)</f>
        <v>0</v>
      </c>
      <c r="Q47" s="75"/>
      <c r="R47" s="106">
        <f>SUM(R20:R45)</f>
        <v>0</v>
      </c>
      <c r="S47" s="57">
        <f>SUM(S20:S45)</f>
        <v>0</v>
      </c>
      <c r="T47" s="57">
        <f>SUM(T20:T45)</f>
        <v>0</v>
      </c>
      <c r="U47" s="57">
        <f>SUM(U20:U45)</f>
        <v>0</v>
      </c>
      <c r="V47" s="41"/>
      <c r="W47" s="30"/>
      <c r="X47" s="154" t="s">
        <v>61</v>
      </c>
      <c r="Y47" s="146" t="e">
        <f>ROUND(Y48*Y37+Y49*Y38+Y50*Y39+Y51*Y40,3)</f>
        <v>#DIV/0!</v>
      </c>
      <c r="Z47" s="155" t="s">
        <v>60</v>
      </c>
      <c r="AA47" s="30"/>
    </row>
    <row r="48" spans="1:27" ht="14.65" customHeight="1">
      <c r="A48" s="30"/>
      <c r="B48" s="58" t="s">
        <v>24</v>
      </c>
      <c r="C48" s="244">
        <f>+C47+D47</f>
        <v>0</v>
      </c>
      <c r="D48" s="244"/>
      <c r="E48" s="244">
        <f>+E47+F47</f>
        <v>0</v>
      </c>
      <c r="F48" s="245"/>
      <c r="G48" s="112"/>
      <c r="H48" s="246">
        <f>+H47+I47</f>
        <v>0</v>
      </c>
      <c r="I48" s="244"/>
      <c r="J48" s="244">
        <f>+J47+K47</f>
        <v>0</v>
      </c>
      <c r="K48" s="245"/>
      <c r="L48" s="114"/>
      <c r="M48" s="246">
        <f>+M47+N47</f>
        <v>0</v>
      </c>
      <c r="N48" s="244"/>
      <c r="O48" s="244">
        <f>+O47+P47</f>
        <v>0</v>
      </c>
      <c r="P48" s="245"/>
      <c r="Q48" s="112"/>
      <c r="R48" s="246">
        <f>+R47+S47</f>
        <v>0</v>
      </c>
      <c r="S48" s="244"/>
      <c r="T48" s="244">
        <f>+T47+U47</f>
        <v>0</v>
      </c>
      <c r="U48" s="244"/>
      <c r="V48" s="33"/>
      <c r="W48" s="30"/>
      <c r="X48" s="156" t="s">
        <v>84</v>
      </c>
      <c r="Y48" s="157" t="e">
        <f>IF((Y37=0),0,Anhang!U21)</f>
        <v>#DIV/0!</v>
      </c>
      <c r="Z48" s="158" t="s">
        <v>60</v>
      </c>
      <c r="AA48" s="30"/>
    </row>
    <row r="49" spans="1:27" ht="14.65" customHeight="1">
      <c r="A49" s="30"/>
      <c r="B49" s="30"/>
      <c r="C49" s="62"/>
      <c r="D49" s="137"/>
      <c r="E49" s="62">
        <f>+E48-$C$10</f>
        <v>0</v>
      </c>
      <c r="F49" s="137" t="str">
        <f>IF(E49&lt;0,"HKN zu wenig",IF(E49&gt;0,"HKN mehr als nötig",IF(E49=0,"korrekt")))</f>
        <v>korrekt</v>
      </c>
      <c r="G49" s="113"/>
      <c r="H49" s="62"/>
      <c r="I49" s="137"/>
      <c r="J49" s="62">
        <f>+J48-$D$10</f>
        <v>0</v>
      </c>
      <c r="K49" s="137" t="str">
        <f>IF(J49&lt;0,"HKN zu wenig",IF(J49&gt;0,"HKN mehr als nötig",IF(J49=0,"korrekt")))</f>
        <v>korrekt</v>
      </c>
      <c r="L49" s="30"/>
      <c r="M49" s="62"/>
      <c r="N49" s="137"/>
      <c r="O49" s="62">
        <f>+O48-$E$10</f>
        <v>0</v>
      </c>
      <c r="P49" s="137" t="str">
        <f>IF(O49&lt;0,"HKN zu wenig",IF(O49&gt;0,"HKN mehr als nötig",IF(O49=0,"korrekt")))</f>
        <v>korrekt</v>
      </c>
      <c r="Q49" s="63"/>
      <c r="R49" s="62"/>
      <c r="S49" s="137"/>
      <c r="T49" s="62">
        <f>+T48-$F$10</f>
        <v>0</v>
      </c>
      <c r="U49" s="137" t="str">
        <f>IF(T49&lt;0,"HKN zu wenig",IF(T49&gt;0,"HKN mehr als nötig",IF(T49=0,"korrekt")))</f>
        <v>korrekt</v>
      </c>
      <c r="V49" s="41"/>
      <c r="W49" s="30"/>
      <c r="X49" s="156" t="s">
        <v>85</v>
      </c>
      <c r="Y49" s="157" t="e">
        <f>IF((Y38=0),0,Anhang!U22)</f>
        <v>#DIV/0!</v>
      </c>
      <c r="Z49" s="158" t="s">
        <v>60</v>
      </c>
      <c r="AA49" s="30"/>
    </row>
    <row r="50" spans="1:27" ht="1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56" t="s">
        <v>82</v>
      </c>
      <c r="Y50" s="157" t="e">
        <f>IF((Y39=0),0,Anhang!U23)</f>
        <v>#DIV/0!</v>
      </c>
      <c r="Z50" s="158" t="s">
        <v>60</v>
      </c>
      <c r="AA50" s="30"/>
    </row>
    <row r="51" spans="1:27" ht="14.6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59" t="s">
        <v>83</v>
      </c>
      <c r="Y51" s="160" t="e">
        <f>IF((Y40=0),0,Anhang!U24)</f>
        <v>#DIV/0!</v>
      </c>
      <c r="Z51" s="161" t="s">
        <v>60</v>
      </c>
      <c r="AA51" s="30"/>
    </row>
    <row r="52" spans="1:27" ht="12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1"/>
      <c r="AA52" s="30"/>
    </row>
    <row r="53" spans="1:27" ht="12.75" customHeight="1" thickBot="1">
      <c r="A53" s="30"/>
      <c r="B53" s="212" t="s">
        <v>96</v>
      </c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</row>
    <row r="54" spans="1:27" ht="8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5.75" customHeight="1">
      <c r="A55" s="119"/>
      <c r="B55" s="211" t="s">
        <v>101</v>
      </c>
      <c r="C55" s="119"/>
      <c r="D55" s="119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2.75" customHeight="1">
      <c r="A56" s="119"/>
      <c r="B56" s="119"/>
      <c r="C56" s="138"/>
      <c r="D56" s="1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2.75" customHeight="1">
      <c r="A57" s="119"/>
      <c r="B57" s="163" t="str">
        <f>"Lieferantenmix Lieferjahr "&amp;C7</f>
        <v xml:space="preserve">Lieferantenmix Lieferjahr </v>
      </c>
      <c r="C57" s="240" t="s">
        <v>88</v>
      </c>
      <c r="D57" s="241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2.75" customHeight="1">
      <c r="A58" s="119"/>
      <c r="B58" s="139" t="s">
        <v>39</v>
      </c>
      <c r="C58" s="242" t="e">
        <f>Z26</f>
        <v>#DIV/0!</v>
      </c>
      <c r="D58" s="243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2.75" customHeight="1">
      <c r="A59" s="119"/>
      <c r="B59" s="141" t="s">
        <v>40</v>
      </c>
      <c r="C59" s="235" t="e">
        <f>Y26-Z26</f>
        <v>#DIV/0!</v>
      </c>
      <c r="D59" s="235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2.75" customHeight="1">
      <c r="A60" s="119"/>
      <c r="B60" s="141" t="s">
        <v>63</v>
      </c>
      <c r="C60" s="235" t="e">
        <f>Z28</f>
        <v>#DIV/0!</v>
      </c>
      <c r="D60" s="235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2.75" customHeight="1">
      <c r="A61" s="119"/>
      <c r="B61" s="141" t="s">
        <v>64</v>
      </c>
      <c r="C61" s="235" t="e">
        <f>Y28-Z28</f>
        <v>#DIV/0!</v>
      </c>
      <c r="D61" s="235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>
      <c r="A62" s="119"/>
      <c r="B62" s="143" t="s">
        <v>65</v>
      </c>
      <c r="C62" s="235" t="e">
        <f>Z29</f>
        <v>#DIV/0!</v>
      </c>
      <c r="D62" s="235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>
      <c r="A63" s="119"/>
      <c r="B63" s="141" t="s">
        <v>66</v>
      </c>
      <c r="C63" s="235" t="e">
        <f>Y29-Z29</f>
        <v>#DIV/0!</v>
      </c>
      <c r="D63" s="235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>
      <c r="A64" s="119"/>
      <c r="B64" s="141" t="s">
        <v>67</v>
      </c>
      <c r="C64" s="235" t="e">
        <f>Z30</f>
        <v>#DIV/0!</v>
      </c>
      <c r="D64" s="235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>
      <c r="A65" s="119"/>
      <c r="B65" s="141" t="s">
        <v>68</v>
      </c>
      <c r="C65" s="235" t="e">
        <f>Y30-Z30</f>
        <v>#DIV/0!</v>
      </c>
      <c r="D65" s="235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2.75" customHeight="1">
      <c r="A66" s="119"/>
      <c r="B66" s="141" t="s">
        <v>78</v>
      </c>
      <c r="C66" s="235" t="e">
        <f>Z31</f>
        <v>#DIV/0!</v>
      </c>
      <c r="D66" s="235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2.75" customHeight="1">
      <c r="A67" s="119"/>
      <c r="B67" s="141" t="s">
        <v>79</v>
      </c>
      <c r="C67" s="235" t="e">
        <f>Y31-Z31</f>
        <v>#DIV/0!</v>
      </c>
      <c r="D67" s="235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2.75" customHeight="1">
      <c r="A68" s="119"/>
      <c r="B68" s="141" t="s">
        <v>69</v>
      </c>
      <c r="C68" s="235" t="e">
        <f>Z32</f>
        <v>#DIV/0!</v>
      </c>
      <c r="D68" s="235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2.75" customHeight="1">
      <c r="A69" s="119"/>
      <c r="B69" s="141" t="s">
        <v>70</v>
      </c>
      <c r="C69" s="235" t="e">
        <f>Y32-Z32</f>
        <v>#DIV/0!</v>
      </c>
      <c r="D69" s="235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2.75" customHeight="1">
      <c r="A70" s="119"/>
      <c r="B70" s="141" t="s">
        <v>41</v>
      </c>
      <c r="C70" s="235" t="e">
        <f>Z33</f>
        <v>#DIV/0!</v>
      </c>
      <c r="D70" s="235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2.75" customHeight="1">
      <c r="A71" s="119"/>
      <c r="B71" s="141" t="s">
        <v>42</v>
      </c>
      <c r="C71" s="235" t="e">
        <f>Z35</f>
        <v>#DIV/0!</v>
      </c>
      <c r="D71" s="235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2.75" customHeight="1">
      <c r="A72" s="119"/>
      <c r="B72" s="141" t="s">
        <v>43</v>
      </c>
      <c r="C72" s="236" t="e">
        <f>Y35-Z35</f>
        <v>#DIV/0!</v>
      </c>
      <c r="D72" s="235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2.75" customHeight="1">
      <c r="A73" s="119"/>
      <c r="B73" s="141" t="s">
        <v>71</v>
      </c>
      <c r="C73" s="235" t="e">
        <f>Z37</f>
        <v>#DIV/0!</v>
      </c>
      <c r="D73" s="235"/>
      <c r="E73" s="30"/>
      <c r="F73" s="30"/>
      <c r="G73" s="30"/>
      <c r="H73" s="30"/>
      <c r="I73" s="30"/>
      <c r="J73" s="30"/>
      <c r="K73" s="30"/>
      <c r="L73" s="30"/>
      <c r="M73" s="214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2.75" customHeight="1">
      <c r="A74" s="119"/>
      <c r="B74" s="141" t="s">
        <v>72</v>
      </c>
      <c r="C74" s="235" t="e">
        <f>Y37-Z37</f>
        <v>#DIV/0!</v>
      </c>
      <c r="D74" s="235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2.75" customHeight="1">
      <c r="A75" s="119"/>
      <c r="B75" s="141" t="s">
        <v>74</v>
      </c>
      <c r="C75" s="235" t="e">
        <f>Z38</f>
        <v>#DIV/0!</v>
      </c>
      <c r="D75" s="235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2.75" customHeight="1">
      <c r="A76" s="119"/>
      <c r="B76" s="141" t="s">
        <v>73</v>
      </c>
      <c r="C76" s="235" t="e">
        <f>Y38-Z38</f>
        <v>#DIV/0!</v>
      </c>
      <c r="D76" s="235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2.75" customHeight="1">
      <c r="A77" s="119"/>
      <c r="B77" s="141" t="s">
        <v>75</v>
      </c>
      <c r="C77" s="235" t="e">
        <f>Z39</f>
        <v>#DIV/0!</v>
      </c>
      <c r="D77" s="235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2.75" customHeight="1">
      <c r="A78" s="119"/>
      <c r="B78" s="141" t="s">
        <v>62</v>
      </c>
      <c r="C78" s="235" t="e">
        <f>Y39-Z39</f>
        <v>#DIV/0!</v>
      </c>
      <c r="D78" s="235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2.75" customHeight="1">
      <c r="A79" s="119"/>
      <c r="B79" s="141" t="s">
        <v>76</v>
      </c>
      <c r="C79" s="235" t="e">
        <f>Z40</f>
        <v>#DIV/0!</v>
      </c>
      <c r="D79" s="235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2.75" customHeight="1">
      <c r="A80" s="119"/>
      <c r="B80" s="144" t="s">
        <v>77</v>
      </c>
      <c r="C80" s="221" t="e">
        <f>Y40-Z40</f>
        <v>#DIV/0!</v>
      </c>
      <c r="D80" s="222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>
      <c r="A81" s="119"/>
      <c r="B81" s="30"/>
      <c r="C81" s="119"/>
      <c r="D81" s="119"/>
      <c r="E81" s="30"/>
      <c r="F81" s="30"/>
      <c r="G81" s="30"/>
      <c r="H81" s="30"/>
      <c r="I81" s="30"/>
      <c r="J81" s="30"/>
      <c r="K81" s="30"/>
      <c r="L81" s="30"/>
      <c r="M81" s="30"/>
      <c r="N81" s="119"/>
      <c r="O81" s="119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>
      <c r="A82" s="119"/>
      <c r="B82" s="148" t="e">
        <f>X47&amp;Y47&amp;Z47</f>
        <v>#DIV/0!</v>
      </c>
      <c r="C82" s="119"/>
      <c r="D82" s="119"/>
      <c r="E82" s="30"/>
      <c r="F82" s="30"/>
      <c r="G82" s="30"/>
      <c r="H82" s="30"/>
      <c r="I82" s="30"/>
      <c r="J82" s="30"/>
      <c r="K82" s="30"/>
      <c r="L82" s="30"/>
      <c r="M82" s="30"/>
      <c r="N82" s="119"/>
      <c r="O82" s="119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>
      <c r="A83" s="119"/>
      <c r="B83" s="149" t="e">
        <f>X46&amp;Y46&amp;Z46</f>
        <v>#DIV/0!</v>
      </c>
      <c r="C83" s="119"/>
      <c r="D83" s="119"/>
      <c r="E83" s="30"/>
      <c r="F83" s="30"/>
      <c r="G83" s="30"/>
      <c r="H83" s="30"/>
      <c r="I83" s="30"/>
      <c r="J83" s="30"/>
      <c r="K83" s="30"/>
      <c r="L83" s="30"/>
      <c r="M83" s="30"/>
      <c r="N83" s="119"/>
      <c r="O83" s="119"/>
      <c r="P83" s="119"/>
      <c r="Q83" s="119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>
      <c r="A84" s="119"/>
      <c r="B84" s="119"/>
      <c r="C84" s="119"/>
      <c r="D84" s="119"/>
      <c r="E84" s="30"/>
      <c r="F84" s="30"/>
      <c r="G84" s="30"/>
      <c r="H84" s="30"/>
      <c r="I84" s="30"/>
      <c r="J84" s="30"/>
      <c r="K84" s="30"/>
      <c r="L84" s="30"/>
      <c r="M84" s="30"/>
      <c r="N84" s="119"/>
      <c r="O84" s="119"/>
      <c r="P84" s="119"/>
      <c r="Q84" s="119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>
      <c r="A85" s="119"/>
      <c r="B85" s="119"/>
      <c r="C85" s="119"/>
      <c r="D85" s="119"/>
      <c r="E85" s="30"/>
      <c r="F85" s="30"/>
      <c r="G85" s="30"/>
      <c r="H85" s="30"/>
      <c r="I85" s="30"/>
      <c r="J85" s="30"/>
      <c r="K85" s="30"/>
      <c r="L85" s="30"/>
      <c r="M85" s="30"/>
      <c r="N85" s="119"/>
      <c r="O85" s="119"/>
      <c r="P85" s="119"/>
      <c r="Q85" s="119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>
      <c r="A86" s="119"/>
      <c r="B86" s="119"/>
      <c r="C86" s="119"/>
      <c r="D86" s="119"/>
      <c r="E86" s="30"/>
      <c r="F86" s="30"/>
      <c r="G86" s="30"/>
      <c r="H86" s="30"/>
      <c r="I86" s="30"/>
      <c r="J86" s="30"/>
      <c r="K86" s="30"/>
      <c r="L86" s="30"/>
      <c r="M86" s="30"/>
      <c r="N86" s="119"/>
      <c r="O86" s="119"/>
      <c r="P86" s="119"/>
      <c r="Q86" s="119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>
      <c r="A87" s="119"/>
      <c r="B87" s="119"/>
      <c r="C87" s="119"/>
      <c r="D87" s="119"/>
      <c r="E87" s="30"/>
      <c r="F87" s="30"/>
      <c r="G87" s="30"/>
      <c r="H87" s="30"/>
      <c r="I87" s="30"/>
      <c r="J87" s="30"/>
      <c r="K87" s="30"/>
      <c r="L87" s="30"/>
      <c r="M87" s="30"/>
      <c r="N87" s="119"/>
      <c r="O87" s="119"/>
      <c r="P87" s="119"/>
      <c r="Q87" s="119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>
      <c r="A88" s="119"/>
      <c r="B88" s="119"/>
      <c r="C88" s="119"/>
      <c r="D88" s="119"/>
      <c r="E88" s="30"/>
      <c r="F88" s="30"/>
      <c r="G88" s="30"/>
      <c r="H88" s="30"/>
      <c r="I88" s="30"/>
      <c r="J88" s="30"/>
      <c r="K88" s="30"/>
      <c r="L88" s="30"/>
      <c r="M88" s="30"/>
      <c r="N88" s="119"/>
      <c r="O88" s="119"/>
      <c r="P88" s="119"/>
      <c r="Q88" s="119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>
      <c r="A89" s="119"/>
      <c r="B89" s="119"/>
      <c r="C89" s="119"/>
      <c r="D89" s="119"/>
      <c r="E89" s="30"/>
      <c r="F89" s="30"/>
      <c r="G89" s="30"/>
      <c r="H89" s="30"/>
      <c r="I89" s="30"/>
      <c r="J89" s="30"/>
      <c r="K89" s="30"/>
      <c r="L89" s="30"/>
      <c r="M89" s="30"/>
      <c r="N89" s="119"/>
      <c r="O89" s="119"/>
      <c r="P89" s="119"/>
      <c r="Q89" s="119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>
      <c r="A90" s="119"/>
      <c r="B90" s="119"/>
      <c r="C90" s="119"/>
      <c r="D90" s="119"/>
      <c r="E90" s="30"/>
      <c r="F90" s="30"/>
      <c r="G90" s="30"/>
      <c r="H90" s="30"/>
      <c r="I90" s="30"/>
      <c r="J90" s="30"/>
      <c r="K90" s="30"/>
      <c r="L90" s="30"/>
      <c r="M90" s="30"/>
      <c r="N90" s="119"/>
      <c r="O90" s="119"/>
      <c r="P90" s="119"/>
      <c r="Q90" s="119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>
      <c r="A91" s="119"/>
      <c r="B91" s="119"/>
      <c r="C91" s="119"/>
      <c r="D91" s="119"/>
      <c r="E91" s="30"/>
      <c r="F91" s="30"/>
      <c r="G91" s="30"/>
      <c r="H91" s="30"/>
      <c r="I91" s="30"/>
      <c r="J91" s="30"/>
      <c r="K91" s="30"/>
      <c r="L91" s="30"/>
      <c r="M91" s="30"/>
      <c r="N91" s="119"/>
      <c r="O91" s="119"/>
      <c r="P91" s="119"/>
      <c r="Q91" s="119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>
      <c r="A92" s="119"/>
      <c r="B92" s="119"/>
      <c r="C92" s="119"/>
      <c r="D92" s="119"/>
      <c r="E92" s="30"/>
      <c r="F92" s="30"/>
      <c r="G92" s="30"/>
      <c r="H92" s="30"/>
      <c r="I92" s="30"/>
      <c r="J92" s="30"/>
      <c r="K92" s="30"/>
      <c r="L92" s="30"/>
      <c r="M92" s="30"/>
      <c r="N92" s="119"/>
      <c r="O92" s="119"/>
      <c r="P92" s="119"/>
      <c r="Q92" s="119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>
      <c r="A93" s="119"/>
      <c r="B93" s="119"/>
      <c r="C93" s="119"/>
      <c r="D93" s="119"/>
      <c r="E93" s="30"/>
      <c r="F93" s="30"/>
      <c r="G93" s="30"/>
      <c r="H93" s="30"/>
      <c r="I93" s="30"/>
      <c r="J93" s="30"/>
      <c r="K93" s="30"/>
      <c r="L93" s="30"/>
      <c r="M93" s="30"/>
      <c r="N93" s="119"/>
      <c r="O93" s="119"/>
      <c r="P93" s="119"/>
      <c r="Q93" s="119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>
      <c r="A94" s="119"/>
      <c r="B94" s="119"/>
      <c r="C94" s="119"/>
      <c r="D94" s="119"/>
      <c r="E94" s="30"/>
      <c r="F94" s="30"/>
      <c r="G94" s="30"/>
      <c r="H94" s="30"/>
      <c r="I94" s="30"/>
      <c r="J94" s="30"/>
      <c r="K94" s="30"/>
      <c r="L94" s="30"/>
      <c r="M94" s="30"/>
      <c r="N94" s="119"/>
      <c r="O94" s="119"/>
      <c r="P94" s="119"/>
      <c r="Q94" s="119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>
      <c r="A95" s="119"/>
      <c r="B95" s="119"/>
      <c r="C95" s="119"/>
      <c r="D95" s="119"/>
      <c r="E95" s="30"/>
      <c r="F95" s="30"/>
      <c r="G95" s="30"/>
      <c r="H95" s="30"/>
      <c r="I95" s="30"/>
      <c r="J95" s="30"/>
      <c r="K95" s="30"/>
      <c r="L95" s="30"/>
      <c r="M95" s="30"/>
      <c r="N95" s="119"/>
      <c r="O95" s="119"/>
      <c r="P95" s="119"/>
      <c r="Q95" s="119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>
      <c r="A96" s="119"/>
      <c r="B96" s="119"/>
      <c r="C96" s="119"/>
      <c r="D96" s="119"/>
      <c r="E96" s="30"/>
      <c r="F96" s="30"/>
      <c r="G96" s="30"/>
      <c r="H96" s="30"/>
      <c r="I96" s="30"/>
      <c r="J96" s="30"/>
      <c r="K96" s="30"/>
      <c r="L96" s="30"/>
      <c r="M96" s="30"/>
      <c r="N96" s="119"/>
      <c r="O96" s="119"/>
      <c r="P96" s="119"/>
      <c r="Q96" s="119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>
      <c r="A97" s="119"/>
      <c r="B97" s="119"/>
      <c r="C97" s="119"/>
      <c r="D97" s="119"/>
      <c r="E97" s="30"/>
      <c r="F97" s="30"/>
      <c r="G97" s="30"/>
      <c r="H97" s="30"/>
      <c r="I97" s="30"/>
      <c r="J97" s="30"/>
      <c r="K97" s="30"/>
      <c r="L97" s="30"/>
      <c r="M97" s="30"/>
      <c r="N97" s="119"/>
      <c r="O97" s="119"/>
      <c r="P97" s="119"/>
      <c r="Q97" s="119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>
      <c r="A98" s="119"/>
      <c r="B98" s="119"/>
      <c r="C98" s="119"/>
      <c r="D98" s="119"/>
      <c r="E98" s="30"/>
      <c r="F98" s="30"/>
      <c r="G98" s="30"/>
      <c r="H98" s="30"/>
      <c r="I98" s="30"/>
      <c r="J98" s="30"/>
      <c r="K98" s="30"/>
      <c r="L98" s="30"/>
      <c r="M98" s="30"/>
      <c r="N98" s="119"/>
      <c r="O98" s="119"/>
      <c r="P98" s="119"/>
      <c r="Q98" s="119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>
      <c r="A99" s="119"/>
      <c r="B99" s="119"/>
      <c r="C99" s="119"/>
      <c r="D99" s="119"/>
      <c r="E99" s="30"/>
      <c r="F99" s="30"/>
      <c r="G99" s="30"/>
      <c r="H99" s="30"/>
      <c r="I99" s="30"/>
      <c r="J99" s="30"/>
      <c r="K99" s="30"/>
      <c r="L99" s="30"/>
      <c r="M99" s="30"/>
      <c r="N99" s="119"/>
      <c r="O99" s="119"/>
      <c r="P99" s="119"/>
      <c r="Q99" s="119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>
      <c r="A100" s="119"/>
      <c r="B100" s="119"/>
      <c r="C100" s="119"/>
      <c r="D100" s="119"/>
      <c r="E100" s="30"/>
      <c r="F100" s="30"/>
      <c r="G100" s="30"/>
      <c r="H100" s="30"/>
      <c r="I100" s="30"/>
      <c r="J100" s="30"/>
      <c r="K100" s="30"/>
      <c r="L100" s="30"/>
      <c r="M100" s="30"/>
      <c r="N100" s="119"/>
      <c r="O100" s="119"/>
      <c r="P100" s="119"/>
      <c r="Q100" s="119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2.75" customHeight="1"/>
    <row r="102" spans="1:27" ht="12.75" customHeight="1"/>
    <row r="103" spans="1:27" ht="12.75" customHeight="1"/>
    <row r="104" spans="1:27" ht="12.75" customHeight="1"/>
    <row r="105" spans="1:27" ht="12.75" customHeight="1"/>
    <row r="106" spans="1:27" ht="12.75" customHeight="1"/>
    <row r="107" spans="1:27" ht="12.75" customHeight="1"/>
    <row r="108" spans="1:27" ht="12.75" customHeight="1"/>
    <row r="109" spans="1:27" ht="12.75" customHeight="1"/>
    <row r="110" spans="1:27" ht="12.75" customHeight="1"/>
    <row r="111" spans="1:27" ht="12.75" customHeight="1"/>
    <row r="112" spans="1:27" ht="12.75" customHeight="1"/>
  </sheetData>
  <autoFilter ref="B57:D80" xr:uid="{00000000-0001-0000-0000-000000000000}">
    <filterColumn colId="1" showButton="0"/>
  </autoFilter>
  <mergeCells count="53">
    <mergeCell ref="R48:S48"/>
    <mergeCell ref="T48:U48"/>
    <mergeCell ref="J16:K16"/>
    <mergeCell ref="O16:P16"/>
    <mergeCell ref="T16:U16"/>
    <mergeCell ref="M16:N16"/>
    <mergeCell ref="R16:S16"/>
    <mergeCell ref="O17:P17"/>
    <mergeCell ref="R17:S17"/>
    <mergeCell ref="T17:U17"/>
    <mergeCell ref="J17:K17"/>
    <mergeCell ref="J48:K48"/>
    <mergeCell ref="M17:N17"/>
    <mergeCell ref="M48:N48"/>
    <mergeCell ref="C12:L12"/>
    <mergeCell ref="C57:D57"/>
    <mergeCell ref="C58:D58"/>
    <mergeCell ref="C59:D59"/>
    <mergeCell ref="O48:P48"/>
    <mergeCell ref="E48:F48"/>
    <mergeCell ref="H48:I48"/>
    <mergeCell ref="M13:N13"/>
    <mergeCell ref="E16:F16"/>
    <mergeCell ref="C48:D48"/>
    <mergeCell ref="C16:D16"/>
    <mergeCell ref="H16:I16"/>
    <mergeCell ref="C17:D17"/>
    <mergeCell ref="E17:F17"/>
    <mergeCell ref="H17:I17"/>
    <mergeCell ref="C67:D67"/>
    <mergeCell ref="C68:D68"/>
    <mergeCell ref="C69:D69"/>
    <mergeCell ref="C60:D60"/>
    <mergeCell ref="C61:D61"/>
    <mergeCell ref="C62:D62"/>
    <mergeCell ref="C63:D63"/>
    <mergeCell ref="C64:D64"/>
    <mergeCell ref="C80:D80"/>
    <mergeCell ref="X16:Z16"/>
    <mergeCell ref="X43:Z44"/>
    <mergeCell ref="B3:E3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</mergeCells>
  <phoneticPr fontId="0" type="noConversion"/>
  <conditionalFormatting sqref="E49">
    <cfRule type="cellIs" dxfId="11" priority="10" operator="greaterThan">
      <formula>0</formula>
    </cfRule>
    <cfRule type="cellIs" dxfId="10" priority="11" operator="lessThan">
      <formula>0</formula>
    </cfRule>
    <cfRule type="cellIs" dxfId="9" priority="12" operator="equal">
      <formula>0</formula>
    </cfRule>
  </conditionalFormatting>
  <conditionalFormatting sqref="J49">
    <cfRule type="cellIs" dxfId="8" priority="7" operator="greaterThan">
      <formula>0</formula>
    </cfRule>
    <cfRule type="cellIs" dxfId="7" priority="8" operator="lessThan">
      <formula>0</formula>
    </cfRule>
    <cfRule type="cellIs" dxfId="6" priority="9" operator="equal">
      <formula>0</formula>
    </cfRule>
  </conditionalFormatting>
  <conditionalFormatting sqref="O49">
    <cfRule type="cellIs" dxfId="5" priority="4" operator="greaterThan">
      <formula>0</formula>
    </cfRule>
    <cfRule type="cellIs" dxfId="4" priority="5" operator="lessThan">
      <formula>0</formula>
    </cfRule>
    <cfRule type="cellIs" dxfId="3" priority="6" operator="equal">
      <formula>0</formula>
    </cfRule>
  </conditionalFormatting>
  <conditionalFormatting sqref="T49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25" right="0.25" top="0.75" bottom="0.75" header="0.3" footer="0.3"/>
  <pageSetup paperSize="9" scale="79" orientation="landscape" r:id="rId1"/>
  <headerFooter alignWithMargins="0">
    <oddFooter>&amp;L&amp;"Arial,Fett"&amp;8Bundesamt für Energie BFE&amp;"Arial,Standard"&amp;10 - &amp;8Tel. 031 322 56 11&amp;C&amp;8&amp;A&amp;R&amp;8&amp;D</oddFooter>
  </headerFooter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28E4-2A07-4973-8C8B-D15FA3683C2C}">
  <dimension ref="A1:W70"/>
  <sheetViews>
    <sheetView topLeftCell="A2" zoomScale="90" zoomScaleNormal="90" workbookViewId="0">
      <selection activeCell="B17" sqref="B17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0.54296875" customWidth="1"/>
    <col min="4" max="4" width="19.54296875" customWidth="1"/>
    <col min="5" max="5" width="6.453125" customWidth="1"/>
    <col min="6" max="6" width="4.7265625" customWidth="1"/>
  </cols>
  <sheetData>
    <row r="1" spans="1:21" ht="30" customHeight="1">
      <c r="A1" s="119"/>
      <c r="B1" s="216" t="s">
        <v>98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0.75" customHeight="1">
      <c r="A2" s="119"/>
      <c r="B2" s="211" t="s">
        <v>97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13">
      <c r="A3" s="119"/>
      <c r="B3" s="121" t="s">
        <v>44</v>
      </c>
      <c r="C3" s="215">
        <f>Lieferantenmix!C7</f>
        <v>0</v>
      </c>
      <c r="D3" s="119"/>
      <c r="E3" s="119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19"/>
    </row>
    <row r="4" spans="1:21" ht="20">
      <c r="A4" s="119"/>
      <c r="B4" s="121" t="s">
        <v>45</v>
      </c>
      <c r="C4" s="162"/>
      <c r="D4" s="119"/>
      <c r="E4" s="119"/>
      <c r="F4" s="146"/>
      <c r="G4" s="146"/>
      <c r="H4" s="146"/>
      <c r="I4" s="146"/>
      <c r="J4" s="146"/>
      <c r="K4" s="150" t="str">
        <f>"Gegenüberstellung Produktemix ("&amp; C4 &amp; ") und Lieferantenmix"</f>
        <v>Gegenüberstellung Produktemix () und Lieferantenmix</v>
      </c>
      <c r="L4" s="146"/>
      <c r="M4" s="146"/>
      <c r="N4" s="146"/>
      <c r="O4" s="146"/>
      <c r="P4" s="146"/>
      <c r="Q4" s="146"/>
      <c r="R4" s="146"/>
      <c r="S4" s="146"/>
      <c r="T4" s="146"/>
      <c r="U4" s="119"/>
    </row>
    <row r="5" spans="1:21" ht="14">
      <c r="A5" s="119"/>
      <c r="B5" s="121" t="s">
        <v>86</v>
      </c>
      <c r="C5" s="162"/>
      <c r="D5" s="119"/>
      <c r="E5" s="119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19"/>
    </row>
    <row r="6" spans="1:21" ht="13">
      <c r="A6" s="119"/>
      <c r="B6" s="121" t="s">
        <v>104</v>
      </c>
      <c r="C6" s="220" t="e">
        <f>C5/Lieferantenmix!H10</f>
        <v>#DIV/0!</v>
      </c>
      <c r="D6" s="119"/>
      <c r="E6" s="119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19"/>
    </row>
    <row r="7" spans="1:21">
      <c r="A7" s="119"/>
      <c r="B7" s="119"/>
      <c r="C7" s="119"/>
      <c r="D7" s="119"/>
      <c r="E7" s="119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19"/>
    </row>
    <row r="8" spans="1:21" ht="13">
      <c r="A8" s="119"/>
      <c r="B8" s="121" t="s">
        <v>46</v>
      </c>
      <c r="C8" s="121"/>
      <c r="D8" s="121"/>
      <c r="E8" s="119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19"/>
    </row>
    <row r="9" spans="1:21">
      <c r="A9" s="119"/>
      <c r="B9" s="130" t="s">
        <v>47</v>
      </c>
      <c r="C9" s="135">
        <f>C4</f>
        <v>0</v>
      </c>
      <c r="D9" s="136"/>
      <c r="E9" s="119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19"/>
    </row>
    <row r="10" spans="1:21" ht="13">
      <c r="A10" s="119"/>
      <c r="B10" s="122" t="s">
        <v>33</v>
      </c>
      <c r="C10" s="79" t="s">
        <v>9</v>
      </c>
      <c r="D10" s="79" t="s">
        <v>10</v>
      </c>
      <c r="E10" s="119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19"/>
    </row>
    <row r="11" spans="1:21" ht="13">
      <c r="A11" s="119"/>
      <c r="B11" s="123" t="s">
        <v>35</v>
      </c>
      <c r="C11" s="131"/>
      <c r="D11" s="131"/>
      <c r="E11" s="119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19"/>
    </row>
    <row r="12" spans="1:21">
      <c r="A12" s="119"/>
      <c r="B12" s="124" t="s">
        <v>11</v>
      </c>
      <c r="C12" s="132"/>
      <c r="D12" s="132"/>
      <c r="E12" s="119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19"/>
    </row>
    <row r="13" spans="1:21" ht="13">
      <c r="A13" s="119"/>
      <c r="B13" s="125" t="s">
        <v>36</v>
      </c>
      <c r="C13" s="133">
        <f>SUM(C14:C18)</f>
        <v>0</v>
      </c>
      <c r="D13" s="133">
        <f>SUM(D14:D18)</f>
        <v>0</v>
      </c>
      <c r="E13" s="119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19"/>
    </row>
    <row r="14" spans="1:21" ht="13">
      <c r="A14" s="119"/>
      <c r="B14" s="126" t="s">
        <v>12</v>
      </c>
      <c r="C14" s="132"/>
      <c r="D14" s="132"/>
      <c r="E14" s="119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19"/>
    </row>
    <row r="15" spans="1:21" ht="13">
      <c r="A15" s="119"/>
      <c r="B15" s="127" t="s">
        <v>13</v>
      </c>
      <c r="C15" s="132"/>
      <c r="D15" s="132"/>
      <c r="E15" s="119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19"/>
    </row>
    <row r="16" spans="1:21" ht="13">
      <c r="A16" s="119"/>
      <c r="B16" s="127" t="s">
        <v>14</v>
      </c>
      <c r="C16" s="132"/>
      <c r="D16" s="132"/>
      <c r="E16" s="119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19"/>
    </row>
    <row r="17" spans="1:21" ht="13">
      <c r="A17" s="119"/>
      <c r="B17" s="127" t="s">
        <v>107</v>
      </c>
      <c r="C17" s="132"/>
      <c r="D17" s="132"/>
      <c r="E17" s="119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19"/>
    </row>
    <row r="18" spans="1:21" ht="13">
      <c r="A18" s="119"/>
      <c r="B18" s="127" t="s">
        <v>16</v>
      </c>
      <c r="C18" s="132"/>
      <c r="D18" s="132"/>
      <c r="E18" s="119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19"/>
    </row>
    <row r="19" spans="1:21" ht="14.5">
      <c r="A19" s="119"/>
      <c r="B19" s="128" t="s">
        <v>37</v>
      </c>
      <c r="C19" s="134">
        <f>Lieferantenmix!C11</f>
        <v>0</v>
      </c>
      <c r="D19" s="81"/>
      <c r="E19" s="119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19"/>
    </row>
    <row r="20" spans="1:21" ht="13">
      <c r="A20" s="119"/>
      <c r="B20" s="123" t="s">
        <v>38</v>
      </c>
      <c r="C20" s="131"/>
      <c r="D20" s="131"/>
      <c r="E20" s="119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19"/>
    </row>
    <row r="21" spans="1:21">
      <c r="A21" s="119"/>
      <c r="B21" s="124" t="s">
        <v>18</v>
      </c>
      <c r="C21" s="132"/>
      <c r="D21" s="132"/>
      <c r="E21" s="119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19"/>
    </row>
    <row r="22" spans="1:21" ht="13">
      <c r="A22" s="119"/>
      <c r="B22" s="125" t="s">
        <v>19</v>
      </c>
      <c r="C22" s="133">
        <f>SUM(C23:C26)</f>
        <v>0</v>
      </c>
      <c r="D22" s="133">
        <f>SUM(D23:D26)</f>
        <v>0</v>
      </c>
      <c r="E22" s="119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19"/>
    </row>
    <row r="23" spans="1:21" ht="13">
      <c r="A23" s="119"/>
      <c r="B23" s="126" t="s">
        <v>20</v>
      </c>
      <c r="C23" s="132"/>
      <c r="D23" s="132"/>
      <c r="E23" s="119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19"/>
    </row>
    <row r="24" spans="1:21" ht="13">
      <c r="A24" s="119"/>
      <c r="B24" s="127" t="s">
        <v>21</v>
      </c>
      <c r="C24" s="132"/>
      <c r="D24" s="132"/>
      <c r="E24" s="119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19"/>
    </row>
    <row r="25" spans="1:21" ht="13">
      <c r="A25" s="119"/>
      <c r="B25" s="127" t="s">
        <v>22</v>
      </c>
      <c r="C25" s="132"/>
      <c r="D25" s="132"/>
      <c r="E25" s="119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19"/>
    </row>
    <row r="26" spans="1:21" ht="13">
      <c r="A26" s="119"/>
      <c r="B26" s="129" t="s">
        <v>109</v>
      </c>
      <c r="C26" s="132"/>
      <c r="D26" s="132"/>
      <c r="E26" s="119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19"/>
    </row>
    <row r="27" spans="1:21" ht="6" customHeight="1">
      <c r="A27" s="119"/>
      <c r="B27" s="119"/>
      <c r="C27" s="119"/>
      <c r="D27" s="119"/>
      <c r="E27" s="119"/>
      <c r="F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19"/>
    </row>
    <row r="28" spans="1:21">
      <c r="A28" s="119"/>
      <c r="B28" s="58" t="s">
        <v>23</v>
      </c>
      <c r="C28" s="118">
        <f>SUM(C12,C13,C19,C21,C22)</f>
        <v>0</v>
      </c>
      <c r="D28" s="118">
        <f>SUM(D12,D13,D21,D22)</f>
        <v>0</v>
      </c>
      <c r="E28" s="119"/>
      <c r="F28" s="146"/>
      <c r="G28" s="146" t="str">
        <f>Lieferantenmix!C12</f>
        <v>1: Geförderter Strom: XX% Wasserkraft, YY% Sonnenenergie, ZZ% Windenergie, …..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19"/>
    </row>
    <row r="29" spans="1:21">
      <c r="A29" s="119"/>
      <c r="B29" s="58" t="s">
        <v>24</v>
      </c>
      <c r="C29" s="261">
        <f>+C28+D28</f>
        <v>0</v>
      </c>
      <c r="D29" s="261"/>
      <c r="E29" s="119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19"/>
    </row>
    <row r="30" spans="1:21">
      <c r="A30" s="119"/>
      <c r="B30" s="119"/>
      <c r="C30" s="119"/>
      <c r="D30" s="119"/>
      <c r="E30" s="119"/>
      <c r="F30" s="146"/>
      <c r="G30" s="120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19"/>
    </row>
    <row r="31" spans="1:21">
      <c r="A31" s="119"/>
      <c r="B31" s="151" t="s">
        <v>59</v>
      </c>
      <c r="C31" s="152">
        <f>ROUND(IF(OR('Produktemix A'!C21&gt;0,'Produktemix A'!D21&gt;0),Anhang!T19*(C21+D21),0),3)</f>
        <v>0</v>
      </c>
      <c r="D31" s="153" t="s">
        <v>81</v>
      </c>
      <c r="E31" s="119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19"/>
    </row>
    <row r="32" spans="1:21">
      <c r="A32" s="119"/>
      <c r="B32" s="154" t="s">
        <v>61</v>
      </c>
      <c r="C32" s="146">
        <f>ROUND(C33*(C23+D23)+C34*(C24+D24)+C35*(C25+D25)+C36*(C26+D26),3)</f>
        <v>0</v>
      </c>
      <c r="D32" s="155" t="s">
        <v>60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</row>
    <row r="33" spans="1:23" ht="13">
      <c r="A33" s="119"/>
      <c r="B33" s="156" t="s">
        <v>84</v>
      </c>
      <c r="C33" s="157">
        <f>IF(AND(C23=0,D23=0),0,Anhang!U21)</f>
        <v>0</v>
      </c>
      <c r="D33" s="158" t="s">
        <v>60</v>
      </c>
      <c r="E33" s="119"/>
      <c r="F33" s="119"/>
      <c r="G33" s="138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</row>
    <row r="34" spans="1:23" ht="13">
      <c r="A34" s="119"/>
      <c r="B34" s="156" t="s">
        <v>85</v>
      </c>
      <c r="C34" s="157">
        <f>IF(AND(C24=0,D24=0),0,Anhang!U22)</f>
        <v>0</v>
      </c>
      <c r="D34" s="158" t="s">
        <v>60</v>
      </c>
      <c r="E34" s="119"/>
      <c r="F34" s="119"/>
      <c r="G34" s="138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</row>
    <row r="35" spans="1:23" ht="13">
      <c r="A35" s="119"/>
      <c r="B35" s="156" t="s">
        <v>82</v>
      </c>
      <c r="C35" s="157">
        <f>IF(AND(C25=0,D25=0),0,Anhang!U23)</f>
        <v>0</v>
      </c>
      <c r="D35" s="158" t="s">
        <v>60</v>
      </c>
      <c r="E35" s="119"/>
      <c r="F35" s="119"/>
      <c r="G35" s="138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</row>
    <row r="36" spans="1:23" ht="13">
      <c r="A36" s="119"/>
      <c r="B36" s="159" t="s">
        <v>83</v>
      </c>
      <c r="C36" s="160">
        <f>IF(AND(C26=0,D26=0),0,Anhang!U24)</f>
        <v>0</v>
      </c>
      <c r="D36" s="161" t="s">
        <v>60</v>
      </c>
      <c r="E36" s="119"/>
      <c r="F36" s="119"/>
      <c r="G36" s="138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</row>
    <row r="37" spans="1:23">
      <c r="A37" s="119"/>
      <c r="B37" s="119"/>
      <c r="C37" s="119"/>
      <c r="D37" s="119"/>
      <c r="E37" s="119"/>
      <c r="F37" s="119"/>
      <c r="G37" s="138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</row>
    <row r="38" spans="1:23">
      <c r="A38" s="119"/>
      <c r="B38" s="119"/>
      <c r="C38" s="119"/>
      <c r="D38" s="119"/>
      <c r="E38" s="119"/>
      <c r="F38" s="119"/>
      <c r="G38" s="138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</row>
    <row r="39" spans="1:23" ht="22.5" customHeight="1">
      <c r="A39" s="119"/>
      <c r="B39" s="211" t="s">
        <v>105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</row>
    <row r="40" spans="1:23" ht="6" customHeight="1">
      <c r="A40" s="119"/>
      <c r="B40" s="119"/>
      <c r="C40" s="138"/>
      <c r="D40" s="119"/>
      <c r="E40" s="119"/>
      <c r="F40" s="119"/>
      <c r="G40" s="138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1:23" ht="13">
      <c r="A41" s="119"/>
      <c r="B41" s="163" t="str">
        <f>"Produktemix "&amp;C4&amp;" Lieferjahr "&amp; C3</f>
        <v>Produktemix  Lieferjahr 0</v>
      </c>
      <c r="C41" s="164" t="s">
        <v>80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</row>
    <row r="42" spans="1:23" ht="12.75" customHeight="1">
      <c r="A42" s="119"/>
      <c r="B42" s="139" t="s">
        <v>39</v>
      </c>
      <c r="C42" s="140">
        <f>C12</f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46"/>
      <c r="W42" s="146"/>
    </row>
    <row r="43" spans="1:23" ht="12.75" customHeight="1">
      <c r="A43" s="119"/>
      <c r="B43" s="141" t="s">
        <v>40</v>
      </c>
      <c r="C43" s="142">
        <f>D12</f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46"/>
      <c r="W43" s="146"/>
    </row>
    <row r="44" spans="1:23">
      <c r="A44" s="119"/>
      <c r="B44" s="165" t="s">
        <v>63</v>
      </c>
      <c r="C44" s="166">
        <f>C14</f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</row>
    <row r="45" spans="1:23" ht="12.75" customHeight="1">
      <c r="A45" s="119"/>
      <c r="B45" s="141" t="s">
        <v>64</v>
      </c>
      <c r="C45" s="142">
        <f>D14</f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46"/>
      <c r="W45" s="146"/>
    </row>
    <row r="46" spans="1:23" ht="12.75" customHeight="1">
      <c r="A46" s="119"/>
      <c r="B46" s="143" t="s">
        <v>65</v>
      </c>
      <c r="C46" s="142">
        <f>C15</f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46"/>
      <c r="W46" s="146"/>
    </row>
    <row r="47" spans="1:23" ht="12.75" customHeight="1">
      <c r="A47" s="119"/>
      <c r="B47" s="141" t="s">
        <v>66</v>
      </c>
      <c r="C47" s="142">
        <f>D15</f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46"/>
      <c r="W47" s="146"/>
    </row>
    <row r="48" spans="1:23" ht="12.75" customHeight="1">
      <c r="A48" s="119"/>
      <c r="B48" s="141" t="s">
        <v>67</v>
      </c>
      <c r="C48" s="142">
        <f>C16</f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46"/>
      <c r="W48" s="146"/>
    </row>
    <row r="49" spans="1:23">
      <c r="A49" s="119"/>
      <c r="B49" s="141" t="s">
        <v>68</v>
      </c>
      <c r="C49" s="142">
        <f>D16</f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46"/>
      <c r="W49" s="146"/>
    </row>
    <row r="50" spans="1:23" ht="12.75" customHeight="1">
      <c r="A50" s="119"/>
      <c r="B50" s="141" t="s">
        <v>78</v>
      </c>
      <c r="C50" s="142">
        <f>C17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46"/>
      <c r="W50" s="146"/>
    </row>
    <row r="51" spans="1:23" ht="12.75" customHeight="1">
      <c r="A51" s="119"/>
      <c r="B51" s="141" t="s">
        <v>79</v>
      </c>
      <c r="C51" s="142">
        <f>D17</f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46"/>
      <c r="W51" s="146"/>
    </row>
    <row r="52" spans="1:23">
      <c r="A52" s="119"/>
      <c r="B52" s="141" t="s">
        <v>69</v>
      </c>
      <c r="C52" s="142">
        <f>C18</f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46"/>
      <c r="W52" s="146"/>
    </row>
    <row r="53" spans="1:23">
      <c r="A53" s="119"/>
      <c r="B53" s="141" t="s">
        <v>70</v>
      </c>
      <c r="C53" s="142">
        <f>D18</f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46"/>
      <c r="W53" s="146"/>
    </row>
    <row r="54" spans="1:23">
      <c r="A54" s="119"/>
      <c r="B54" s="141" t="s">
        <v>41</v>
      </c>
      <c r="C54" s="142">
        <f>C19</f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</row>
    <row r="55" spans="1:23" ht="12.75" customHeight="1">
      <c r="A55" s="119"/>
      <c r="B55" s="141" t="s">
        <v>42</v>
      </c>
      <c r="C55" s="142">
        <f>C21</f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</row>
    <row r="56" spans="1:23" ht="12.75" customHeight="1">
      <c r="A56" s="119"/>
      <c r="B56" s="141" t="s">
        <v>43</v>
      </c>
      <c r="C56" s="142">
        <f>D21</f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</row>
    <row r="57" spans="1:23" ht="12.75" customHeight="1">
      <c r="A57" s="119"/>
      <c r="B57" s="141" t="s">
        <v>71</v>
      </c>
      <c r="C57" s="142">
        <f>C23</f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46"/>
      <c r="W57" s="146"/>
    </row>
    <row r="58" spans="1:23" ht="12.75" customHeight="1">
      <c r="A58" s="119"/>
      <c r="B58" s="141" t="s">
        <v>72</v>
      </c>
      <c r="C58" s="142">
        <f>D23</f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46"/>
      <c r="W58" s="146"/>
    </row>
    <row r="59" spans="1:23" ht="12.75" customHeight="1">
      <c r="A59" s="119"/>
      <c r="B59" s="141" t="s">
        <v>74</v>
      </c>
      <c r="C59" s="142">
        <f>C24</f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46"/>
      <c r="W59" s="146"/>
    </row>
    <row r="60" spans="1:23" ht="12.75" customHeight="1">
      <c r="A60" s="119"/>
      <c r="B60" s="141" t="s">
        <v>73</v>
      </c>
      <c r="C60" s="142">
        <f>D24</f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46"/>
      <c r="W60" s="146"/>
    </row>
    <row r="61" spans="1:23" ht="12.75" customHeight="1">
      <c r="A61" s="119"/>
      <c r="B61" s="141" t="s">
        <v>75</v>
      </c>
      <c r="C61" s="142">
        <f>C25</f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46"/>
      <c r="W61" s="146"/>
    </row>
    <row r="62" spans="1:23">
      <c r="A62" s="119"/>
      <c r="B62" s="141" t="s">
        <v>62</v>
      </c>
      <c r="C62" s="142">
        <f>D25</f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46"/>
      <c r="W62" s="146"/>
    </row>
    <row r="63" spans="1:23" ht="12.75" customHeight="1">
      <c r="A63" s="119"/>
      <c r="B63" s="141" t="s">
        <v>76</v>
      </c>
      <c r="C63" s="142">
        <f>C26</f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46"/>
      <c r="W63" s="146"/>
    </row>
    <row r="64" spans="1:23" ht="12.75" customHeight="1">
      <c r="A64" s="119"/>
      <c r="B64" s="144" t="s">
        <v>77</v>
      </c>
      <c r="C64" s="145">
        <f>D26</f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46"/>
      <c r="W64" s="146"/>
    </row>
    <row r="65" spans="1:21">
      <c r="A65" s="119"/>
      <c r="B65" s="30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</row>
    <row r="66" spans="1:21">
      <c r="A66" s="119"/>
      <c r="B66" s="148" t="str">
        <f>B32&amp; C32 &amp; D32</f>
        <v>CO2-Emissionen: 0 g/kWh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</row>
    <row r="67" spans="1:21">
      <c r="A67" s="119"/>
      <c r="B67" s="149" t="str">
        <f>B31&amp; C31 &amp; D31</f>
        <v>Nuklearer Abfall: 0 mg/kWh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</row>
    <row r="68" spans="1:21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</row>
    <row r="69" spans="1:21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</row>
    <row r="70" spans="1:21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4E32-3BC4-4FBD-B273-53FBB0CADADA}">
  <dimension ref="A1:W70"/>
  <sheetViews>
    <sheetView topLeftCell="A2" zoomScale="90" zoomScaleNormal="90" workbookViewId="0">
      <selection activeCell="B27" sqref="B27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0.54296875" customWidth="1"/>
    <col min="4" max="4" width="19.54296875" customWidth="1"/>
    <col min="5" max="5" width="6.453125" customWidth="1"/>
    <col min="6" max="6" width="4.7265625" customWidth="1"/>
  </cols>
  <sheetData>
    <row r="1" spans="1:21" ht="30" customHeight="1">
      <c r="A1" s="119"/>
      <c r="B1" s="216" t="s">
        <v>106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0.75" customHeight="1">
      <c r="A2" s="119"/>
      <c r="B2" s="211" t="s">
        <v>97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13">
      <c r="A3" s="119"/>
      <c r="B3" s="121" t="s">
        <v>44</v>
      </c>
      <c r="C3" s="215">
        <f>Lieferantenmix!C7</f>
        <v>0</v>
      </c>
      <c r="D3" s="119"/>
      <c r="E3" s="119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19"/>
    </row>
    <row r="4" spans="1:21" ht="20">
      <c r="A4" s="119"/>
      <c r="B4" s="121" t="s">
        <v>45</v>
      </c>
      <c r="C4" s="162"/>
      <c r="D4" s="119"/>
      <c r="E4" s="119"/>
      <c r="F4" s="146"/>
      <c r="G4" s="146"/>
      <c r="H4" s="146"/>
      <c r="I4" s="146"/>
      <c r="J4" s="146"/>
      <c r="K4" s="150" t="str">
        <f>"Gegenüberstellung Produktemix ("&amp; C4 &amp; ") und Lieferantenmix"</f>
        <v>Gegenüberstellung Produktemix () und Lieferantenmix</v>
      </c>
      <c r="L4" s="146"/>
      <c r="M4" s="146"/>
      <c r="N4" s="146"/>
      <c r="O4" s="146"/>
      <c r="P4" s="146"/>
      <c r="Q4" s="146"/>
      <c r="R4" s="146"/>
      <c r="S4" s="146"/>
      <c r="T4" s="146"/>
      <c r="U4" s="119"/>
    </row>
    <row r="5" spans="1:21" ht="14">
      <c r="A5" s="119"/>
      <c r="B5" s="121" t="s">
        <v>86</v>
      </c>
      <c r="C5" s="162"/>
      <c r="D5" s="119"/>
      <c r="E5" s="119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19"/>
    </row>
    <row r="6" spans="1:21" ht="13">
      <c r="A6" s="119"/>
      <c r="B6" s="121" t="s">
        <v>104</v>
      </c>
      <c r="C6" s="220" t="e">
        <f>C5/Lieferantenmix!H10</f>
        <v>#DIV/0!</v>
      </c>
      <c r="D6" s="119"/>
      <c r="E6" s="119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19"/>
    </row>
    <row r="7" spans="1:21">
      <c r="A7" s="119"/>
      <c r="B7" s="119"/>
      <c r="C7" s="119"/>
      <c r="D7" s="119"/>
      <c r="E7" s="119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19"/>
    </row>
    <row r="8" spans="1:21" ht="13">
      <c r="A8" s="119"/>
      <c r="B8" s="121" t="s">
        <v>46</v>
      </c>
      <c r="C8" s="121"/>
      <c r="D8" s="121"/>
      <c r="E8" s="119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19"/>
    </row>
    <row r="9" spans="1:21">
      <c r="A9" s="119"/>
      <c r="B9" s="130" t="s">
        <v>47</v>
      </c>
      <c r="C9" s="135">
        <f>C4</f>
        <v>0</v>
      </c>
      <c r="D9" s="136"/>
      <c r="E9" s="119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19"/>
    </row>
    <row r="10" spans="1:21" ht="13">
      <c r="A10" s="119"/>
      <c r="B10" s="122" t="s">
        <v>33</v>
      </c>
      <c r="C10" s="79" t="s">
        <v>9</v>
      </c>
      <c r="D10" s="79" t="s">
        <v>10</v>
      </c>
      <c r="E10" s="119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19"/>
    </row>
    <row r="11" spans="1:21" ht="13">
      <c r="A11" s="119"/>
      <c r="B11" s="123" t="s">
        <v>35</v>
      </c>
      <c r="C11" s="131"/>
      <c r="D11" s="131"/>
      <c r="E11" s="119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19"/>
    </row>
    <row r="12" spans="1:21">
      <c r="A12" s="119"/>
      <c r="B12" s="124" t="s">
        <v>11</v>
      </c>
      <c r="C12" s="132"/>
      <c r="D12" s="132"/>
      <c r="E12" s="119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19"/>
    </row>
    <row r="13" spans="1:21" ht="13">
      <c r="A13" s="119"/>
      <c r="B13" s="125" t="s">
        <v>36</v>
      </c>
      <c r="C13" s="133">
        <f>SUM(C14:C18)</f>
        <v>0</v>
      </c>
      <c r="D13" s="133">
        <f>SUM(D14:D18)</f>
        <v>0</v>
      </c>
      <c r="E13" s="119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19"/>
    </row>
    <row r="14" spans="1:21" ht="13">
      <c r="A14" s="119"/>
      <c r="B14" s="126" t="s">
        <v>12</v>
      </c>
      <c r="C14" s="132"/>
      <c r="D14" s="132"/>
      <c r="E14" s="119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19"/>
    </row>
    <row r="15" spans="1:21" ht="13">
      <c r="A15" s="119"/>
      <c r="B15" s="127" t="s">
        <v>13</v>
      </c>
      <c r="C15" s="132"/>
      <c r="D15" s="132"/>
      <c r="E15" s="119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19"/>
    </row>
    <row r="16" spans="1:21" ht="13">
      <c r="A16" s="119"/>
      <c r="B16" s="127" t="s">
        <v>14</v>
      </c>
      <c r="C16" s="132"/>
      <c r="D16" s="132"/>
      <c r="E16" s="119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19"/>
    </row>
    <row r="17" spans="1:21" ht="13">
      <c r="A17" s="119"/>
      <c r="B17" s="127" t="s">
        <v>107</v>
      </c>
      <c r="C17" s="132"/>
      <c r="D17" s="132"/>
      <c r="E17" s="119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19"/>
    </row>
    <row r="18" spans="1:21" ht="13">
      <c r="A18" s="119"/>
      <c r="B18" s="127" t="s">
        <v>16</v>
      </c>
      <c r="C18" s="132"/>
      <c r="D18" s="132"/>
      <c r="E18" s="119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19"/>
    </row>
    <row r="19" spans="1:21" ht="14.5">
      <c r="A19" s="119"/>
      <c r="B19" s="128" t="s">
        <v>37</v>
      </c>
      <c r="C19" s="134">
        <f>Lieferantenmix!C11</f>
        <v>0</v>
      </c>
      <c r="D19" s="81"/>
      <c r="E19" s="119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19"/>
    </row>
    <row r="20" spans="1:21" ht="13">
      <c r="A20" s="119"/>
      <c r="B20" s="123" t="s">
        <v>38</v>
      </c>
      <c r="C20" s="131"/>
      <c r="D20" s="131"/>
      <c r="E20" s="119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19"/>
    </row>
    <row r="21" spans="1:21">
      <c r="A21" s="119"/>
      <c r="B21" s="124" t="s">
        <v>18</v>
      </c>
      <c r="C21" s="132"/>
      <c r="D21" s="132"/>
      <c r="E21" s="119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19"/>
    </row>
    <row r="22" spans="1:21" ht="13">
      <c r="A22" s="119"/>
      <c r="B22" s="125" t="s">
        <v>19</v>
      </c>
      <c r="C22" s="133">
        <f>SUM(C23:C26)</f>
        <v>0</v>
      </c>
      <c r="D22" s="133">
        <f>SUM(D23:D26)</f>
        <v>0</v>
      </c>
      <c r="E22" s="119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19"/>
    </row>
    <row r="23" spans="1:21" ht="13">
      <c r="A23" s="119"/>
      <c r="B23" s="126" t="s">
        <v>20</v>
      </c>
      <c r="C23" s="132"/>
      <c r="D23" s="132"/>
      <c r="E23" s="119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19"/>
    </row>
    <row r="24" spans="1:21" ht="13">
      <c r="A24" s="119"/>
      <c r="B24" s="127" t="s">
        <v>21</v>
      </c>
      <c r="C24" s="132"/>
      <c r="D24" s="132"/>
      <c r="E24" s="119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19"/>
    </row>
    <row r="25" spans="1:21" ht="13">
      <c r="A25" s="119"/>
      <c r="B25" s="127" t="s">
        <v>22</v>
      </c>
      <c r="C25" s="132"/>
      <c r="D25" s="132"/>
      <c r="E25" s="119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19"/>
    </row>
    <row r="26" spans="1:21" ht="13">
      <c r="A26" s="119"/>
      <c r="B26" s="129" t="s">
        <v>109</v>
      </c>
      <c r="C26" s="132"/>
      <c r="D26" s="132"/>
      <c r="E26" s="119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19"/>
    </row>
    <row r="27" spans="1:21" ht="6" customHeight="1">
      <c r="A27" s="119"/>
      <c r="B27" s="119"/>
      <c r="C27" s="119"/>
      <c r="D27" s="119"/>
      <c r="E27" s="119"/>
      <c r="F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19"/>
    </row>
    <row r="28" spans="1:21">
      <c r="A28" s="119"/>
      <c r="B28" s="58" t="s">
        <v>23</v>
      </c>
      <c r="C28" s="118">
        <f>SUM(C12,C13,C19,C21,C22)</f>
        <v>0</v>
      </c>
      <c r="D28" s="118">
        <f>SUM(D12,D13,D21,D22)</f>
        <v>0</v>
      </c>
      <c r="E28" s="119"/>
      <c r="F28" s="146"/>
      <c r="G28" s="146" t="str">
        <f>Lieferantenmix!C12</f>
        <v>1: Geförderter Strom: XX% Wasserkraft, YY% Sonnenenergie, ZZ% Windenergie, …..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19"/>
    </row>
    <row r="29" spans="1:21">
      <c r="A29" s="119"/>
      <c r="B29" s="58" t="s">
        <v>24</v>
      </c>
      <c r="C29" s="261">
        <f>+C28+D28</f>
        <v>0</v>
      </c>
      <c r="D29" s="261"/>
      <c r="E29" s="119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19"/>
    </row>
    <row r="30" spans="1:21">
      <c r="A30" s="119"/>
      <c r="B30" s="119"/>
      <c r="C30" s="119"/>
      <c r="D30" s="119"/>
      <c r="E30" s="119"/>
      <c r="F30" s="146"/>
      <c r="G30" s="120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19"/>
    </row>
    <row r="31" spans="1:21">
      <c r="A31" s="119"/>
      <c r="B31" s="151" t="s">
        <v>59</v>
      </c>
      <c r="C31" s="152">
        <f>ROUND(IF(OR('Produktemix B'!C21&gt;0,'Produktemix B'!D21&gt;0),Anhang!T19*(C21+D21),0),3)</f>
        <v>0</v>
      </c>
      <c r="D31" s="153" t="s">
        <v>81</v>
      </c>
      <c r="E31" s="119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19"/>
    </row>
    <row r="32" spans="1:21">
      <c r="A32" s="119"/>
      <c r="B32" s="154" t="s">
        <v>61</v>
      </c>
      <c r="C32" s="146">
        <f>ROUND(C33*(C23+D23)+C34*(C24+D24)+C35*(C25+D25)+C36*(C26+D26),3)</f>
        <v>0</v>
      </c>
      <c r="D32" s="155" t="s">
        <v>60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</row>
    <row r="33" spans="1:23" ht="13">
      <c r="A33" s="119"/>
      <c r="B33" s="156" t="s">
        <v>84</v>
      </c>
      <c r="C33" s="157">
        <f>IF(AND(C23=0,D23=0),0,Anhang!U21)</f>
        <v>0</v>
      </c>
      <c r="D33" s="158" t="s">
        <v>60</v>
      </c>
      <c r="E33" s="119"/>
      <c r="F33" s="119"/>
      <c r="G33" s="138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</row>
    <row r="34" spans="1:23" ht="13">
      <c r="A34" s="119"/>
      <c r="B34" s="156" t="s">
        <v>85</v>
      </c>
      <c r="C34" s="157">
        <f>IF(AND(C24=0,D24=0),0,Anhang!U22)</f>
        <v>0</v>
      </c>
      <c r="D34" s="158" t="s">
        <v>60</v>
      </c>
      <c r="E34" s="119"/>
      <c r="F34" s="119"/>
      <c r="G34" s="138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</row>
    <row r="35" spans="1:23" ht="13">
      <c r="A35" s="119"/>
      <c r="B35" s="156" t="s">
        <v>82</v>
      </c>
      <c r="C35" s="157">
        <f>IF(AND(C25=0,D25=0),0,Anhang!U23)</f>
        <v>0</v>
      </c>
      <c r="D35" s="158" t="s">
        <v>60</v>
      </c>
      <c r="E35" s="119"/>
      <c r="F35" s="119"/>
      <c r="G35" s="138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</row>
    <row r="36" spans="1:23" ht="13">
      <c r="A36" s="119"/>
      <c r="B36" s="159" t="s">
        <v>83</v>
      </c>
      <c r="C36" s="160">
        <f>IF(AND(C26=0,D26=0),0,Anhang!U24)</f>
        <v>0</v>
      </c>
      <c r="D36" s="161" t="s">
        <v>60</v>
      </c>
      <c r="E36" s="119"/>
      <c r="F36" s="119"/>
      <c r="G36" s="138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</row>
    <row r="37" spans="1:23">
      <c r="A37" s="119"/>
      <c r="B37" s="119"/>
      <c r="C37" s="119"/>
      <c r="D37" s="119"/>
      <c r="E37" s="119"/>
      <c r="F37" s="119"/>
      <c r="G37" s="138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</row>
    <row r="38" spans="1:23">
      <c r="A38" s="119"/>
      <c r="B38" s="119"/>
      <c r="C38" s="119"/>
      <c r="D38" s="119"/>
      <c r="E38" s="119"/>
      <c r="F38" s="119"/>
      <c r="G38" s="138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</row>
    <row r="39" spans="1:23" ht="22.5" customHeight="1">
      <c r="A39" s="119"/>
      <c r="B39" s="211" t="s">
        <v>105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</row>
    <row r="40" spans="1:23" ht="6" customHeight="1">
      <c r="A40" s="119"/>
      <c r="B40" s="119"/>
      <c r="C40" s="138"/>
      <c r="D40" s="119"/>
      <c r="E40" s="119"/>
      <c r="F40" s="119"/>
      <c r="G40" s="138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1:23" ht="13">
      <c r="A41" s="119"/>
      <c r="B41" s="163" t="str">
        <f>"Produktemix "&amp;C4&amp;" Lieferjahr "&amp; C3</f>
        <v>Produktemix  Lieferjahr 0</v>
      </c>
      <c r="C41" s="164" t="s">
        <v>80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</row>
    <row r="42" spans="1:23" ht="12.75" customHeight="1">
      <c r="A42" s="119"/>
      <c r="B42" s="139" t="s">
        <v>39</v>
      </c>
      <c r="C42" s="140">
        <f>C12</f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46"/>
      <c r="W42" s="146"/>
    </row>
    <row r="43" spans="1:23" ht="12.75" customHeight="1">
      <c r="A43" s="119"/>
      <c r="B43" s="141" t="s">
        <v>40</v>
      </c>
      <c r="C43" s="142">
        <f>D12</f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46"/>
      <c r="W43" s="146"/>
    </row>
    <row r="44" spans="1:23">
      <c r="A44" s="119"/>
      <c r="B44" s="165" t="s">
        <v>63</v>
      </c>
      <c r="C44" s="166">
        <f>C14</f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</row>
    <row r="45" spans="1:23" ht="12.75" customHeight="1">
      <c r="A45" s="119"/>
      <c r="B45" s="141" t="s">
        <v>64</v>
      </c>
      <c r="C45" s="142">
        <f>D14</f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46"/>
      <c r="W45" s="146"/>
    </row>
    <row r="46" spans="1:23" ht="12.75" customHeight="1">
      <c r="A46" s="119"/>
      <c r="B46" s="143" t="s">
        <v>65</v>
      </c>
      <c r="C46" s="142">
        <f>C15</f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46"/>
      <c r="W46" s="146"/>
    </row>
    <row r="47" spans="1:23" ht="12.75" customHeight="1">
      <c r="A47" s="119"/>
      <c r="B47" s="141" t="s">
        <v>66</v>
      </c>
      <c r="C47" s="142">
        <f>D15</f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46"/>
      <c r="W47" s="146"/>
    </row>
    <row r="48" spans="1:23" ht="12.75" customHeight="1">
      <c r="A48" s="119"/>
      <c r="B48" s="141" t="s">
        <v>67</v>
      </c>
      <c r="C48" s="142">
        <f>C16</f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46"/>
      <c r="W48" s="146"/>
    </row>
    <row r="49" spans="1:23">
      <c r="A49" s="119"/>
      <c r="B49" s="141" t="s">
        <v>68</v>
      </c>
      <c r="C49" s="142">
        <f>D16</f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46"/>
      <c r="W49" s="146"/>
    </row>
    <row r="50" spans="1:23" ht="12.75" customHeight="1">
      <c r="A50" s="119"/>
      <c r="B50" s="141" t="s">
        <v>78</v>
      </c>
      <c r="C50" s="142">
        <f>C17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46"/>
      <c r="W50" s="146"/>
    </row>
    <row r="51" spans="1:23" ht="12.75" customHeight="1">
      <c r="A51" s="119"/>
      <c r="B51" s="141" t="s">
        <v>79</v>
      </c>
      <c r="C51" s="142">
        <f>D17</f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46"/>
      <c r="W51" s="146"/>
    </row>
    <row r="52" spans="1:23">
      <c r="A52" s="119"/>
      <c r="B52" s="141" t="s">
        <v>69</v>
      </c>
      <c r="C52" s="142">
        <f>C18</f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46"/>
      <c r="W52" s="146"/>
    </row>
    <row r="53" spans="1:23">
      <c r="A53" s="119"/>
      <c r="B53" s="141" t="s">
        <v>70</v>
      </c>
      <c r="C53" s="142">
        <f>D18</f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46"/>
      <c r="W53" s="146"/>
    </row>
    <row r="54" spans="1:23">
      <c r="A54" s="119"/>
      <c r="B54" s="141" t="s">
        <v>41</v>
      </c>
      <c r="C54" s="142">
        <f>C19</f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</row>
    <row r="55" spans="1:23" ht="12.75" customHeight="1">
      <c r="A55" s="119"/>
      <c r="B55" s="141" t="s">
        <v>42</v>
      </c>
      <c r="C55" s="142">
        <f>C21</f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</row>
    <row r="56" spans="1:23" ht="12.75" customHeight="1">
      <c r="A56" s="119"/>
      <c r="B56" s="141" t="s">
        <v>43</v>
      </c>
      <c r="C56" s="142">
        <f>D21</f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</row>
    <row r="57" spans="1:23" ht="12.75" customHeight="1">
      <c r="A57" s="119"/>
      <c r="B57" s="141" t="s">
        <v>71</v>
      </c>
      <c r="C57" s="142">
        <f>C23</f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46"/>
      <c r="W57" s="146"/>
    </row>
    <row r="58" spans="1:23" ht="12.75" customHeight="1">
      <c r="A58" s="119"/>
      <c r="B58" s="141" t="s">
        <v>72</v>
      </c>
      <c r="C58" s="142">
        <f>D23</f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46"/>
      <c r="W58" s="146"/>
    </row>
    <row r="59" spans="1:23" ht="12.75" customHeight="1">
      <c r="A59" s="119"/>
      <c r="B59" s="141" t="s">
        <v>74</v>
      </c>
      <c r="C59" s="142">
        <f>C24</f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46"/>
      <c r="W59" s="146"/>
    </row>
    <row r="60" spans="1:23" ht="12.75" customHeight="1">
      <c r="A60" s="119"/>
      <c r="B60" s="141" t="s">
        <v>73</v>
      </c>
      <c r="C60" s="142">
        <f>D24</f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46"/>
      <c r="W60" s="146"/>
    </row>
    <row r="61" spans="1:23" ht="12.75" customHeight="1">
      <c r="A61" s="119"/>
      <c r="B61" s="141" t="s">
        <v>75</v>
      </c>
      <c r="C61" s="142">
        <f>C25</f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46"/>
      <c r="W61" s="146"/>
    </row>
    <row r="62" spans="1:23">
      <c r="A62" s="119"/>
      <c r="B62" s="141" t="s">
        <v>62</v>
      </c>
      <c r="C62" s="142">
        <f>D25</f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46"/>
      <c r="W62" s="146"/>
    </row>
    <row r="63" spans="1:23" ht="12.75" customHeight="1">
      <c r="A63" s="119"/>
      <c r="B63" s="141" t="s">
        <v>76</v>
      </c>
      <c r="C63" s="142">
        <f>C26</f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46"/>
      <c r="W63" s="146"/>
    </row>
    <row r="64" spans="1:23" ht="12.75" customHeight="1">
      <c r="A64" s="119"/>
      <c r="B64" s="144" t="s">
        <v>77</v>
      </c>
      <c r="C64" s="145">
        <f>D26</f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46"/>
      <c r="W64" s="146"/>
    </row>
    <row r="65" spans="1:21">
      <c r="A65" s="119"/>
      <c r="B65" s="30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</row>
    <row r="66" spans="1:21">
      <c r="A66" s="119"/>
      <c r="B66" s="148" t="str">
        <f>B32&amp; C32 &amp; D32</f>
        <v>CO2-Emissionen: 0 g/kWh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</row>
    <row r="67" spans="1:21">
      <c r="A67" s="119"/>
      <c r="B67" s="149" t="str">
        <f>B31&amp; C31 &amp; D31</f>
        <v>Nuklearer Abfall: 0 mg/kWh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</row>
    <row r="68" spans="1:21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</row>
    <row r="69" spans="1:21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</row>
    <row r="70" spans="1:21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8B0E-1E46-4018-9559-02D9CC3BF97C}">
  <dimension ref="A1:W70"/>
  <sheetViews>
    <sheetView topLeftCell="A2" zoomScale="90" zoomScaleNormal="90" workbookViewId="0">
      <selection activeCell="B27" sqref="B27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0.54296875" customWidth="1"/>
    <col min="4" max="4" width="19.54296875" customWidth="1"/>
    <col min="5" max="5" width="6.453125" customWidth="1"/>
    <col min="6" max="6" width="4.7265625" customWidth="1"/>
  </cols>
  <sheetData>
    <row r="1" spans="1:21" ht="30" customHeight="1">
      <c r="A1" s="119"/>
      <c r="B1" s="216" t="s">
        <v>106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0.75" customHeight="1">
      <c r="A2" s="119"/>
      <c r="B2" s="211" t="s">
        <v>97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13">
      <c r="A3" s="119"/>
      <c r="B3" s="121" t="s">
        <v>44</v>
      </c>
      <c r="C3" s="215">
        <f>Lieferantenmix!C7</f>
        <v>0</v>
      </c>
      <c r="D3" s="119"/>
      <c r="E3" s="119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19"/>
    </row>
    <row r="4" spans="1:21" ht="20">
      <c r="A4" s="119"/>
      <c r="B4" s="121" t="s">
        <v>45</v>
      </c>
      <c r="C4" s="162"/>
      <c r="D4" s="119"/>
      <c r="E4" s="119"/>
      <c r="F4" s="146"/>
      <c r="G4" s="146"/>
      <c r="H4" s="146"/>
      <c r="I4" s="146"/>
      <c r="J4" s="146"/>
      <c r="K4" s="150" t="str">
        <f>"Gegenüberstellung Produktemix ("&amp; C4 &amp; ") und Lieferantenmix"</f>
        <v>Gegenüberstellung Produktemix () und Lieferantenmix</v>
      </c>
      <c r="L4" s="146"/>
      <c r="M4" s="146"/>
      <c r="N4" s="146"/>
      <c r="O4" s="146"/>
      <c r="P4" s="146"/>
      <c r="Q4" s="146"/>
      <c r="R4" s="146"/>
      <c r="S4" s="146"/>
      <c r="T4" s="146"/>
      <c r="U4" s="119"/>
    </row>
    <row r="5" spans="1:21" ht="14">
      <c r="A5" s="119"/>
      <c r="B5" s="121" t="s">
        <v>86</v>
      </c>
      <c r="C5" s="162"/>
      <c r="D5" s="119"/>
      <c r="E5" s="119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19"/>
    </row>
    <row r="6" spans="1:21" ht="13">
      <c r="A6" s="119"/>
      <c r="B6" s="121" t="s">
        <v>104</v>
      </c>
      <c r="C6" s="220" t="e">
        <f>C5/Lieferantenmix!H10</f>
        <v>#DIV/0!</v>
      </c>
      <c r="D6" s="119"/>
      <c r="E6" s="119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19"/>
    </row>
    <row r="7" spans="1:21">
      <c r="A7" s="119"/>
      <c r="B7" s="119"/>
      <c r="C7" s="119"/>
      <c r="D7" s="119"/>
      <c r="E7" s="119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19"/>
    </row>
    <row r="8" spans="1:21" ht="13">
      <c r="A8" s="119"/>
      <c r="B8" s="121" t="s">
        <v>46</v>
      </c>
      <c r="C8" s="121"/>
      <c r="D8" s="121"/>
      <c r="E8" s="119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19"/>
    </row>
    <row r="9" spans="1:21">
      <c r="A9" s="119"/>
      <c r="B9" s="130" t="s">
        <v>47</v>
      </c>
      <c r="C9" s="135">
        <f>C4</f>
        <v>0</v>
      </c>
      <c r="D9" s="136"/>
      <c r="E9" s="119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19"/>
    </row>
    <row r="10" spans="1:21" ht="13">
      <c r="A10" s="119"/>
      <c r="B10" s="122" t="s">
        <v>33</v>
      </c>
      <c r="C10" s="79" t="s">
        <v>9</v>
      </c>
      <c r="D10" s="79" t="s">
        <v>10</v>
      </c>
      <c r="E10" s="119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19"/>
    </row>
    <row r="11" spans="1:21" ht="13">
      <c r="A11" s="119"/>
      <c r="B11" s="123" t="s">
        <v>35</v>
      </c>
      <c r="C11" s="131"/>
      <c r="D11" s="131"/>
      <c r="E11" s="119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19"/>
    </row>
    <row r="12" spans="1:21">
      <c r="A12" s="119"/>
      <c r="B12" s="124" t="s">
        <v>11</v>
      </c>
      <c r="C12" s="132"/>
      <c r="D12" s="132"/>
      <c r="E12" s="119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19"/>
    </row>
    <row r="13" spans="1:21" ht="13">
      <c r="A13" s="119"/>
      <c r="B13" s="125" t="s">
        <v>36</v>
      </c>
      <c r="C13" s="133">
        <f>SUM(C14:C18)</f>
        <v>0</v>
      </c>
      <c r="D13" s="133">
        <f>SUM(D14:D18)</f>
        <v>0</v>
      </c>
      <c r="E13" s="119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19"/>
    </row>
    <row r="14" spans="1:21" ht="13">
      <c r="A14" s="119"/>
      <c r="B14" s="126" t="s">
        <v>12</v>
      </c>
      <c r="C14" s="132"/>
      <c r="D14" s="132"/>
      <c r="E14" s="119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19"/>
    </row>
    <row r="15" spans="1:21" ht="13">
      <c r="A15" s="119"/>
      <c r="B15" s="127" t="s">
        <v>13</v>
      </c>
      <c r="C15" s="132"/>
      <c r="D15" s="132"/>
      <c r="E15" s="119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19"/>
    </row>
    <row r="16" spans="1:21" ht="13">
      <c r="A16" s="119"/>
      <c r="B16" s="127" t="s">
        <v>14</v>
      </c>
      <c r="C16" s="132"/>
      <c r="D16" s="132"/>
      <c r="E16" s="119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19"/>
    </row>
    <row r="17" spans="1:21" ht="13">
      <c r="A17" s="119"/>
      <c r="B17" s="127" t="s">
        <v>107</v>
      </c>
      <c r="C17" s="132"/>
      <c r="D17" s="132"/>
      <c r="E17" s="119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19"/>
    </row>
    <row r="18" spans="1:21" ht="13">
      <c r="A18" s="119"/>
      <c r="B18" s="127" t="s">
        <v>16</v>
      </c>
      <c r="C18" s="132"/>
      <c r="D18" s="132"/>
      <c r="E18" s="119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19"/>
    </row>
    <row r="19" spans="1:21" ht="14.5">
      <c r="A19" s="119"/>
      <c r="B19" s="128" t="s">
        <v>37</v>
      </c>
      <c r="C19" s="134">
        <f>Lieferantenmix!C11</f>
        <v>0</v>
      </c>
      <c r="D19" s="81"/>
      <c r="E19" s="119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19"/>
    </row>
    <row r="20" spans="1:21" ht="13">
      <c r="A20" s="119"/>
      <c r="B20" s="123" t="s">
        <v>38</v>
      </c>
      <c r="C20" s="131"/>
      <c r="D20" s="131"/>
      <c r="E20" s="119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19"/>
    </row>
    <row r="21" spans="1:21">
      <c r="A21" s="119"/>
      <c r="B21" s="124" t="s">
        <v>18</v>
      </c>
      <c r="C21" s="132"/>
      <c r="D21" s="132"/>
      <c r="E21" s="119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19"/>
    </row>
    <row r="22" spans="1:21" ht="13">
      <c r="A22" s="119"/>
      <c r="B22" s="125" t="s">
        <v>19</v>
      </c>
      <c r="C22" s="133">
        <f>SUM(C23:C26)</f>
        <v>0</v>
      </c>
      <c r="D22" s="133">
        <f>SUM(D23:D26)</f>
        <v>0</v>
      </c>
      <c r="E22" s="119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19"/>
    </row>
    <row r="23" spans="1:21" ht="13">
      <c r="A23" s="119"/>
      <c r="B23" s="126" t="s">
        <v>20</v>
      </c>
      <c r="C23" s="132"/>
      <c r="D23" s="132"/>
      <c r="E23" s="119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19"/>
    </row>
    <row r="24" spans="1:21" ht="13">
      <c r="A24" s="119"/>
      <c r="B24" s="127" t="s">
        <v>21</v>
      </c>
      <c r="C24" s="132"/>
      <c r="D24" s="132"/>
      <c r="E24" s="119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19"/>
    </row>
    <row r="25" spans="1:21" ht="13">
      <c r="A25" s="119"/>
      <c r="B25" s="127" t="s">
        <v>22</v>
      </c>
      <c r="C25" s="132"/>
      <c r="D25" s="132"/>
      <c r="E25" s="119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19"/>
    </row>
    <row r="26" spans="1:21" ht="13">
      <c r="A26" s="119"/>
      <c r="B26" s="129" t="s">
        <v>109</v>
      </c>
      <c r="C26" s="132"/>
      <c r="D26" s="132"/>
      <c r="E26" s="119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19"/>
    </row>
    <row r="27" spans="1:21" ht="6" customHeight="1">
      <c r="A27" s="119"/>
      <c r="B27" s="119"/>
      <c r="C27" s="119"/>
      <c r="D27" s="119"/>
      <c r="E27" s="119"/>
      <c r="F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19"/>
    </row>
    <row r="28" spans="1:21">
      <c r="A28" s="119"/>
      <c r="B28" s="58" t="s">
        <v>23</v>
      </c>
      <c r="C28" s="118">
        <f>SUM(C12,C13,C19,C21,C22)</f>
        <v>0</v>
      </c>
      <c r="D28" s="118">
        <f>SUM(D12,D13,D21,D22)</f>
        <v>0</v>
      </c>
      <c r="E28" s="119"/>
      <c r="F28" s="146"/>
      <c r="G28" s="146" t="str">
        <f>Lieferantenmix!C12</f>
        <v>1: Geförderter Strom: XX% Wasserkraft, YY% Sonnenenergie, ZZ% Windenergie, …..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19"/>
    </row>
    <row r="29" spans="1:21">
      <c r="A29" s="119"/>
      <c r="B29" s="58" t="s">
        <v>24</v>
      </c>
      <c r="C29" s="261">
        <f>+C28+D28</f>
        <v>0</v>
      </c>
      <c r="D29" s="261"/>
      <c r="E29" s="119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19"/>
    </row>
    <row r="30" spans="1:21">
      <c r="A30" s="119"/>
      <c r="B30" s="119"/>
      <c r="C30" s="119"/>
      <c r="D30" s="119"/>
      <c r="E30" s="119"/>
      <c r="F30" s="146"/>
      <c r="G30" s="120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19"/>
    </row>
    <row r="31" spans="1:21">
      <c r="A31" s="119"/>
      <c r="B31" s="151" t="s">
        <v>59</v>
      </c>
      <c r="C31" s="152">
        <f>ROUND(IF(OR('Produktemix C'!C21&gt;0,'Produktemix C'!D21&gt;0),Anhang!T19*(C21+D21),0),3)</f>
        <v>0</v>
      </c>
      <c r="D31" s="153" t="s">
        <v>81</v>
      </c>
      <c r="E31" s="119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19"/>
    </row>
    <row r="32" spans="1:21">
      <c r="A32" s="119"/>
      <c r="B32" s="154" t="s">
        <v>61</v>
      </c>
      <c r="C32" s="146">
        <f>ROUND(C33*(C23+D23)+C34*(C24+D24)+C35*(C25+D25)+C36*(C26+D26),3)</f>
        <v>0</v>
      </c>
      <c r="D32" s="155" t="s">
        <v>60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</row>
    <row r="33" spans="1:23" ht="13">
      <c r="A33" s="119"/>
      <c r="B33" s="156" t="s">
        <v>84</v>
      </c>
      <c r="C33" s="157">
        <f>IF(AND(C23=0,D23=0),0,Anhang!U21)</f>
        <v>0</v>
      </c>
      <c r="D33" s="158" t="s">
        <v>60</v>
      </c>
      <c r="E33" s="119"/>
      <c r="F33" s="119"/>
      <c r="G33" s="138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</row>
    <row r="34" spans="1:23" ht="13">
      <c r="A34" s="119"/>
      <c r="B34" s="156" t="s">
        <v>85</v>
      </c>
      <c r="C34" s="157">
        <f>IF(AND(C24=0,D24=0),0,Anhang!U22)</f>
        <v>0</v>
      </c>
      <c r="D34" s="158" t="s">
        <v>60</v>
      </c>
      <c r="E34" s="119"/>
      <c r="F34" s="119"/>
      <c r="G34" s="138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</row>
    <row r="35" spans="1:23" ht="13">
      <c r="A35" s="119"/>
      <c r="B35" s="156" t="s">
        <v>82</v>
      </c>
      <c r="C35" s="157">
        <f>IF(AND(C25=0,D25=0),0,Anhang!U23)</f>
        <v>0</v>
      </c>
      <c r="D35" s="158" t="s">
        <v>60</v>
      </c>
      <c r="E35" s="119"/>
      <c r="F35" s="119"/>
      <c r="G35" s="138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</row>
    <row r="36" spans="1:23" ht="13">
      <c r="A36" s="119"/>
      <c r="B36" s="159" t="s">
        <v>83</v>
      </c>
      <c r="C36" s="160">
        <f>IF(AND(C26=0,D26=0),0,Anhang!U24)</f>
        <v>0</v>
      </c>
      <c r="D36" s="161" t="s">
        <v>60</v>
      </c>
      <c r="E36" s="119"/>
      <c r="F36" s="119"/>
      <c r="G36" s="138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</row>
    <row r="37" spans="1:23">
      <c r="A37" s="119"/>
      <c r="B37" s="119"/>
      <c r="C37" s="119"/>
      <c r="D37" s="119"/>
      <c r="E37" s="119"/>
      <c r="F37" s="119"/>
      <c r="G37" s="138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</row>
    <row r="38" spans="1:23">
      <c r="A38" s="119"/>
      <c r="B38" s="119"/>
      <c r="C38" s="119"/>
      <c r="D38" s="119"/>
      <c r="E38" s="119"/>
      <c r="F38" s="119"/>
      <c r="G38" s="138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</row>
    <row r="39" spans="1:23" ht="22.5" customHeight="1">
      <c r="A39" s="119"/>
      <c r="B39" s="211" t="s">
        <v>105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</row>
    <row r="40" spans="1:23" ht="6" customHeight="1">
      <c r="A40" s="119"/>
      <c r="B40" s="119"/>
      <c r="C40" s="138"/>
      <c r="D40" s="119"/>
      <c r="E40" s="119"/>
      <c r="F40" s="119"/>
      <c r="G40" s="138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1:23" ht="13">
      <c r="A41" s="119"/>
      <c r="B41" s="163" t="str">
        <f>"Produktemix "&amp;C4&amp;" Lieferjahr "&amp; C3</f>
        <v>Produktemix  Lieferjahr 0</v>
      </c>
      <c r="C41" s="164" t="s">
        <v>80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</row>
    <row r="42" spans="1:23" ht="12.75" customHeight="1">
      <c r="A42" s="119"/>
      <c r="B42" s="139" t="s">
        <v>39</v>
      </c>
      <c r="C42" s="140">
        <f>C12</f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46"/>
      <c r="W42" s="146"/>
    </row>
    <row r="43" spans="1:23" ht="12.75" customHeight="1">
      <c r="A43" s="119"/>
      <c r="B43" s="141" t="s">
        <v>40</v>
      </c>
      <c r="C43" s="142">
        <f>D12</f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46"/>
      <c r="W43" s="146"/>
    </row>
    <row r="44" spans="1:23">
      <c r="A44" s="119"/>
      <c r="B44" s="165" t="s">
        <v>63</v>
      </c>
      <c r="C44" s="166">
        <f>C14</f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</row>
    <row r="45" spans="1:23" ht="12.75" customHeight="1">
      <c r="A45" s="119"/>
      <c r="B45" s="141" t="s">
        <v>64</v>
      </c>
      <c r="C45" s="142">
        <f>D14</f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46"/>
      <c r="W45" s="146"/>
    </row>
    <row r="46" spans="1:23" ht="12.75" customHeight="1">
      <c r="A46" s="119"/>
      <c r="B46" s="143" t="s">
        <v>65</v>
      </c>
      <c r="C46" s="142">
        <f>C15</f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46"/>
      <c r="W46" s="146"/>
    </row>
    <row r="47" spans="1:23" ht="12.75" customHeight="1">
      <c r="A47" s="119"/>
      <c r="B47" s="141" t="s">
        <v>66</v>
      </c>
      <c r="C47" s="142">
        <f>D15</f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46"/>
      <c r="W47" s="146"/>
    </row>
    <row r="48" spans="1:23" ht="12.75" customHeight="1">
      <c r="A48" s="119"/>
      <c r="B48" s="141" t="s">
        <v>67</v>
      </c>
      <c r="C48" s="142">
        <f>C16</f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46"/>
      <c r="W48" s="146"/>
    </row>
    <row r="49" spans="1:23">
      <c r="A49" s="119"/>
      <c r="B49" s="141" t="s">
        <v>68</v>
      </c>
      <c r="C49" s="142">
        <f>D16</f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46"/>
      <c r="W49" s="146"/>
    </row>
    <row r="50" spans="1:23" ht="12.75" customHeight="1">
      <c r="A50" s="119"/>
      <c r="B50" s="141" t="s">
        <v>78</v>
      </c>
      <c r="C50" s="142">
        <f>C17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46"/>
      <c r="W50" s="146"/>
    </row>
    <row r="51" spans="1:23" ht="12.75" customHeight="1">
      <c r="A51" s="119"/>
      <c r="B51" s="141" t="s">
        <v>79</v>
      </c>
      <c r="C51" s="142">
        <f>D17</f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46"/>
      <c r="W51" s="146"/>
    </row>
    <row r="52" spans="1:23">
      <c r="A52" s="119"/>
      <c r="B52" s="141" t="s">
        <v>69</v>
      </c>
      <c r="C52" s="142">
        <f>C18</f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46"/>
      <c r="W52" s="146"/>
    </row>
    <row r="53" spans="1:23">
      <c r="A53" s="119"/>
      <c r="B53" s="141" t="s">
        <v>70</v>
      </c>
      <c r="C53" s="142">
        <f>D18</f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46"/>
      <c r="W53" s="146"/>
    </row>
    <row r="54" spans="1:23">
      <c r="A54" s="119"/>
      <c r="B54" s="141" t="s">
        <v>41</v>
      </c>
      <c r="C54" s="142">
        <f>C19</f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</row>
    <row r="55" spans="1:23" ht="12.75" customHeight="1">
      <c r="A55" s="119"/>
      <c r="B55" s="141" t="s">
        <v>42</v>
      </c>
      <c r="C55" s="142">
        <f>C21</f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</row>
    <row r="56" spans="1:23" ht="12.75" customHeight="1">
      <c r="A56" s="119"/>
      <c r="B56" s="141" t="s">
        <v>43</v>
      </c>
      <c r="C56" s="142">
        <f>D21</f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</row>
    <row r="57" spans="1:23" ht="12.75" customHeight="1">
      <c r="A57" s="119"/>
      <c r="B57" s="141" t="s">
        <v>71</v>
      </c>
      <c r="C57" s="142">
        <f>C23</f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46"/>
      <c r="W57" s="146"/>
    </row>
    <row r="58" spans="1:23" ht="12.75" customHeight="1">
      <c r="A58" s="119"/>
      <c r="B58" s="141" t="s">
        <v>72</v>
      </c>
      <c r="C58" s="142">
        <f>D23</f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46"/>
      <c r="W58" s="146"/>
    </row>
    <row r="59" spans="1:23" ht="12.75" customHeight="1">
      <c r="A59" s="119"/>
      <c r="B59" s="141" t="s">
        <v>74</v>
      </c>
      <c r="C59" s="142">
        <f>C24</f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46"/>
      <c r="W59" s="146"/>
    </row>
    <row r="60" spans="1:23" ht="12.75" customHeight="1">
      <c r="A60" s="119"/>
      <c r="B60" s="141" t="s">
        <v>73</v>
      </c>
      <c r="C60" s="142">
        <f>D24</f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46"/>
      <c r="W60" s="146"/>
    </row>
    <row r="61" spans="1:23" ht="12.75" customHeight="1">
      <c r="A61" s="119"/>
      <c r="B61" s="141" t="s">
        <v>75</v>
      </c>
      <c r="C61" s="142">
        <f>C25</f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46"/>
      <c r="W61" s="146"/>
    </row>
    <row r="62" spans="1:23">
      <c r="A62" s="119"/>
      <c r="B62" s="141" t="s">
        <v>62</v>
      </c>
      <c r="C62" s="142">
        <f>D25</f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46"/>
      <c r="W62" s="146"/>
    </row>
    <row r="63" spans="1:23" ht="12.75" customHeight="1">
      <c r="A63" s="119"/>
      <c r="B63" s="141" t="s">
        <v>76</v>
      </c>
      <c r="C63" s="142">
        <f>C26</f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46"/>
      <c r="W63" s="146"/>
    </row>
    <row r="64" spans="1:23" ht="12.75" customHeight="1">
      <c r="A64" s="119"/>
      <c r="B64" s="144" t="s">
        <v>77</v>
      </c>
      <c r="C64" s="145">
        <f>D26</f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46"/>
      <c r="W64" s="146"/>
    </row>
    <row r="65" spans="1:21">
      <c r="A65" s="119"/>
      <c r="B65" s="30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</row>
    <row r="66" spans="1:21">
      <c r="A66" s="119"/>
      <c r="B66" s="148" t="str">
        <f>B32&amp; C32 &amp; D32</f>
        <v>CO2-Emissionen: 0 g/kWh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</row>
    <row r="67" spans="1:21">
      <c r="A67" s="119"/>
      <c r="B67" s="149" t="str">
        <f>B31&amp; C31 &amp; D31</f>
        <v>Nuklearer Abfall: 0 mg/kWh</v>
      </c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</row>
    <row r="68" spans="1:21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</row>
    <row r="69" spans="1:21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</row>
    <row r="70" spans="1:21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U41"/>
  <sheetViews>
    <sheetView zoomScale="80" zoomScaleNormal="80" workbookViewId="0">
      <selection activeCell="P10" sqref="P10"/>
    </sheetView>
  </sheetViews>
  <sheetFormatPr baseColWidth="10" defaultColWidth="11.453125" defaultRowHeight="12.5"/>
  <cols>
    <col min="1" max="1" width="16.26953125" customWidth="1"/>
    <col min="2" max="2" width="6.7265625" bestFit="1" customWidth="1"/>
    <col min="3" max="4" width="14.7265625" customWidth="1"/>
    <col min="5" max="5" width="3.7265625" customWidth="1"/>
    <col min="6" max="7" width="14.7265625" customWidth="1"/>
    <col min="8" max="8" width="3.7265625" customWidth="1"/>
    <col min="9" max="9" width="31.1796875" customWidth="1"/>
    <col min="10" max="12" width="12.7265625" customWidth="1"/>
    <col min="13" max="13" width="3.7265625" customWidth="1"/>
    <col min="14" max="14" width="26.7265625" customWidth="1"/>
    <col min="15" max="17" width="12.7265625" customWidth="1"/>
    <col min="18" max="18" width="4.453125" customWidth="1"/>
    <col min="19" max="19" width="34.7265625" customWidth="1"/>
    <col min="20" max="20" width="17.453125" customWidth="1"/>
    <col min="21" max="21" width="18.54296875" customWidth="1"/>
  </cols>
  <sheetData>
    <row r="1" spans="1:21">
      <c r="A1" s="7"/>
      <c r="B1" s="7"/>
      <c r="C1" s="7"/>
      <c r="D1" s="7"/>
      <c r="E1" s="7"/>
      <c r="F1" s="7"/>
      <c r="G1" s="7"/>
      <c r="H1" s="7"/>
    </row>
    <row r="2" spans="1:21">
      <c r="A2" s="7"/>
      <c r="B2" s="7"/>
      <c r="C2" s="7"/>
      <c r="D2" s="7"/>
      <c r="E2" s="7"/>
      <c r="F2" s="7"/>
      <c r="G2" s="7"/>
      <c r="H2" s="7"/>
    </row>
    <row r="3" spans="1:21" ht="19">
      <c r="A3" s="8" t="s">
        <v>48</v>
      </c>
      <c r="B3" s="7"/>
      <c r="C3" s="7"/>
      <c r="D3" s="7"/>
      <c r="E3" s="7"/>
      <c r="F3" s="7"/>
      <c r="G3" s="7"/>
      <c r="H3" s="7"/>
    </row>
    <row r="4" spans="1:21" ht="19">
      <c r="A4" s="8"/>
      <c r="B4" s="7"/>
      <c r="C4" s="7"/>
      <c r="D4" s="7"/>
      <c r="E4" s="7"/>
      <c r="F4" s="7"/>
      <c r="G4" s="7"/>
      <c r="H4" s="7"/>
    </row>
    <row r="5" spans="1:21" ht="13">
      <c r="B5" s="7"/>
      <c r="C5" s="275" t="s">
        <v>89</v>
      </c>
      <c r="D5" s="275"/>
      <c r="E5" s="7"/>
      <c r="F5" s="275" t="s">
        <v>91</v>
      </c>
      <c r="G5" s="275"/>
      <c r="H5" s="7"/>
      <c r="I5" s="60" t="s">
        <v>49</v>
      </c>
      <c r="N5" s="60" t="s">
        <v>49</v>
      </c>
      <c r="S5" s="60" t="s">
        <v>49</v>
      </c>
    </row>
    <row r="6" spans="1:21" ht="13.5" thickBot="1">
      <c r="A6" s="197"/>
      <c r="B6" s="7"/>
      <c r="C6" s="276" t="s">
        <v>50</v>
      </c>
      <c r="D6" s="276"/>
      <c r="E6" s="7"/>
      <c r="F6" s="276" t="s">
        <v>90</v>
      </c>
      <c r="G6" s="276"/>
      <c r="I6" s="2" t="s">
        <v>51</v>
      </c>
      <c r="J6" s="1"/>
      <c r="K6" s="1"/>
      <c r="L6" s="1"/>
      <c r="M6" s="7"/>
      <c r="N6" s="2" t="s">
        <v>52</v>
      </c>
      <c r="O6" s="1"/>
      <c r="P6" s="1"/>
      <c r="Q6" s="1"/>
      <c r="S6" s="2" t="s">
        <v>93</v>
      </c>
      <c r="T6" s="1"/>
      <c r="U6" s="1"/>
    </row>
    <row r="7" spans="1:21">
      <c r="B7" s="7"/>
      <c r="C7" s="7"/>
      <c r="D7" s="7"/>
      <c r="E7" s="7"/>
      <c r="I7" s="7"/>
      <c r="J7" s="7"/>
      <c r="K7" s="7"/>
      <c r="L7" s="7"/>
      <c r="M7" s="7"/>
      <c r="N7" s="7"/>
      <c r="O7" s="7"/>
      <c r="P7" s="7"/>
      <c r="Q7" s="7"/>
      <c r="T7" s="262" t="s">
        <v>102</v>
      </c>
      <c r="U7" s="262" t="s">
        <v>103</v>
      </c>
    </row>
    <row r="8" spans="1:21" ht="13">
      <c r="A8" s="9"/>
      <c r="B8" s="7"/>
      <c r="C8" s="14" t="s">
        <v>9</v>
      </c>
      <c r="D8" s="14" t="s">
        <v>10</v>
      </c>
      <c r="E8" s="7"/>
      <c r="F8" s="14" t="s">
        <v>9</v>
      </c>
      <c r="G8" s="14" t="s">
        <v>10</v>
      </c>
      <c r="I8" s="4" t="s">
        <v>53</v>
      </c>
      <c r="J8" s="3" t="s">
        <v>3</v>
      </c>
      <c r="K8" s="5" t="s">
        <v>9</v>
      </c>
      <c r="L8" s="3" t="s">
        <v>10</v>
      </c>
      <c r="M8" s="7"/>
      <c r="N8" s="4" t="s">
        <v>53</v>
      </c>
      <c r="O8" s="3" t="s">
        <v>3</v>
      </c>
      <c r="P8" s="5" t="s">
        <v>9</v>
      </c>
      <c r="Q8" s="3" t="s">
        <v>10</v>
      </c>
      <c r="T8" s="263"/>
      <c r="U8" s="263"/>
    </row>
    <row r="9" spans="1:21" ht="13">
      <c r="B9" s="7"/>
      <c r="C9" s="273" t="s">
        <v>11</v>
      </c>
      <c r="D9" s="274"/>
      <c r="E9" s="7"/>
      <c r="F9" s="273" t="s">
        <v>11</v>
      </c>
      <c r="G9" s="274"/>
      <c r="I9" s="6" t="s">
        <v>35</v>
      </c>
      <c r="J9" s="20">
        <f t="shared" ref="J9:J14" si="0">SUM(K9:L9)</f>
        <v>0</v>
      </c>
      <c r="K9" s="21">
        <f>+K10+K11+K17</f>
        <v>0</v>
      </c>
      <c r="L9" s="20">
        <f>+L10+L11</f>
        <v>0</v>
      </c>
      <c r="M9" s="7"/>
      <c r="N9" s="6" t="s">
        <v>35</v>
      </c>
      <c r="O9" s="20" t="e">
        <f>SUM(P9:Q9)</f>
        <v>#DIV/0!</v>
      </c>
      <c r="P9" s="21" t="e">
        <f>+P10+P11+P17</f>
        <v>#DIV/0!</v>
      </c>
      <c r="Q9" s="20" t="e">
        <f>+Q10+Q11</f>
        <v>#DIV/0!</v>
      </c>
      <c r="S9" s="199" t="s">
        <v>35</v>
      </c>
      <c r="T9" s="206"/>
      <c r="U9" s="205"/>
    </row>
    <row r="10" spans="1:21">
      <c r="B10" s="7"/>
      <c r="C10" s="50">
        <f>+Lieferantenmix!C20+Lieferantenmix!H20+Lieferantenmix!M20+Lieferantenmix!R20</f>
        <v>0</v>
      </c>
      <c r="D10" s="61">
        <f>+Lieferantenmix!D20+Lieferantenmix!I20+Lieferantenmix!N20+Lieferantenmix!S20</f>
        <v>0</v>
      </c>
      <c r="E10" s="7"/>
      <c r="F10" s="50">
        <f>+Lieferantenmix!E20+Lieferantenmix!J20+Lieferantenmix!O20+Lieferantenmix!T20</f>
        <v>0</v>
      </c>
      <c r="G10" s="61">
        <f>+Lieferantenmix!F20+Lieferantenmix!K20+Lieferantenmix!P20+Lieferantenmix!U20</f>
        <v>0</v>
      </c>
      <c r="I10" s="82" t="s">
        <v>11</v>
      </c>
      <c r="J10" s="83">
        <f>SUM(K10:L10)</f>
        <v>0</v>
      </c>
      <c r="K10" s="24">
        <f>SUM(F10:F12)</f>
        <v>0</v>
      </c>
      <c r="L10" s="83">
        <f>SUM(G10:G12)</f>
        <v>0</v>
      </c>
      <c r="M10" s="7"/>
      <c r="N10" s="82" t="s">
        <v>11</v>
      </c>
      <c r="O10" s="83" t="e">
        <f t="shared" ref="O10:O15" si="1">SUM(P10:Q10)</f>
        <v>#DIV/0!</v>
      </c>
      <c r="P10" s="24" t="e">
        <f>100/$K$27*K10</f>
        <v>#DIV/0!</v>
      </c>
      <c r="Q10" s="24" t="e">
        <f>100/$K$27*L10</f>
        <v>#DIV/0!</v>
      </c>
      <c r="S10" s="200" t="s">
        <v>11</v>
      </c>
      <c r="T10" s="204"/>
      <c r="U10" s="204">
        <v>0</v>
      </c>
    </row>
    <row r="11" spans="1:21">
      <c r="B11" s="7"/>
      <c r="C11" s="50">
        <f>Lieferantenmix!C21+Lieferantenmix!H21+Lieferantenmix!M21+Lieferantenmix!R21</f>
        <v>0</v>
      </c>
      <c r="D11" s="61">
        <f>Lieferantenmix!D21+Lieferantenmix!I21+Lieferantenmix!N21+Lieferantenmix!S21</f>
        <v>0</v>
      </c>
      <c r="E11" s="7"/>
      <c r="F11" s="50">
        <f>+Lieferantenmix!E21+Lieferantenmix!J21+Lieferantenmix!O21+Lieferantenmix!T21</f>
        <v>0</v>
      </c>
      <c r="G11" s="61">
        <f>+Lieferantenmix!F21+Lieferantenmix!K21+Lieferantenmix!P21+Lieferantenmix!U21</f>
        <v>0</v>
      </c>
      <c r="I11" s="82" t="s">
        <v>36</v>
      </c>
      <c r="J11" s="83">
        <f t="shared" si="0"/>
        <v>0</v>
      </c>
      <c r="K11" s="24">
        <f>SUM(K12:K16)</f>
        <v>0</v>
      </c>
      <c r="L11" s="83">
        <f>SUM(L12:L16)</f>
        <v>0</v>
      </c>
      <c r="M11" s="7"/>
      <c r="N11" s="82" t="s">
        <v>36</v>
      </c>
      <c r="O11" s="83" t="e">
        <f t="shared" si="1"/>
        <v>#DIV/0!</v>
      </c>
      <c r="P11" s="83" t="e">
        <f>SUM(P12:P16)</f>
        <v>#DIV/0!</v>
      </c>
      <c r="Q11" s="83" t="e">
        <f>SUM(Q12:Q16)</f>
        <v>#DIV/0!</v>
      </c>
      <c r="S11" s="200" t="s">
        <v>36</v>
      </c>
      <c r="T11" s="205"/>
      <c r="U11" s="205"/>
    </row>
    <row r="12" spans="1:21">
      <c r="A12" s="11"/>
      <c r="B12" s="7"/>
      <c r="C12" s="50">
        <f>Lieferantenmix!C22+Lieferantenmix!H22+Lieferantenmix!M22+Lieferantenmix!R22</f>
        <v>0</v>
      </c>
      <c r="D12" s="61">
        <f>Lieferantenmix!D22+Lieferantenmix!I22+Lieferantenmix!N22+Lieferantenmix!S22</f>
        <v>0</v>
      </c>
      <c r="E12" s="7"/>
      <c r="F12" s="50">
        <f>+Lieferantenmix!E22+Lieferantenmix!J22+Lieferantenmix!O22+Lieferantenmix!T22</f>
        <v>0</v>
      </c>
      <c r="G12" s="61">
        <f>+Lieferantenmix!F22+Lieferantenmix!K22+Lieferantenmix!P22+Lieferantenmix!U22</f>
        <v>0</v>
      </c>
      <c r="I12" s="23" t="s">
        <v>12</v>
      </c>
      <c r="J12" s="84">
        <f>SUM(K12:L12)</f>
        <v>0</v>
      </c>
      <c r="K12" s="85">
        <f>SUM(F14:F16)</f>
        <v>0</v>
      </c>
      <c r="L12" s="84">
        <f>SUM(G14:G16)</f>
        <v>0</v>
      </c>
      <c r="M12" s="7"/>
      <c r="N12" s="23" t="s">
        <v>12</v>
      </c>
      <c r="O12" s="86" t="e">
        <f t="shared" si="1"/>
        <v>#DIV/0!</v>
      </c>
      <c r="P12" s="195" t="e">
        <f t="shared" ref="P12:Q16" si="2">100/$K$27*K12</f>
        <v>#DIV/0!</v>
      </c>
      <c r="Q12" s="85" t="e">
        <f t="shared" si="2"/>
        <v>#DIV/0!</v>
      </c>
      <c r="S12" s="201" t="s">
        <v>12</v>
      </c>
      <c r="T12" s="198"/>
      <c r="U12" s="198">
        <v>0</v>
      </c>
    </row>
    <row r="13" spans="1:21" ht="13">
      <c r="A13" s="11"/>
      <c r="B13" s="7"/>
      <c r="C13" s="267" t="s">
        <v>12</v>
      </c>
      <c r="D13" s="268"/>
      <c r="E13" s="7"/>
      <c r="F13" s="267" t="s">
        <v>12</v>
      </c>
      <c r="G13" s="268"/>
      <c r="I13" s="23" t="s">
        <v>13</v>
      </c>
      <c r="J13" s="84">
        <f t="shared" si="0"/>
        <v>0</v>
      </c>
      <c r="K13" s="85">
        <f>SUM(F18:F19)</f>
        <v>0</v>
      </c>
      <c r="L13" s="84">
        <f>SUM(G18:G19)</f>
        <v>0</v>
      </c>
      <c r="M13" s="7"/>
      <c r="N13" s="23" t="s">
        <v>13</v>
      </c>
      <c r="O13" s="86" t="e">
        <f t="shared" si="1"/>
        <v>#DIV/0!</v>
      </c>
      <c r="P13" s="84" t="e">
        <f t="shared" si="2"/>
        <v>#DIV/0!</v>
      </c>
      <c r="Q13" s="85" t="e">
        <f t="shared" si="2"/>
        <v>#DIV/0!</v>
      </c>
      <c r="S13" s="201" t="s">
        <v>13</v>
      </c>
      <c r="T13" s="198"/>
      <c r="U13" s="198">
        <v>0</v>
      </c>
    </row>
    <row r="14" spans="1:21">
      <c r="B14" s="7"/>
      <c r="C14" s="50">
        <f>Lieferantenmix!C24+Lieferantenmix!H24+Lieferantenmix!M24+Lieferantenmix!R24</f>
        <v>0</v>
      </c>
      <c r="D14" s="61">
        <f>Lieferantenmix!D24+Lieferantenmix!I24+Lieferantenmix!N24+Lieferantenmix!S24</f>
        <v>0</v>
      </c>
      <c r="E14" s="7"/>
      <c r="F14" s="50">
        <f>+Lieferantenmix!E24+Lieferantenmix!J24+Lieferantenmix!O24+Lieferantenmix!T24</f>
        <v>0</v>
      </c>
      <c r="G14" s="61">
        <f>+Lieferantenmix!F24+Lieferantenmix!K24+Lieferantenmix!P24+Lieferantenmix!U24</f>
        <v>0</v>
      </c>
      <c r="I14" s="23" t="s">
        <v>14</v>
      </c>
      <c r="J14" s="84">
        <f t="shared" si="0"/>
        <v>0</v>
      </c>
      <c r="K14" s="85">
        <f>SUM(F21:F22)</f>
        <v>0</v>
      </c>
      <c r="L14" s="84">
        <f>SUM(G21:G22)</f>
        <v>0</v>
      </c>
      <c r="M14" s="7"/>
      <c r="N14" s="23" t="s">
        <v>14</v>
      </c>
      <c r="O14" s="86" t="e">
        <f t="shared" si="1"/>
        <v>#DIV/0!</v>
      </c>
      <c r="P14" s="84" t="e">
        <f t="shared" si="2"/>
        <v>#DIV/0!</v>
      </c>
      <c r="Q14" s="85" t="e">
        <f t="shared" si="2"/>
        <v>#DIV/0!</v>
      </c>
      <c r="S14" s="201" t="s">
        <v>14</v>
      </c>
      <c r="T14" s="198"/>
      <c r="U14" s="198">
        <v>0</v>
      </c>
    </row>
    <row r="15" spans="1:21">
      <c r="B15" s="7"/>
      <c r="C15" s="50">
        <f>Lieferantenmix!C25+Lieferantenmix!H25+Lieferantenmix!M25+Lieferantenmix!R25</f>
        <v>0</v>
      </c>
      <c r="D15" s="61">
        <f>Lieferantenmix!D25+Lieferantenmix!I25+Lieferantenmix!N25+Lieferantenmix!S25</f>
        <v>0</v>
      </c>
      <c r="E15" s="7"/>
      <c r="F15" s="50">
        <f>+Lieferantenmix!E25+Lieferantenmix!J25+Lieferantenmix!O25+Lieferantenmix!T25</f>
        <v>0</v>
      </c>
      <c r="G15" s="61">
        <f>+Lieferantenmix!F25+Lieferantenmix!K25+Lieferantenmix!P25+Lieferantenmix!U25</f>
        <v>0</v>
      </c>
      <c r="I15" s="23" t="s">
        <v>15</v>
      </c>
      <c r="J15" s="84">
        <f t="shared" ref="J15" si="3">SUM(K15:L15)</f>
        <v>0</v>
      </c>
      <c r="K15" s="85">
        <f>SUM(F24)</f>
        <v>0</v>
      </c>
      <c r="L15" s="84">
        <f>SUM(G24)</f>
        <v>0</v>
      </c>
      <c r="M15" s="7"/>
      <c r="N15" s="23" t="s">
        <v>15</v>
      </c>
      <c r="O15" s="86" t="e">
        <f t="shared" si="1"/>
        <v>#DIV/0!</v>
      </c>
      <c r="P15" s="84" t="e">
        <f t="shared" si="2"/>
        <v>#DIV/0!</v>
      </c>
      <c r="Q15" s="85" t="e">
        <f t="shared" si="2"/>
        <v>#DIV/0!</v>
      </c>
      <c r="S15" s="201" t="s">
        <v>15</v>
      </c>
      <c r="T15" s="198"/>
      <c r="U15" s="198">
        <v>0</v>
      </c>
    </row>
    <row r="16" spans="1:21">
      <c r="B16" s="7"/>
      <c r="C16" s="50">
        <f>Lieferantenmix!C26+Lieferantenmix!H26+Lieferantenmix!M26+Lieferantenmix!R26</f>
        <v>0</v>
      </c>
      <c r="D16" s="61">
        <f>Lieferantenmix!D26+Lieferantenmix!I26+Lieferantenmix!N26+Lieferantenmix!S26</f>
        <v>0</v>
      </c>
      <c r="E16" s="7"/>
      <c r="F16" s="50">
        <f>+Lieferantenmix!E26+Lieferantenmix!J26+Lieferantenmix!O26+Lieferantenmix!T26</f>
        <v>0</v>
      </c>
      <c r="G16" s="61">
        <f>+Lieferantenmix!F26+Lieferantenmix!K26+Lieferantenmix!P26+Lieferantenmix!U26</f>
        <v>0</v>
      </c>
      <c r="I16" s="23" t="s">
        <v>16</v>
      </c>
      <c r="J16" s="84">
        <f>SUM(K16:L16)</f>
        <v>0</v>
      </c>
      <c r="K16" s="85">
        <f>+F26</f>
        <v>0</v>
      </c>
      <c r="L16" s="85">
        <f>+G26</f>
        <v>0</v>
      </c>
      <c r="M16" s="7"/>
      <c r="N16" s="23" t="s">
        <v>16</v>
      </c>
      <c r="O16" s="86" t="e">
        <f>SUM(P16:Q16)</f>
        <v>#DIV/0!</v>
      </c>
      <c r="P16" s="196" t="e">
        <f t="shared" si="2"/>
        <v>#DIV/0!</v>
      </c>
      <c r="Q16" s="85" t="e">
        <f t="shared" si="2"/>
        <v>#DIV/0!</v>
      </c>
      <c r="S16" s="207" t="s">
        <v>16</v>
      </c>
      <c r="T16" s="204"/>
      <c r="U16" s="204">
        <v>0</v>
      </c>
    </row>
    <row r="17" spans="1:21" ht="13">
      <c r="B17" s="7"/>
      <c r="C17" s="267" t="s">
        <v>13</v>
      </c>
      <c r="D17" s="268"/>
      <c r="E17" s="7"/>
      <c r="F17" s="267" t="s">
        <v>13</v>
      </c>
      <c r="G17" s="268"/>
      <c r="I17" s="82" t="s">
        <v>17</v>
      </c>
      <c r="J17" s="83">
        <f>SUM(K17:L17)</f>
        <v>0</v>
      </c>
      <c r="K17" s="24">
        <f>+F28</f>
        <v>0</v>
      </c>
      <c r="L17" s="25"/>
      <c r="M17" s="7"/>
      <c r="N17" s="82" t="s">
        <v>17</v>
      </c>
      <c r="O17" s="83" t="e">
        <f t="shared" ref="O17:O24" si="4">SUM(P17:Q17)</f>
        <v>#DIV/0!</v>
      </c>
      <c r="P17" s="24" t="e">
        <f>100/$K$27*K17</f>
        <v>#DIV/0!</v>
      </c>
      <c r="Q17" s="25"/>
      <c r="S17" s="203" t="s">
        <v>17</v>
      </c>
      <c r="T17" s="206"/>
      <c r="U17" s="205">
        <v>0</v>
      </c>
    </row>
    <row r="18" spans="1:21" ht="13">
      <c r="B18" s="7"/>
      <c r="C18" s="50">
        <f>Lieferantenmix!C28+Lieferantenmix!H28+Lieferantenmix!M28+Lieferantenmix!R28</f>
        <v>0</v>
      </c>
      <c r="D18" s="61">
        <f>Lieferantenmix!D28+Lieferantenmix!I28+Lieferantenmix!N28+Lieferantenmix!S28</f>
        <v>0</v>
      </c>
      <c r="E18" s="7"/>
      <c r="F18" s="50">
        <f>+Lieferantenmix!E28+Lieferantenmix!J28+Lieferantenmix!O28+Lieferantenmix!T28</f>
        <v>0</v>
      </c>
      <c r="G18" s="61">
        <f>+Lieferantenmix!F28+Lieferantenmix!K28+Lieferantenmix!P28+Lieferantenmix!U28</f>
        <v>0</v>
      </c>
      <c r="I18" s="6" t="s">
        <v>54</v>
      </c>
      <c r="J18" s="20">
        <f t="shared" ref="J18:J25" si="5">SUM(K18:L18)</f>
        <v>0</v>
      </c>
      <c r="K18" s="20">
        <f>+K19+K20</f>
        <v>0</v>
      </c>
      <c r="L18" s="20">
        <f>+L19+L20</f>
        <v>0</v>
      </c>
      <c r="M18" s="7"/>
      <c r="N18" s="6" t="s">
        <v>54</v>
      </c>
      <c r="O18" s="20" t="e">
        <f t="shared" si="4"/>
        <v>#DIV/0!</v>
      </c>
      <c r="P18" s="20" t="e">
        <f>+P19+P20</f>
        <v>#DIV/0!</v>
      </c>
      <c r="Q18" s="20" t="e">
        <f>+Q19+Q20</f>
        <v>#DIV/0!</v>
      </c>
      <c r="S18" s="199" t="s">
        <v>54</v>
      </c>
      <c r="T18" s="206"/>
      <c r="U18" s="205"/>
    </row>
    <row r="19" spans="1:21">
      <c r="A19" s="7"/>
      <c r="B19" s="7"/>
      <c r="C19" s="50">
        <f>Lieferantenmix!C29+Lieferantenmix!H29+Lieferantenmix!M29+Lieferantenmix!R29</f>
        <v>0</v>
      </c>
      <c r="D19" s="61">
        <f>Lieferantenmix!D29+Lieferantenmix!I29+Lieferantenmix!N29+Lieferantenmix!S29</f>
        <v>0</v>
      </c>
      <c r="E19" s="7"/>
      <c r="F19" s="50">
        <f>+Lieferantenmix!E29+Lieferantenmix!J29+Lieferantenmix!O29+Lieferantenmix!T29</f>
        <v>0</v>
      </c>
      <c r="G19" s="61">
        <f>+Lieferantenmix!F29+Lieferantenmix!K29+Lieferantenmix!P29+Lieferantenmix!U29</f>
        <v>0</v>
      </c>
      <c r="I19" s="87" t="s">
        <v>18</v>
      </c>
      <c r="J19" s="84">
        <f t="shared" si="5"/>
        <v>0</v>
      </c>
      <c r="K19" s="85">
        <f>SUM(F32:F33)</f>
        <v>0</v>
      </c>
      <c r="L19" s="84">
        <f>SUM(G32:G33)</f>
        <v>0</v>
      </c>
      <c r="M19" s="7"/>
      <c r="N19" s="87" t="s">
        <v>18</v>
      </c>
      <c r="O19" s="84" t="e">
        <f t="shared" si="4"/>
        <v>#DIV/0!</v>
      </c>
      <c r="P19" s="24" t="e">
        <f>100/$K$27*K19</f>
        <v>#DIV/0!</v>
      </c>
      <c r="Q19" s="24" t="e">
        <f>100/$K$27*L19</f>
        <v>#DIV/0!</v>
      </c>
      <c r="S19" s="202" t="s">
        <v>18</v>
      </c>
      <c r="T19" s="206">
        <v>2.7</v>
      </c>
      <c r="U19" s="205">
        <v>0</v>
      </c>
    </row>
    <row r="20" spans="1:21" ht="13">
      <c r="A20" s="7"/>
      <c r="B20" s="7"/>
      <c r="C20" s="267" t="s">
        <v>14</v>
      </c>
      <c r="D20" s="268"/>
      <c r="E20" s="7"/>
      <c r="F20" s="267" t="s">
        <v>14</v>
      </c>
      <c r="G20" s="268"/>
      <c r="I20" s="82" t="s">
        <v>19</v>
      </c>
      <c r="J20" s="83">
        <f t="shared" si="5"/>
        <v>0</v>
      </c>
      <c r="K20" s="24">
        <f>SUM(K21:K24)</f>
        <v>0</v>
      </c>
      <c r="L20" s="83">
        <f>SUM(L21:L24)</f>
        <v>0</v>
      </c>
      <c r="M20" s="7"/>
      <c r="N20" s="82" t="s">
        <v>19</v>
      </c>
      <c r="O20" s="83" t="e">
        <f t="shared" si="4"/>
        <v>#DIV/0!</v>
      </c>
      <c r="P20" s="24" t="e">
        <f>SUM(P21:P24)</f>
        <v>#DIV/0!</v>
      </c>
      <c r="Q20" s="83" t="e">
        <f>SUM(Q21:Q24)</f>
        <v>#DIV/0!</v>
      </c>
      <c r="S20" s="200" t="s">
        <v>19</v>
      </c>
      <c r="T20" s="147"/>
      <c r="U20" s="204"/>
    </row>
    <row r="21" spans="1:21" ht="12" customHeight="1">
      <c r="A21" s="9"/>
      <c r="B21" s="7"/>
      <c r="C21" s="50">
        <f>Lieferantenmix!C31+Lieferantenmix!H31+Lieferantenmix!M31+Lieferantenmix!R31</f>
        <v>0</v>
      </c>
      <c r="D21" s="61">
        <f>Lieferantenmix!D31+Lieferantenmix!I31+Lieferantenmix!N31+Lieferantenmix!S31</f>
        <v>0</v>
      </c>
      <c r="E21" s="7"/>
      <c r="F21" s="50">
        <f>+Lieferantenmix!E31+Lieferantenmix!J31+Lieferantenmix!O31+Lieferantenmix!T31</f>
        <v>0</v>
      </c>
      <c r="G21" s="61">
        <f>+Lieferantenmix!F31+Lieferantenmix!K31+Lieferantenmix!P31+Lieferantenmix!U31</f>
        <v>0</v>
      </c>
      <c r="I21" s="23" t="s">
        <v>20</v>
      </c>
      <c r="J21" s="84">
        <f t="shared" si="5"/>
        <v>0</v>
      </c>
      <c r="K21" s="85">
        <f t="shared" ref="K21:L24" si="6">+F35</f>
        <v>0</v>
      </c>
      <c r="L21" s="84">
        <f t="shared" si="6"/>
        <v>0</v>
      </c>
      <c r="M21" s="7"/>
      <c r="N21" s="23" t="s">
        <v>20</v>
      </c>
      <c r="O21" s="84" t="e">
        <f t="shared" si="4"/>
        <v>#DIV/0!</v>
      </c>
      <c r="P21" s="84" t="e">
        <f t="shared" ref="P21:Q24" si="7">100/$K$27*K21</f>
        <v>#DIV/0!</v>
      </c>
      <c r="Q21" s="85" t="e">
        <f t="shared" si="7"/>
        <v>#DIV/0!</v>
      </c>
      <c r="S21" s="201" t="s">
        <v>20</v>
      </c>
      <c r="T21" s="198"/>
      <c r="U21" s="198">
        <v>363</v>
      </c>
    </row>
    <row r="22" spans="1:21">
      <c r="A22" s="12"/>
      <c r="B22" s="7"/>
      <c r="C22" s="50">
        <f>Lieferantenmix!C32+Lieferantenmix!H32+Lieferantenmix!M32+Lieferantenmix!R32</f>
        <v>0</v>
      </c>
      <c r="D22" s="61">
        <f>Lieferantenmix!D32+Lieferantenmix!I32+Lieferantenmix!N32+Lieferantenmix!S32</f>
        <v>0</v>
      </c>
      <c r="E22" s="7"/>
      <c r="F22" s="50">
        <f>+Lieferantenmix!E32+Lieferantenmix!J32+Lieferantenmix!O32+Lieferantenmix!T32</f>
        <v>0</v>
      </c>
      <c r="G22" s="61">
        <f>+Lieferantenmix!F32+Lieferantenmix!K32+Lieferantenmix!P32+Lieferantenmix!U32</f>
        <v>0</v>
      </c>
      <c r="I22" s="23" t="s">
        <v>21</v>
      </c>
      <c r="J22" s="84">
        <f t="shared" si="5"/>
        <v>0</v>
      </c>
      <c r="K22" s="85">
        <f t="shared" si="6"/>
        <v>0</v>
      </c>
      <c r="L22" s="84">
        <f t="shared" si="6"/>
        <v>0</v>
      </c>
      <c r="M22" s="7"/>
      <c r="N22" s="23" t="s">
        <v>21</v>
      </c>
      <c r="O22" s="84" t="e">
        <f t="shared" si="4"/>
        <v>#DIV/0!</v>
      </c>
      <c r="P22" s="84" t="e">
        <f t="shared" si="7"/>
        <v>#DIV/0!</v>
      </c>
      <c r="Q22" s="85" t="e">
        <f t="shared" si="7"/>
        <v>#DIV/0!</v>
      </c>
      <c r="S22" s="201" t="s">
        <v>21</v>
      </c>
      <c r="T22" s="198"/>
      <c r="U22" s="198">
        <v>202</v>
      </c>
    </row>
    <row r="23" spans="1:21" ht="13">
      <c r="A23" s="12"/>
      <c r="B23" s="7"/>
      <c r="C23" s="267" t="s">
        <v>15</v>
      </c>
      <c r="D23" s="268"/>
      <c r="E23" s="7"/>
      <c r="F23" s="267" t="s">
        <v>15</v>
      </c>
      <c r="G23" s="268"/>
      <c r="I23" s="23" t="s">
        <v>22</v>
      </c>
      <c r="J23" s="84">
        <f t="shared" si="5"/>
        <v>0</v>
      </c>
      <c r="K23" s="85">
        <f t="shared" si="6"/>
        <v>0</v>
      </c>
      <c r="L23" s="84">
        <f t="shared" si="6"/>
        <v>0</v>
      </c>
      <c r="M23" s="7"/>
      <c r="N23" s="23" t="s">
        <v>22</v>
      </c>
      <c r="O23" s="84" t="e">
        <f t="shared" si="4"/>
        <v>#DIV/0!</v>
      </c>
      <c r="P23" s="84" t="e">
        <f t="shared" si="7"/>
        <v>#DIV/0!</v>
      </c>
      <c r="Q23" s="85" t="e">
        <f t="shared" si="7"/>
        <v>#DIV/0!</v>
      </c>
      <c r="S23" s="201" t="s">
        <v>22</v>
      </c>
      <c r="T23" s="198"/>
      <c r="U23" s="198">
        <v>403</v>
      </c>
    </row>
    <row r="24" spans="1:21">
      <c r="A24" s="12"/>
      <c r="B24" s="7"/>
      <c r="C24" s="50">
        <f>Lieferantenmix!C34+Lieferantenmix!H34+Lieferantenmix!M34+Lieferantenmix!R34</f>
        <v>0</v>
      </c>
      <c r="D24" s="61">
        <f>Lieferantenmix!D34+Lieferantenmix!I34+Lieferantenmix!N34+Lieferantenmix!S34</f>
        <v>0</v>
      </c>
      <c r="E24" s="7"/>
      <c r="F24" s="50">
        <f>+Lieferantenmix!E34+Lieferantenmix!J34+Lieferantenmix!O34+Lieferantenmix!T34</f>
        <v>0</v>
      </c>
      <c r="G24" s="61">
        <f>+Lieferantenmix!F34+Lieferantenmix!K34+Lieferantenmix!P34+Lieferantenmix!U34</f>
        <v>0</v>
      </c>
      <c r="I24" s="23" t="s">
        <v>15</v>
      </c>
      <c r="J24" s="84">
        <f t="shared" si="5"/>
        <v>0</v>
      </c>
      <c r="K24" s="85">
        <f t="shared" si="6"/>
        <v>0</v>
      </c>
      <c r="L24" s="84">
        <f t="shared" si="6"/>
        <v>0</v>
      </c>
      <c r="M24" s="7"/>
      <c r="N24" s="23" t="s">
        <v>15</v>
      </c>
      <c r="O24" s="84" t="e">
        <f t="shared" si="4"/>
        <v>#DIV/0!</v>
      </c>
      <c r="P24" s="84" t="e">
        <f t="shared" si="7"/>
        <v>#DIV/0!</v>
      </c>
      <c r="Q24" s="85" t="e">
        <f t="shared" si="7"/>
        <v>#DIV/0!</v>
      </c>
      <c r="S24" s="207" t="s">
        <v>15</v>
      </c>
      <c r="T24" s="204"/>
      <c r="U24" s="204">
        <v>265</v>
      </c>
    </row>
    <row r="25" spans="1:21" ht="13">
      <c r="A25" s="12"/>
      <c r="B25" s="7"/>
      <c r="C25" s="267" t="s">
        <v>16</v>
      </c>
      <c r="D25" s="268"/>
      <c r="E25" s="7"/>
      <c r="F25" s="267" t="s">
        <v>16</v>
      </c>
      <c r="G25" s="268"/>
      <c r="I25" s="4" t="s">
        <v>3</v>
      </c>
      <c r="J25" s="22">
        <f t="shared" si="5"/>
        <v>0</v>
      </c>
      <c r="K25" s="22">
        <f>SUM(K9,K18)</f>
        <v>0</v>
      </c>
      <c r="L25" s="22">
        <f>SUM(L9,L18)</f>
        <v>0</v>
      </c>
      <c r="N25" s="4" t="s">
        <v>3</v>
      </c>
      <c r="O25" s="22" t="e">
        <f>SUM(P25,Q25)</f>
        <v>#DIV/0!</v>
      </c>
      <c r="P25" s="22" t="e">
        <f>SUM(P9,P18)</f>
        <v>#DIV/0!</v>
      </c>
      <c r="Q25" s="22" t="e">
        <f>SUM(Q9,Q18)</f>
        <v>#DIV/0!</v>
      </c>
    </row>
    <row r="26" spans="1:21">
      <c r="A26" s="12"/>
      <c r="B26" s="7"/>
      <c r="C26" s="51">
        <f>Lieferantenmix!C36+Lieferantenmix!H36+Lieferantenmix!M36+Lieferantenmix!R36</f>
        <v>0</v>
      </c>
      <c r="D26" s="56">
        <f>Lieferantenmix!D36+Lieferantenmix!I36+Lieferantenmix!N36+Lieferantenmix!S36</f>
        <v>0</v>
      </c>
      <c r="E26" s="7"/>
      <c r="F26" s="50">
        <f>+Lieferantenmix!E36+Lieferantenmix!J36+Lieferantenmix!O36+Lieferantenmix!T36</f>
        <v>0</v>
      </c>
      <c r="G26" s="61">
        <f>+Lieferantenmix!F36+Lieferantenmix!K36+Lieferantenmix!P36+Lieferantenmix!U36</f>
        <v>0</v>
      </c>
      <c r="H26" s="88"/>
      <c r="U26" s="208" t="s">
        <v>92</v>
      </c>
    </row>
    <row r="27" spans="1:21" ht="13.5" thickBot="1">
      <c r="B27" s="7"/>
      <c r="E27" s="7"/>
      <c r="F27" s="267" t="s">
        <v>17</v>
      </c>
      <c r="G27" s="268"/>
      <c r="I27" s="2" t="s">
        <v>55</v>
      </c>
      <c r="J27" s="1"/>
      <c r="K27" s="52">
        <f>+Lieferantenmix!H10</f>
        <v>0</v>
      </c>
      <c r="L27" s="1" t="str">
        <f>Lieferantenmix!C8</f>
        <v>kWh</v>
      </c>
    </row>
    <row r="28" spans="1:21">
      <c r="B28" s="7"/>
      <c r="E28" s="7"/>
      <c r="F28" s="51">
        <f>+Lieferantenmix!E37+Lieferantenmix!J37+Lieferantenmix!O37+Lieferantenmix!T37</f>
        <v>0</v>
      </c>
      <c r="G28" s="51">
        <f>+Lieferantenmix!F37+Lieferantenmix!K37+Lieferantenmix!P37+Lieferantenmix!U37</f>
        <v>0</v>
      </c>
    </row>
    <row r="29" spans="1:21">
      <c r="B29" s="7"/>
      <c r="E29" s="7"/>
    </row>
    <row r="30" spans="1:21">
      <c r="B30" s="7"/>
      <c r="E30" s="7"/>
    </row>
    <row r="31" spans="1:21" ht="13">
      <c r="B31" s="7"/>
      <c r="C31" s="271" t="s">
        <v>18</v>
      </c>
      <c r="D31" s="272"/>
      <c r="E31" s="7"/>
      <c r="F31" s="271" t="s">
        <v>18</v>
      </c>
      <c r="G31" s="272"/>
    </row>
    <row r="32" spans="1:21">
      <c r="B32" s="7"/>
      <c r="C32" s="51">
        <f>Lieferantenmix!C39+Lieferantenmix!H39+Lieferantenmix!M39+Lieferantenmix!R39</f>
        <v>0</v>
      </c>
      <c r="D32" s="56">
        <f>Lieferantenmix!D39+Lieferantenmix!I39+Lieferantenmix!N39+Lieferantenmix!S39</f>
        <v>0</v>
      </c>
      <c r="E32" s="7"/>
      <c r="F32" s="50">
        <f>+Lieferantenmix!E39+Lieferantenmix!J39+Lieferantenmix!O39+Lieferantenmix!T39</f>
        <v>0</v>
      </c>
      <c r="G32" s="61">
        <f>+Lieferantenmix!F39+Lieferantenmix!K39+Lieferantenmix!P39+Lieferantenmix!U39</f>
        <v>0</v>
      </c>
    </row>
    <row r="33" spans="2:7">
      <c r="C33" s="51">
        <f>Lieferantenmix!C40+Lieferantenmix!H40+Lieferantenmix!M40+Lieferantenmix!R40</f>
        <v>0</v>
      </c>
      <c r="D33" s="56">
        <f>Lieferantenmix!D40+Lieferantenmix!I40+Lieferantenmix!N40+Lieferantenmix!S40</f>
        <v>0</v>
      </c>
      <c r="E33" s="7"/>
      <c r="F33" s="50">
        <f>+Lieferantenmix!E40+Lieferantenmix!J40+Lieferantenmix!O40+Lieferantenmix!T40</f>
        <v>0</v>
      </c>
      <c r="G33" s="56">
        <f>+Lieferantenmix!F40+Lieferantenmix!K40+Lieferantenmix!P40+Lieferantenmix!U40</f>
        <v>0</v>
      </c>
    </row>
    <row r="34" spans="2:7" ht="13">
      <c r="C34" s="265" t="s">
        <v>19</v>
      </c>
      <c r="D34" s="266"/>
      <c r="E34" s="7"/>
      <c r="F34" s="265" t="s">
        <v>19</v>
      </c>
      <c r="G34" s="266"/>
    </row>
    <row r="35" spans="2:7">
      <c r="B35" s="11" t="s">
        <v>20</v>
      </c>
      <c r="C35" s="51">
        <f>Lieferantenmix!C42+Lieferantenmix!H42+Lieferantenmix!M42+Lieferantenmix!R42</f>
        <v>0</v>
      </c>
      <c r="D35" s="56">
        <f>Lieferantenmix!D42+Lieferantenmix!I42+Lieferantenmix!N42+Lieferantenmix!S42</f>
        <v>0</v>
      </c>
      <c r="E35" s="7"/>
      <c r="F35" s="50">
        <f>+Lieferantenmix!E42+Lieferantenmix!J42+Lieferantenmix!O42+Lieferantenmix!T42</f>
        <v>0</v>
      </c>
      <c r="G35" s="61">
        <f>+Lieferantenmix!F42+Lieferantenmix!K42+Lieferantenmix!P42+Lieferantenmix!U42</f>
        <v>0</v>
      </c>
    </row>
    <row r="36" spans="2:7">
      <c r="B36" s="11" t="s">
        <v>21</v>
      </c>
      <c r="C36" s="51">
        <f>Lieferantenmix!C43+Lieferantenmix!H43+Lieferantenmix!M43+Lieferantenmix!R43</f>
        <v>0</v>
      </c>
      <c r="D36" s="56">
        <f>Lieferantenmix!D43+Lieferantenmix!I43+Lieferantenmix!N43+Lieferantenmix!S43</f>
        <v>0</v>
      </c>
      <c r="E36" s="7"/>
      <c r="F36" s="50">
        <f>+Lieferantenmix!E43+Lieferantenmix!J43+Lieferantenmix!O43+Lieferantenmix!T43</f>
        <v>0</v>
      </c>
      <c r="G36" s="61">
        <f>+Lieferantenmix!F43+Lieferantenmix!K43+Lieferantenmix!P43+Lieferantenmix!U43</f>
        <v>0</v>
      </c>
    </row>
    <row r="37" spans="2:7">
      <c r="B37" s="11" t="s">
        <v>22</v>
      </c>
      <c r="C37" s="51">
        <f>Lieferantenmix!C44+Lieferantenmix!H44+Lieferantenmix!M44+Lieferantenmix!R44</f>
        <v>0</v>
      </c>
      <c r="D37" s="56">
        <f>Lieferantenmix!D44+Lieferantenmix!I44+Lieferantenmix!N44+Lieferantenmix!S44</f>
        <v>0</v>
      </c>
      <c r="E37" s="7"/>
      <c r="F37" s="50">
        <f>+Lieferantenmix!E44+Lieferantenmix!J44+Lieferantenmix!O44+Lieferantenmix!T44</f>
        <v>0</v>
      </c>
      <c r="G37" s="61">
        <f>+Lieferantenmix!F44+Lieferantenmix!K44+Lieferantenmix!P44+Lieferantenmix!U44</f>
        <v>0</v>
      </c>
    </row>
    <row r="38" spans="2:7">
      <c r="B38" s="11" t="s">
        <v>15</v>
      </c>
      <c r="C38" s="51">
        <f>Lieferantenmix!C45+Lieferantenmix!H45+Lieferantenmix!M45+Lieferantenmix!R45</f>
        <v>0</v>
      </c>
      <c r="D38" s="56">
        <f>Lieferantenmix!D45+Lieferantenmix!I45+Lieferantenmix!N45+Lieferantenmix!S45</f>
        <v>0</v>
      </c>
      <c r="E38" s="7"/>
      <c r="F38" s="51">
        <f>+Lieferantenmix!E45+Lieferantenmix!J45+Lieferantenmix!O45+Lieferantenmix!T45</f>
        <v>0</v>
      </c>
      <c r="G38" s="56">
        <f>+Lieferantenmix!F45+Lieferantenmix!K45+Lieferantenmix!P45+Lieferantenmix!U45</f>
        <v>0</v>
      </c>
    </row>
    <row r="40" spans="2:7">
      <c r="B40" s="7"/>
      <c r="C40" s="59">
        <f>SUM(C10:C38)</f>
        <v>0</v>
      </c>
      <c r="D40" s="59">
        <f>SUM(D10:D38)</f>
        <v>0</v>
      </c>
      <c r="E40" s="7"/>
      <c r="F40" s="59">
        <f>SUM(F10:F38)</f>
        <v>0</v>
      </c>
      <c r="G40" s="59">
        <f>SUM(G10:G38)</f>
        <v>0</v>
      </c>
    </row>
    <row r="41" spans="2:7" ht="13">
      <c r="C41" s="264">
        <f>+C40+D40</f>
        <v>0</v>
      </c>
      <c r="D41" s="264"/>
      <c r="F41" s="269">
        <f>SUM(F10:G38)</f>
        <v>0</v>
      </c>
      <c r="G41" s="270"/>
    </row>
  </sheetData>
  <mergeCells count="25">
    <mergeCell ref="F5:G5"/>
    <mergeCell ref="F31:G31"/>
    <mergeCell ref="F13:G13"/>
    <mergeCell ref="C5:D5"/>
    <mergeCell ref="C6:D6"/>
    <mergeCell ref="C9:D9"/>
    <mergeCell ref="C13:D13"/>
    <mergeCell ref="C17:D17"/>
    <mergeCell ref="F23:G23"/>
    <mergeCell ref="F25:G25"/>
    <mergeCell ref="F6:G6"/>
    <mergeCell ref="T7:T8"/>
    <mergeCell ref="U7:U8"/>
    <mergeCell ref="C41:D41"/>
    <mergeCell ref="F34:G34"/>
    <mergeCell ref="F27:G27"/>
    <mergeCell ref="F41:G41"/>
    <mergeCell ref="C23:D23"/>
    <mergeCell ref="C25:D25"/>
    <mergeCell ref="C31:D31"/>
    <mergeCell ref="C34:D34"/>
    <mergeCell ref="C20:D20"/>
    <mergeCell ref="F20:G20"/>
    <mergeCell ref="F9:G9"/>
    <mergeCell ref="F17:G17"/>
  </mergeCells>
  <phoneticPr fontId="0" type="noConversion"/>
  <pageMargins left="0.25" right="0.25" top="0.75" bottom="0.75" header="0.3" footer="0.3"/>
  <pageSetup paperSize="9" scale="61" orientation="landscape" r:id="rId1"/>
  <headerFooter alignWithMargins="0">
    <oddFooter>&amp;L&amp;"Arial,Fett"&amp;8Bundesamt für Energie BFE&amp;"Arial,Standard"&amp;10
&amp;8Tel. 031 322 56 11, Fax 031 323 25 00, www.stromkennzeichnung.ch&amp;C&amp;8&amp;A&amp;R&amp;8&amp;D</oddFooter>
  </headerFooter>
  <ignoredErrors>
    <ignoredError sqref="J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0E9016CB5ECD4DB8BDB373F4395F3C" ma:contentTypeVersion="11" ma:contentTypeDescription="Ein neues Dokument erstellen." ma:contentTypeScope="" ma:versionID="c84ff55277a4d473c8f96e16e7b7ee91">
  <xsd:schema xmlns:xsd="http://www.w3.org/2001/XMLSchema" xmlns:xs="http://www.w3.org/2001/XMLSchema" xmlns:p="http://schemas.microsoft.com/office/2006/metadata/properties" xmlns:ns2="51b915dd-fe57-4f47-8631-87b128950de5" xmlns:ns3="1b23f774-8a88-4322-b860-d6d17cd24b42" targetNamespace="http://schemas.microsoft.com/office/2006/metadata/properties" ma:root="true" ma:fieldsID="3c0efe5d2b953855a5ee30af43fc8e38" ns2:_="" ns3:_="">
    <xsd:import namespace="51b915dd-fe57-4f47-8631-87b128950de5"/>
    <xsd:import namespace="1b23f774-8a88-4322-b860-d6d17cd24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915dd-fe57-4f47-8631-87b128950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26ca976-79c5-4362-b940-8156dbd1f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3f774-8a88-4322-b860-d6d17cd24b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03c0ef7-dd24-4b15-a4d7-17cd51158e63}" ma:internalName="TaxCatchAll" ma:showField="CatchAllData" ma:web="1b23f774-8a88-4322-b860-d6d17cd24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915dd-fe57-4f47-8631-87b128950de5">
      <Terms xmlns="http://schemas.microsoft.com/office/infopath/2007/PartnerControls"/>
    </lcf76f155ced4ddcb4097134ff3c332f>
    <TaxCatchAll xmlns="1b23f774-8a88-4322-b860-d6d17cd24b42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8 n t J X J e x i + C m A A A A 9 w A A A B I A H A B D b 2 5 m a W c v U G F j a 2 F n Z S 5 4 b W w g o h g A K K A U A A A A A A A A A A A A A A A A A A A A A A A A A A A A h Y + 9 D o I w G E V f h X S n P 2 A M M R 9 l Y H G Q x M T E u D a l Q i M U Q 4 v l 3 R x 8 J F 9 B j K J u j v f c M 9 x 7 v 9 4 g G 9 s m u K j e 6 s 6 k i G G K A m V k V 2 p T p W h w x z B B G Y e t k C d R q W C S j V 2 N t k x R 7 d x 5 R Y j 3 H v s Y d 3 1 F I k o Z O R S b n a x V K 9 B H 1 v / l U B v r h J E K c d i / x v A I s 8 U S s 4 T G m A K Z K R T a f I 1 o G v x s f y D k Q + O G X v F S h f k a y B y B v E / w B 1 B L A w Q U A A I A C A D y e 0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n t J X C i K R 7 g O A A A A E Q A A A B M A H A B G b 3 J t d W x h c y 9 T Z W N 0 a W 9 u M S 5 t I K I Y A C i g F A A A A A A A A A A A A A A A A A A A A A A A A A A A A C t O T S 7 J z M 9 T C I b Q h t Y A U E s B A i 0 A F A A C A A g A 8 n t J X J e x i + C m A A A A 9 w A A A B I A A A A A A A A A A A A A A A A A A A A A A E N v b m Z p Z y 9 Q Y W N r Y W d l L n h t b F B L A Q I t A B Q A A g A I A P J 7 S V w P y u m r p A A A A O k A A A A T A A A A A A A A A A A A A A A A A P I A A A B b Q 2 9 u d G V u d F 9 U e X B l c 1 0 u e G 1 s U E s B A i 0 A F A A C A A g A 8 n t J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O 3 Y m w y C L 5 P l Q S + 8 e / i 6 R c A A A A A A g A A A A A A E G Y A A A A B A A A g A A A A k Q I E b Q V W 2 W + F k T s M 6 I O n B E a T m a Z w B j T 3 F b y m 3 v 4 L 9 d 0 A A A A A D o A A A A A C A A A g A A A A v X B h v j r k B J q O w 2 r B l V S 6 f N w R n 9 M J / m c R c w T F p 5 1 3 i 4 x Q A A A A T t j / Q v V Q N 8 3 G R T q v q a B F l v n n 1 D Y B i 2 b M G g B I I v u Z 9 M B l V E 8 J k c 9 + m m 6 n I o r z R 3 D m M 4 v e n G h v / 8 F P w t n O k G S w Z f h X 2 0 R 0 f 2 O G J W z 7 f H o x h n t A A A A A / K l z n 5 H A f D m + M 0 c A k P j 8 i q 9 I C k 4 y j a V O T p a a C q l R 1 P I l s g m g U L U c W Q 8 M 9 0 2 I k D 7 k s f Q o Q z 3 e K 7 O Y f W n 2 3 X H 7 L w = = < / D a t a M a s h u p > 
</file>

<file path=customXml/itemProps1.xml><?xml version="1.0" encoding="utf-8"?>
<ds:datastoreItem xmlns:ds="http://schemas.openxmlformats.org/officeDocument/2006/customXml" ds:itemID="{939DA570-9F32-4068-B496-E3B3ABA777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CDD0D9-3730-4C95-B4D9-9AD3E8405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915dd-fe57-4f47-8631-87b128950de5"/>
    <ds:schemaRef ds:uri="1b23f774-8a88-4322-b860-d6d17cd24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E21133-11B8-4DA8-8050-21B6C89B1EE6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51b915dd-fe57-4f47-8631-87b128950de5"/>
    <ds:schemaRef ds:uri="http://schemas.microsoft.com/office/2006/documentManagement/types"/>
    <ds:schemaRef ds:uri="http://purl.org/dc/dcmitype/"/>
    <ds:schemaRef ds:uri="http://schemas.microsoft.com/office/infopath/2007/PartnerControls"/>
    <ds:schemaRef ds:uri="1b23f774-8a88-4322-b860-d6d17cd24b42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3B8503F-AF48-43DC-90B7-B3394B60B7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Lieferantenmix</vt:lpstr>
      <vt:lpstr>Produktemix A</vt:lpstr>
      <vt:lpstr>Produktemix B</vt:lpstr>
      <vt:lpstr>Produktemix C</vt:lpstr>
      <vt:lpstr>Anhang</vt:lpstr>
      <vt:lpstr>Anhang!Druckbereich</vt:lpstr>
      <vt:lpstr>Lieferantenmix!Druckbereich</vt:lpstr>
    </vt:vector>
  </TitlesOfParts>
  <Manager/>
  <Company>UVEK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Elektrizitätsbuchhaltung light</dc:title>
  <dc:subject/>
  <dc:creator>rebeka.furrer@infras.ch</dc:creator>
  <cp:keywords/>
  <dc:description/>
  <cp:lastModifiedBy>Gutzwiller Lukas BFE</cp:lastModifiedBy>
  <cp:revision/>
  <dcterms:created xsi:type="dcterms:W3CDTF">2004-01-16T13:30:48Z</dcterms:created>
  <dcterms:modified xsi:type="dcterms:W3CDTF">2026-03-16T14:19:16Z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0x0101000E0E9016CB5ECD4DB8BDB373F4395F3C</vt:lpwstr>
  </property>
  <property fmtid="{D5CDD505-2E9C-101B-9397-08002B2CF9AE}" pid="3" name="MediaServiceImageTags">
    <vt:lpwstr/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2026-03-06T09:11:11Z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b49f02f4-3cfd-42a5-80a8-5ee1196bac8c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