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swissgrid.sharepoint.com/sites/sgteam000172/Freigegebene Dokumente/General/21_Ausschreibung NSG-WKK/60_Treibstofflogistik/Produktblatt/Corporate Design BFE/"/>
    </mc:Choice>
  </mc:AlternateContent>
  <xr:revisionPtr revIDLastSave="82" documentId="8_{D89C8DBB-CC12-4C25-9260-565AE641A334}" xr6:coauthVersionLast="47" xr6:coauthVersionMax="47" xr10:uidLastSave="{6E6E8C12-FE64-4036-854B-BFA5920659A2}"/>
  <bookViews>
    <workbookView xWindow="-110" yWindow="-110" windowWidth="19420" windowHeight="11500" xr2:uid="{00000000-000D-0000-FFFF-FFFF00000000}"/>
  </bookViews>
  <sheets>
    <sheet name="0. Information" sheetId="2" r:id="rId1"/>
    <sheet name="1. Stammdatenblatt" sheetId="5" r:id="rId2"/>
    <sheet name="2. Preisblatt" sheetId="4" r:id="rId3"/>
    <sheet name="3. Dispositionsplan" sheetId="9" r:id="rId4"/>
    <sheet name="4. Kontaktdatenblatt" sheetId="10" r:id="rId5"/>
    <sheet name="&gt;&gt; Back-up" sheetId="8" state="hidden" r:id="rId6"/>
    <sheet name="Dropdown" sheetId="6" state="hidden" r:id="rId7"/>
  </sheets>
  <definedNames>
    <definedName name="_xlnm.Print_Area" localSheetId="0">'0. Information'!$A$1:$I$19</definedName>
    <definedName name="_xlnm.Print_Area" localSheetId="1">'1. Stammdatenblatt'!$A:$X</definedName>
    <definedName name="_xlnm.Print_Area" localSheetId="2">'2. Preisblatt'!$A$1:$L$47</definedName>
    <definedName name="_xlnm.Print_Area" localSheetId="3">'3. Dispositionsplan'!$A$1:$AJ$84</definedName>
    <definedName name="_xlnm.Print_Area" localSheetId="4">'4. Kontaktdatenblatt'!$A$1:$M$37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9" l="1"/>
  <c r="D14" i="9"/>
  <c r="C76" i="9"/>
  <c r="C69" i="9"/>
  <c r="C62" i="9"/>
  <c r="C55" i="9"/>
  <c r="C48" i="9"/>
  <c r="C41" i="9"/>
  <c r="C34" i="9"/>
  <c r="C27" i="9"/>
  <c r="C20" i="9"/>
  <c r="C13" i="9"/>
  <c r="AB17" i="9"/>
  <c r="T29" i="5"/>
  <c r="E71" i="9" s="1"/>
  <c r="F71" i="9" s="1"/>
  <c r="Z78" i="9"/>
  <c r="AA78" i="9" s="1"/>
  <c r="Z71" i="9"/>
  <c r="AA71" i="9" s="1"/>
  <c r="Z64" i="9"/>
  <c r="AA64" i="9" s="1"/>
  <c r="Z57" i="9"/>
  <c r="AA57" i="9" s="1"/>
  <c r="Z50" i="9"/>
  <c r="AA50" i="9" s="1"/>
  <c r="Z43" i="9"/>
  <c r="AA43" i="9" s="1"/>
  <c r="Z36" i="9"/>
  <c r="AA36" i="9" s="1"/>
  <c r="Z29" i="9"/>
  <c r="AA29" i="9" s="1"/>
  <c r="Z22" i="9"/>
  <c r="AA22" i="9" s="1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D11" i="9"/>
  <c r="V29" i="5"/>
  <c r="E78" i="9" s="1"/>
  <c r="F78" i="9" s="1"/>
  <c r="R29" i="5"/>
  <c r="E64" i="9" s="1"/>
  <c r="F64" i="9" s="1"/>
  <c r="G64" i="9" s="1"/>
  <c r="H64" i="9" s="1"/>
  <c r="I64" i="9" s="1"/>
  <c r="J64" i="9" s="1"/>
  <c r="K64" i="9" s="1"/>
  <c r="L64" i="9" s="1"/>
  <c r="M64" i="9" s="1"/>
  <c r="N64" i="9" s="1"/>
  <c r="O64" i="9" s="1"/>
  <c r="P64" i="9" s="1"/>
  <c r="Q64" i="9" s="1"/>
  <c r="R64" i="9" s="1"/>
  <c r="S64" i="9" s="1"/>
  <c r="T64" i="9" s="1"/>
  <c r="U64" i="9" s="1"/>
  <c r="V64" i="9" s="1"/>
  <c r="W64" i="9" s="1"/>
  <c r="X64" i="9" s="1"/>
  <c r="P29" i="5"/>
  <c r="P38" i="5" s="1"/>
  <c r="J29" i="5"/>
  <c r="E36" i="9" s="1"/>
  <c r="H29" i="5"/>
  <c r="H38" i="5" s="1"/>
  <c r="D21" i="9"/>
  <c r="D28" i="9"/>
  <c r="D42" i="9"/>
  <c r="Z15" i="9"/>
  <c r="T36" i="5"/>
  <c r="AB31" i="9"/>
  <c r="V36" i="5"/>
  <c r="R36" i="5"/>
  <c r="P36" i="5"/>
  <c r="N36" i="5"/>
  <c r="L36" i="5"/>
  <c r="J36" i="5"/>
  <c r="H36" i="5"/>
  <c r="F36" i="5"/>
  <c r="D77" i="9"/>
  <c r="D70" i="9"/>
  <c r="D63" i="9"/>
  <c r="D56" i="9"/>
  <c r="D49" i="9"/>
  <c r="D35" i="9"/>
  <c r="AB80" i="9"/>
  <c r="AB73" i="9"/>
  <c r="AB66" i="9"/>
  <c r="AB59" i="9"/>
  <c r="AB52" i="9"/>
  <c r="AB45" i="9"/>
  <c r="AB38" i="9"/>
  <c r="D36" i="5"/>
  <c r="AB24" i="9"/>
  <c r="N29" i="5"/>
  <c r="N38" i="5" s="1"/>
  <c r="L29" i="5"/>
  <c r="L38" i="5" s="1"/>
  <c r="F29" i="5"/>
  <c r="F38" i="5" s="1"/>
  <c r="D29" i="5"/>
  <c r="J17" i="4" s="1"/>
  <c r="J22" i="4" l="1"/>
  <c r="AB11" i="9"/>
  <c r="D38" i="5"/>
  <c r="V38" i="5"/>
  <c r="D78" i="9"/>
  <c r="D76" i="9" s="1"/>
  <c r="T38" i="5"/>
  <c r="D71" i="9"/>
  <c r="D69" i="9" s="1"/>
  <c r="R38" i="5"/>
  <c r="D64" i="9"/>
  <c r="D62" i="9" s="1"/>
  <c r="E57" i="9"/>
  <c r="F57" i="9" s="1"/>
  <c r="G57" i="9" s="1"/>
  <c r="H57" i="9" s="1"/>
  <c r="I57" i="9" s="1"/>
  <c r="J57" i="9" s="1"/>
  <c r="K57" i="9" s="1"/>
  <c r="L57" i="9" s="1"/>
  <c r="M57" i="9" s="1"/>
  <c r="N57" i="9" s="1"/>
  <c r="O57" i="9" s="1"/>
  <c r="P57" i="9" s="1"/>
  <c r="Q57" i="9" s="1"/>
  <c r="R57" i="9" s="1"/>
  <c r="S57" i="9" s="1"/>
  <c r="T57" i="9" s="1"/>
  <c r="U57" i="9" s="1"/>
  <c r="V57" i="9" s="1"/>
  <c r="W57" i="9" s="1"/>
  <c r="X57" i="9" s="1"/>
  <c r="D57" i="9"/>
  <c r="D58" i="9" s="1"/>
  <c r="D50" i="9"/>
  <c r="D48" i="9" s="1"/>
  <c r="E50" i="9"/>
  <c r="F50" i="9" s="1"/>
  <c r="G50" i="9" s="1"/>
  <c r="H50" i="9" s="1"/>
  <c r="I50" i="9" s="1"/>
  <c r="J50" i="9" s="1"/>
  <c r="K50" i="9" s="1"/>
  <c r="L50" i="9" s="1"/>
  <c r="M50" i="9" s="1"/>
  <c r="N50" i="9" s="1"/>
  <c r="O50" i="9" s="1"/>
  <c r="P50" i="9" s="1"/>
  <c r="Q50" i="9" s="1"/>
  <c r="R50" i="9" s="1"/>
  <c r="S50" i="9" s="1"/>
  <c r="T50" i="9" s="1"/>
  <c r="U50" i="9" s="1"/>
  <c r="V50" i="9" s="1"/>
  <c r="W50" i="9" s="1"/>
  <c r="X50" i="9" s="1"/>
  <c r="E43" i="9"/>
  <c r="F43" i="9" s="1"/>
  <c r="G43" i="9" s="1"/>
  <c r="H43" i="9" s="1"/>
  <c r="I43" i="9" s="1"/>
  <c r="J43" i="9" s="1"/>
  <c r="K43" i="9" s="1"/>
  <c r="L43" i="9" s="1"/>
  <c r="M43" i="9" s="1"/>
  <c r="N43" i="9" s="1"/>
  <c r="O43" i="9" s="1"/>
  <c r="P43" i="9" s="1"/>
  <c r="Q43" i="9" s="1"/>
  <c r="R43" i="9" s="1"/>
  <c r="S43" i="9" s="1"/>
  <c r="T43" i="9" s="1"/>
  <c r="U43" i="9" s="1"/>
  <c r="V43" i="9" s="1"/>
  <c r="W43" i="9" s="1"/>
  <c r="X43" i="9" s="1"/>
  <c r="D43" i="9"/>
  <c r="D41" i="9" s="1"/>
  <c r="D36" i="9"/>
  <c r="D37" i="9" s="1"/>
  <c r="D39" i="9" s="1"/>
  <c r="E29" i="9"/>
  <c r="F29" i="9" s="1"/>
  <c r="G29" i="9" s="1"/>
  <c r="H29" i="9" s="1"/>
  <c r="I29" i="9" s="1"/>
  <c r="J29" i="9" s="1"/>
  <c r="K29" i="9" s="1"/>
  <c r="L29" i="9" s="1"/>
  <c r="M29" i="9" s="1"/>
  <c r="N29" i="9" s="1"/>
  <c r="O29" i="9" s="1"/>
  <c r="P29" i="9" s="1"/>
  <c r="Q29" i="9" s="1"/>
  <c r="R29" i="9" s="1"/>
  <c r="S29" i="9" s="1"/>
  <c r="T29" i="9" s="1"/>
  <c r="U29" i="9" s="1"/>
  <c r="V29" i="9" s="1"/>
  <c r="W29" i="9" s="1"/>
  <c r="X29" i="9" s="1"/>
  <c r="D29" i="9"/>
  <c r="D30" i="9" s="1"/>
  <c r="D22" i="9"/>
  <c r="D23" i="9" s="1"/>
  <c r="D25" i="9" s="1"/>
  <c r="D15" i="9"/>
  <c r="D13" i="9" s="1"/>
  <c r="J38" i="5"/>
  <c r="G78" i="9"/>
  <c r="H78" i="9" s="1"/>
  <c r="I78" i="9" s="1"/>
  <c r="J78" i="9" s="1"/>
  <c r="K78" i="9" s="1"/>
  <c r="L78" i="9" s="1"/>
  <c r="M78" i="9" s="1"/>
  <c r="N78" i="9" s="1"/>
  <c r="O78" i="9" s="1"/>
  <c r="P78" i="9" s="1"/>
  <c r="Q78" i="9" s="1"/>
  <c r="R78" i="9" s="1"/>
  <c r="S78" i="9" s="1"/>
  <c r="T78" i="9" s="1"/>
  <c r="U78" i="9" s="1"/>
  <c r="V78" i="9" s="1"/>
  <c r="W78" i="9" s="1"/>
  <c r="X78" i="9" s="1"/>
  <c r="G71" i="9"/>
  <c r="H71" i="9" s="1"/>
  <c r="I71" i="9" s="1"/>
  <c r="J71" i="9" s="1"/>
  <c r="K71" i="9" s="1"/>
  <c r="L71" i="9" s="1"/>
  <c r="M71" i="9" s="1"/>
  <c r="N71" i="9" s="1"/>
  <c r="O71" i="9" s="1"/>
  <c r="P71" i="9" s="1"/>
  <c r="Q71" i="9" s="1"/>
  <c r="R71" i="9" s="1"/>
  <c r="S71" i="9" s="1"/>
  <c r="T71" i="9" s="1"/>
  <c r="U71" i="9" s="1"/>
  <c r="V71" i="9" s="1"/>
  <c r="W71" i="9" s="1"/>
  <c r="X71" i="9" s="1"/>
  <c r="E22" i="9"/>
  <c r="F22" i="9" s="1"/>
  <c r="G22" i="9" s="1"/>
  <c r="H22" i="9" s="1"/>
  <c r="E15" i="9"/>
  <c r="F15" i="9" s="1"/>
  <c r="AC11" i="9" l="1"/>
  <c r="E37" i="9"/>
  <c r="E39" i="9" s="1"/>
  <c r="D20" i="9"/>
  <c r="D27" i="9"/>
  <c r="D34" i="9"/>
  <c r="D55" i="9"/>
  <c r="D65" i="9"/>
  <c r="D67" i="9" s="1"/>
  <c r="E30" i="9"/>
  <c r="D32" i="9"/>
  <c r="D16" i="9"/>
  <c r="D18" i="9" s="1"/>
  <c r="E63" i="9"/>
  <c r="E35" i="9"/>
  <c r="E34" i="9" s="1"/>
  <c r="G15" i="9"/>
  <c r="H15" i="9" s="1"/>
  <c r="I15" i="9" s="1"/>
  <c r="J15" i="9" s="1"/>
  <c r="K15" i="9" s="1"/>
  <c r="L15" i="9" s="1"/>
  <c r="M15" i="9" s="1"/>
  <c r="N15" i="9" s="1"/>
  <c r="O15" i="9" s="1"/>
  <c r="P15" i="9" s="1"/>
  <c r="Q15" i="9" s="1"/>
  <c r="R15" i="9" s="1"/>
  <c r="S15" i="9" s="1"/>
  <c r="T15" i="9" s="1"/>
  <c r="U15" i="9" s="1"/>
  <c r="V15" i="9" s="1"/>
  <c r="W15" i="9" s="1"/>
  <c r="X15" i="9" s="1"/>
  <c r="E77" i="9"/>
  <c r="D79" i="9"/>
  <c r="E79" i="9" s="1"/>
  <c r="F79" i="9" s="1"/>
  <c r="D72" i="9"/>
  <c r="D74" i="9" s="1"/>
  <c r="E70" i="9"/>
  <c r="E69" i="9" s="1"/>
  <c r="E28" i="9"/>
  <c r="AB29" i="9"/>
  <c r="E23" i="9"/>
  <c r="E25" i="9" s="1"/>
  <c r="AB57" i="9"/>
  <c r="E65" i="9"/>
  <c r="F65" i="9" s="1"/>
  <c r="E58" i="9"/>
  <c r="D60" i="9"/>
  <c r="AB50" i="9"/>
  <c r="D51" i="9"/>
  <c r="AB43" i="9"/>
  <c r="D44" i="9"/>
  <c r="E14" i="9"/>
  <c r="E13" i="9" s="1"/>
  <c r="F36" i="9"/>
  <c r="E56" i="9"/>
  <c r="E42" i="9"/>
  <c r="E49" i="9"/>
  <c r="E21" i="9"/>
  <c r="I22" i="9"/>
  <c r="J22" i="9" s="1"/>
  <c r="K22" i="9" s="1"/>
  <c r="L22" i="9" s="1"/>
  <c r="M22" i="9" s="1"/>
  <c r="N22" i="9" s="1"/>
  <c r="O22" i="9" s="1"/>
  <c r="P22" i="9" s="1"/>
  <c r="Q22" i="9" s="1"/>
  <c r="R22" i="9" s="1"/>
  <c r="S22" i="9" s="1"/>
  <c r="T22" i="9" s="1"/>
  <c r="U22" i="9" s="1"/>
  <c r="V22" i="9" s="1"/>
  <c r="W22" i="9" s="1"/>
  <c r="X22" i="9" s="1"/>
  <c r="AB78" i="9"/>
  <c r="AB71" i="9"/>
  <c r="AB64" i="9"/>
  <c r="E16" i="9" l="1"/>
  <c r="E18" i="9" s="1"/>
  <c r="F35" i="9"/>
  <c r="F34" i="9" s="1"/>
  <c r="AC43" i="9"/>
  <c r="AB46" i="9"/>
  <c r="F77" i="9"/>
  <c r="E76" i="9"/>
  <c r="F21" i="9"/>
  <c r="E20" i="9"/>
  <c r="F49" i="9"/>
  <c r="E48" i="9"/>
  <c r="AB81" i="9"/>
  <c r="AC78" i="9"/>
  <c r="F42" i="9"/>
  <c r="E41" i="9"/>
  <c r="F63" i="9"/>
  <c r="E62" i="9"/>
  <c r="AC50" i="9"/>
  <c r="AB53" i="9"/>
  <c r="F56" i="9"/>
  <c r="E55" i="9"/>
  <c r="AC57" i="9"/>
  <c r="AB60" i="9"/>
  <c r="AB15" i="9"/>
  <c r="F28" i="9"/>
  <c r="E27" i="9"/>
  <c r="F30" i="9"/>
  <c r="E32" i="9"/>
  <c r="AC64" i="9"/>
  <c r="AB67" i="9"/>
  <c r="F70" i="9"/>
  <c r="F69" i="9" s="1"/>
  <c r="AC71" i="9"/>
  <c r="AB74" i="9"/>
  <c r="AC29" i="9"/>
  <c r="AB32" i="9"/>
  <c r="F14" i="9"/>
  <c r="F13" i="9" s="1"/>
  <c r="E81" i="9"/>
  <c r="D81" i="9"/>
  <c r="E72" i="9"/>
  <c r="F23" i="9"/>
  <c r="F25" i="9" s="1"/>
  <c r="F37" i="9"/>
  <c r="G79" i="9"/>
  <c r="F81" i="9"/>
  <c r="E67" i="9"/>
  <c r="G36" i="9"/>
  <c r="H36" i="9" s="1"/>
  <c r="G65" i="9"/>
  <c r="F67" i="9"/>
  <c r="F58" i="9"/>
  <c r="E60" i="9"/>
  <c r="D53" i="9"/>
  <c r="E51" i="9"/>
  <c r="E44" i="9"/>
  <c r="D46" i="9"/>
  <c r="AB22" i="9"/>
  <c r="AB25" i="9" s="1"/>
  <c r="AB18" i="9" l="1"/>
  <c r="AC15" i="9"/>
  <c r="G35" i="9"/>
  <c r="H35" i="9" s="1"/>
  <c r="F16" i="9"/>
  <c r="F18" i="9" s="1"/>
  <c r="G42" i="9"/>
  <c r="F41" i="9"/>
  <c r="G49" i="9"/>
  <c r="F48" i="9"/>
  <c r="F32" i="9"/>
  <c r="G30" i="9"/>
  <c r="G56" i="9"/>
  <c r="F55" i="9"/>
  <c r="G77" i="9"/>
  <c r="F76" i="9"/>
  <c r="G28" i="9"/>
  <c r="F27" i="9"/>
  <c r="AC22" i="9"/>
  <c r="G21" i="9"/>
  <c r="F20" i="9"/>
  <c r="G63" i="9"/>
  <c r="F62" i="9"/>
  <c r="G70" i="9"/>
  <c r="G69" i="9" s="1"/>
  <c r="G14" i="9"/>
  <c r="G13" i="9" s="1"/>
  <c r="E74" i="9"/>
  <c r="F72" i="9"/>
  <c r="G37" i="9"/>
  <c r="G39" i="9" s="1"/>
  <c r="F39" i="9"/>
  <c r="G23" i="9"/>
  <c r="G25" i="9" s="1"/>
  <c r="H79" i="9"/>
  <c r="G81" i="9"/>
  <c r="H65" i="9"/>
  <c r="G67" i="9"/>
  <c r="G58" i="9"/>
  <c r="F60" i="9"/>
  <c r="F51" i="9"/>
  <c r="E53" i="9"/>
  <c r="I36" i="9"/>
  <c r="J36" i="9" s="1"/>
  <c r="F44" i="9"/>
  <c r="E46" i="9"/>
  <c r="G16" i="9" l="1"/>
  <c r="G18" i="9" s="1"/>
  <c r="G34" i="9"/>
  <c r="G20" i="9"/>
  <c r="H21" i="9"/>
  <c r="H77" i="9"/>
  <c r="G76" i="9"/>
  <c r="H56" i="9"/>
  <c r="G55" i="9"/>
  <c r="H49" i="9"/>
  <c r="G48" i="9"/>
  <c r="H42" i="9"/>
  <c r="G41" i="9"/>
  <c r="H28" i="9"/>
  <c r="G27" i="9"/>
  <c r="H63" i="9"/>
  <c r="G62" i="9"/>
  <c r="H30" i="9"/>
  <c r="I35" i="9"/>
  <c r="I34" i="9" s="1"/>
  <c r="H34" i="9"/>
  <c r="H70" i="9"/>
  <c r="H69" i="9" s="1"/>
  <c r="H14" i="9"/>
  <c r="H13" i="9" s="1"/>
  <c r="G72" i="9"/>
  <c r="F74" i="9"/>
  <c r="H37" i="9"/>
  <c r="H39" i="9" s="1"/>
  <c r="H23" i="9"/>
  <c r="H25" i="9" s="1"/>
  <c r="I79" i="9"/>
  <c r="H81" i="9"/>
  <c r="I65" i="9"/>
  <c r="H67" i="9"/>
  <c r="H58" i="9"/>
  <c r="G60" i="9"/>
  <c r="F53" i="9"/>
  <c r="G51" i="9"/>
  <c r="J35" i="9"/>
  <c r="G44" i="9"/>
  <c r="F46" i="9"/>
  <c r="K36" i="9"/>
  <c r="H16" i="9" l="1"/>
  <c r="H18" i="9" s="1"/>
  <c r="I49" i="9"/>
  <c r="H48" i="9"/>
  <c r="K35" i="9"/>
  <c r="K34" i="9" s="1"/>
  <c r="J34" i="9"/>
  <c r="I42" i="9"/>
  <c r="H41" i="9"/>
  <c r="I56" i="9"/>
  <c r="H55" i="9"/>
  <c r="H32" i="9"/>
  <c r="I30" i="9"/>
  <c r="I77" i="9"/>
  <c r="H76" i="9"/>
  <c r="I63" i="9"/>
  <c r="H62" i="9"/>
  <c r="I28" i="9"/>
  <c r="H27" i="9"/>
  <c r="I21" i="9"/>
  <c r="H20" i="9"/>
  <c r="I70" i="9"/>
  <c r="I69" i="9" s="1"/>
  <c r="I14" i="9"/>
  <c r="I13" i="9" s="1"/>
  <c r="I37" i="9"/>
  <c r="I39" i="9" s="1"/>
  <c r="H72" i="9"/>
  <c r="G74" i="9"/>
  <c r="I23" i="9"/>
  <c r="I25" i="9" s="1"/>
  <c r="J79" i="9"/>
  <c r="I81" i="9"/>
  <c r="J65" i="9"/>
  <c r="I67" i="9"/>
  <c r="I58" i="9"/>
  <c r="H60" i="9"/>
  <c r="H51" i="9"/>
  <c r="G53" i="9"/>
  <c r="H44" i="9"/>
  <c r="G46" i="9"/>
  <c r="L36" i="9"/>
  <c r="I16" i="9" l="1"/>
  <c r="I18" i="9" s="1"/>
  <c r="I20" i="9"/>
  <c r="J21" i="9"/>
  <c r="J42" i="9"/>
  <c r="I41" i="9"/>
  <c r="J77" i="9"/>
  <c r="I76" i="9"/>
  <c r="J56" i="9"/>
  <c r="I55" i="9"/>
  <c r="I32" i="9"/>
  <c r="J30" i="9"/>
  <c r="J28" i="9"/>
  <c r="I27" i="9"/>
  <c r="L35" i="9"/>
  <c r="L34" i="9" s="1"/>
  <c r="J37" i="9"/>
  <c r="J39" i="9" s="1"/>
  <c r="J63" i="9"/>
  <c r="I62" i="9"/>
  <c r="J49" i="9"/>
  <c r="I48" i="9"/>
  <c r="J70" i="9"/>
  <c r="J69" i="9" s="1"/>
  <c r="J14" i="9"/>
  <c r="J13" i="9" s="1"/>
  <c r="K37" i="9"/>
  <c r="K39" i="9" s="1"/>
  <c r="I72" i="9"/>
  <c r="H74" i="9"/>
  <c r="J23" i="9"/>
  <c r="J25" i="9" s="1"/>
  <c r="K79" i="9"/>
  <c r="J81" i="9"/>
  <c r="K65" i="9"/>
  <c r="J67" i="9"/>
  <c r="J58" i="9"/>
  <c r="I60" i="9"/>
  <c r="I51" i="9"/>
  <c r="H53" i="9"/>
  <c r="I44" i="9"/>
  <c r="H46" i="9"/>
  <c r="M36" i="9"/>
  <c r="J16" i="9"/>
  <c r="J18" i="9" s="1"/>
  <c r="M35" i="9" l="1"/>
  <c r="M34" i="9" s="1"/>
  <c r="J32" i="9"/>
  <c r="K30" i="9"/>
  <c r="J27" i="9"/>
  <c r="K28" i="9"/>
  <c r="K56" i="9"/>
  <c r="J55" i="9"/>
  <c r="K49" i="9"/>
  <c r="J48" i="9"/>
  <c r="K77" i="9"/>
  <c r="J76" i="9"/>
  <c r="K63" i="9"/>
  <c r="J62" i="9"/>
  <c r="K42" i="9"/>
  <c r="J41" i="9"/>
  <c r="J20" i="9"/>
  <c r="K21" i="9"/>
  <c r="K70" i="9"/>
  <c r="K69" i="9" s="1"/>
  <c r="K14" i="9"/>
  <c r="K13" i="9" s="1"/>
  <c r="L37" i="9"/>
  <c r="L39" i="9" s="1"/>
  <c r="J72" i="9"/>
  <c r="I74" i="9"/>
  <c r="K23" i="9"/>
  <c r="K25" i="9" s="1"/>
  <c r="L79" i="9"/>
  <c r="K81" i="9"/>
  <c r="L65" i="9"/>
  <c r="K67" i="9"/>
  <c r="K58" i="9"/>
  <c r="J60" i="9"/>
  <c r="J51" i="9"/>
  <c r="I53" i="9"/>
  <c r="J44" i="9"/>
  <c r="I46" i="9"/>
  <c r="N36" i="9"/>
  <c r="K16" i="9"/>
  <c r="K18" i="9" s="1"/>
  <c r="N35" i="9" l="1"/>
  <c r="N34" i="9"/>
  <c r="L63" i="9"/>
  <c r="K62" i="9"/>
  <c r="L77" i="9"/>
  <c r="K76" i="9"/>
  <c r="L49" i="9"/>
  <c r="K48" i="9"/>
  <c r="L56" i="9"/>
  <c r="K55" i="9"/>
  <c r="K20" i="9"/>
  <c r="L21" i="9"/>
  <c r="K27" i="9"/>
  <c r="L28" i="9"/>
  <c r="M37" i="9"/>
  <c r="M39" i="9" s="1"/>
  <c r="K32" i="9"/>
  <c r="L30" i="9"/>
  <c r="L42" i="9"/>
  <c r="K41" i="9"/>
  <c r="L70" i="9"/>
  <c r="L69" i="9" s="1"/>
  <c r="L14" i="9"/>
  <c r="L13" i="9" s="1"/>
  <c r="N37" i="9"/>
  <c r="N39" i="9" s="1"/>
  <c r="K72" i="9"/>
  <c r="J74" i="9"/>
  <c r="L23" i="9"/>
  <c r="L25" i="9" s="1"/>
  <c r="M79" i="9"/>
  <c r="L81" i="9"/>
  <c r="M65" i="9"/>
  <c r="L67" i="9"/>
  <c r="L58" i="9"/>
  <c r="K60" i="9"/>
  <c r="K51" i="9"/>
  <c r="J53" i="9"/>
  <c r="K44" i="9"/>
  <c r="J46" i="9"/>
  <c r="O36" i="9"/>
  <c r="O37" i="9" s="1"/>
  <c r="O39" i="9" s="1"/>
  <c r="O35" i="9"/>
  <c r="L16" i="9"/>
  <c r="L18" i="9" s="1"/>
  <c r="L20" i="9" l="1"/>
  <c r="M21" i="9"/>
  <c r="M56" i="9"/>
  <c r="L55" i="9"/>
  <c r="P35" i="9"/>
  <c r="O34" i="9"/>
  <c r="L27" i="9"/>
  <c r="M28" i="9"/>
  <c r="M49" i="9"/>
  <c r="L48" i="9"/>
  <c r="M42" i="9"/>
  <c r="L41" i="9"/>
  <c r="L32" i="9"/>
  <c r="M30" i="9"/>
  <c r="M77" i="9"/>
  <c r="L76" i="9"/>
  <c r="M63" i="9"/>
  <c r="L62" i="9"/>
  <c r="M70" i="9"/>
  <c r="M69" i="9" s="1"/>
  <c r="M14" i="9"/>
  <c r="M13" i="9" s="1"/>
  <c r="L72" i="9"/>
  <c r="K74" i="9"/>
  <c r="M23" i="9"/>
  <c r="M25" i="9" s="1"/>
  <c r="N79" i="9"/>
  <c r="M81" i="9"/>
  <c r="N65" i="9"/>
  <c r="M67" i="9"/>
  <c r="M58" i="9"/>
  <c r="L60" i="9"/>
  <c r="L51" i="9"/>
  <c r="K53" i="9"/>
  <c r="L44" i="9"/>
  <c r="K46" i="9"/>
  <c r="P36" i="9"/>
  <c r="P37" i="9" s="1"/>
  <c r="P39" i="9" s="1"/>
  <c r="M16" i="9"/>
  <c r="M18" i="9" s="1"/>
  <c r="N49" i="9" l="1"/>
  <c r="M48" i="9"/>
  <c r="M27" i="9"/>
  <c r="N28" i="9"/>
  <c r="P34" i="9"/>
  <c r="N63" i="9"/>
  <c r="M62" i="9"/>
  <c r="N77" i="9"/>
  <c r="M76" i="9"/>
  <c r="N56" i="9"/>
  <c r="M55" i="9"/>
  <c r="M32" i="9"/>
  <c r="N30" i="9"/>
  <c r="N21" i="9"/>
  <c r="M20" i="9"/>
  <c r="N42" i="9"/>
  <c r="M41" i="9"/>
  <c r="N70" i="9"/>
  <c r="N69" i="9" s="1"/>
  <c r="N14" i="9"/>
  <c r="N13" i="9" s="1"/>
  <c r="L74" i="9"/>
  <c r="M72" i="9"/>
  <c r="N23" i="9"/>
  <c r="N25" i="9" s="1"/>
  <c r="O79" i="9"/>
  <c r="N81" i="9"/>
  <c r="O65" i="9"/>
  <c r="N67" i="9"/>
  <c r="N58" i="9"/>
  <c r="M60" i="9"/>
  <c r="M51" i="9"/>
  <c r="L53" i="9"/>
  <c r="M44" i="9"/>
  <c r="L46" i="9"/>
  <c r="Q36" i="9"/>
  <c r="Q37" i="9" s="1"/>
  <c r="Q39" i="9" s="1"/>
  <c r="Q35" i="9"/>
  <c r="Q34" i="9" s="1"/>
  <c r="N16" i="9"/>
  <c r="N18" i="9" s="1"/>
  <c r="O63" i="9" l="1"/>
  <c r="N62" i="9"/>
  <c r="N27" i="9"/>
  <c r="O28" i="9"/>
  <c r="O56" i="9"/>
  <c r="N55" i="9"/>
  <c r="O77" i="9"/>
  <c r="N76" i="9"/>
  <c r="O42" i="9"/>
  <c r="N41" i="9"/>
  <c r="N20" i="9"/>
  <c r="O21" i="9"/>
  <c r="N32" i="9"/>
  <c r="O30" i="9"/>
  <c r="O32" i="9" s="1"/>
  <c r="O49" i="9"/>
  <c r="N48" i="9"/>
  <c r="O70" i="9"/>
  <c r="O69" i="9" s="1"/>
  <c r="O14" i="9"/>
  <c r="O13" i="9" s="1"/>
  <c r="N72" i="9"/>
  <c r="M74" i="9"/>
  <c r="O23" i="9"/>
  <c r="O25" i="9" s="1"/>
  <c r="P79" i="9"/>
  <c r="O81" i="9"/>
  <c r="P65" i="9"/>
  <c r="O67" i="9"/>
  <c r="O58" i="9"/>
  <c r="N60" i="9"/>
  <c r="M53" i="9"/>
  <c r="N51" i="9"/>
  <c r="N44" i="9"/>
  <c r="M46" i="9"/>
  <c r="R35" i="9"/>
  <c r="R36" i="9"/>
  <c r="R37" i="9" s="1"/>
  <c r="R39" i="9" s="1"/>
  <c r="O16" i="9"/>
  <c r="O18" i="9" s="1"/>
  <c r="O20" i="9" l="1"/>
  <c r="P21" i="9"/>
  <c r="P56" i="9"/>
  <c r="O55" i="9"/>
  <c r="P42" i="9"/>
  <c r="O41" i="9"/>
  <c r="P77" i="9"/>
  <c r="O76" i="9"/>
  <c r="O27" i="9"/>
  <c r="P28" i="9"/>
  <c r="R34" i="9"/>
  <c r="P49" i="9"/>
  <c r="O48" i="9"/>
  <c r="P30" i="9"/>
  <c r="P14" i="9"/>
  <c r="P13" i="9" s="1"/>
  <c r="P63" i="9"/>
  <c r="O62" i="9"/>
  <c r="P70" i="9"/>
  <c r="P69" i="9" s="1"/>
  <c r="N74" i="9"/>
  <c r="O72" i="9"/>
  <c r="P23" i="9"/>
  <c r="P25" i="9" s="1"/>
  <c r="Q79" i="9"/>
  <c r="P81" i="9"/>
  <c r="Q65" i="9"/>
  <c r="P67" i="9"/>
  <c r="P58" i="9"/>
  <c r="O60" i="9"/>
  <c r="O51" i="9"/>
  <c r="N53" i="9"/>
  <c r="O44" i="9"/>
  <c r="N46" i="9"/>
  <c r="S35" i="9"/>
  <c r="S36" i="9"/>
  <c r="S37" i="9" s="1"/>
  <c r="S39" i="9" s="1"/>
  <c r="P16" i="9"/>
  <c r="P18" i="9" s="1"/>
  <c r="Q49" i="9" l="1"/>
  <c r="P48" i="9"/>
  <c r="S34" i="9"/>
  <c r="P27" i="9"/>
  <c r="Q28" i="9"/>
  <c r="Q77" i="9"/>
  <c r="P76" i="9"/>
  <c r="Q63" i="9"/>
  <c r="P62" i="9"/>
  <c r="Q42" i="9"/>
  <c r="P41" i="9"/>
  <c r="P32" i="9"/>
  <c r="Q30" i="9"/>
  <c r="Q56" i="9"/>
  <c r="P55" i="9"/>
  <c r="Q14" i="9"/>
  <c r="Q13" i="9" s="1"/>
  <c r="P20" i="9"/>
  <c r="Q21" i="9"/>
  <c r="Q70" i="9"/>
  <c r="Q69" i="9" s="1"/>
  <c r="P72" i="9"/>
  <c r="O74" i="9"/>
  <c r="Q23" i="9"/>
  <c r="Q25" i="9" s="1"/>
  <c r="R79" i="9"/>
  <c r="Q81" i="9"/>
  <c r="R65" i="9"/>
  <c r="Q67" i="9"/>
  <c r="T35" i="9"/>
  <c r="Q58" i="9"/>
  <c r="P60" i="9"/>
  <c r="O53" i="9"/>
  <c r="P51" i="9"/>
  <c r="P44" i="9"/>
  <c r="O46" i="9"/>
  <c r="T36" i="9"/>
  <c r="T37" i="9" s="1"/>
  <c r="T39" i="9" s="1"/>
  <c r="Q16" i="9"/>
  <c r="Q18" i="9" s="1"/>
  <c r="R42" i="9" l="1"/>
  <c r="Q41" i="9"/>
  <c r="R63" i="9"/>
  <c r="Q62" i="9"/>
  <c r="Q20" i="9"/>
  <c r="R21" i="9"/>
  <c r="Q27" i="9"/>
  <c r="R28" i="9"/>
  <c r="R77" i="9"/>
  <c r="Q76" i="9"/>
  <c r="T34" i="9"/>
  <c r="R14" i="9"/>
  <c r="R13" i="9" s="1"/>
  <c r="R56" i="9"/>
  <c r="Q55" i="9"/>
  <c r="Q32" i="9"/>
  <c r="R30" i="9"/>
  <c r="R49" i="9"/>
  <c r="Q48" i="9"/>
  <c r="R70" i="9"/>
  <c r="R69" i="9" s="1"/>
  <c r="P74" i="9"/>
  <c r="Q72" i="9"/>
  <c r="R23" i="9"/>
  <c r="R25" i="9" s="1"/>
  <c r="S79" i="9"/>
  <c r="R81" i="9"/>
  <c r="S65" i="9"/>
  <c r="R67" i="9"/>
  <c r="U35" i="9"/>
  <c r="R58" i="9"/>
  <c r="Q60" i="9"/>
  <c r="P53" i="9"/>
  <c r="Q51" i="9"/>
  <c r="Q44" i="9"/>
  <c r="P46" i="9"/>
  <c r="U36" i="9"/>
  <c r="U37" i="9" s="1"/>
  <c r="U39" i="9" s="1"/>
  <c r="R16" i="9"/>
  <c r="R18" i="9" s="1"/>
  <c r="S77" i="9" l="1"/>
  <c r="R76" i="9"/>
  <c r="R20" i="9"/>
  <c r="S21" i="9"/>
  <c r="U34" i="9"/>
  <c r="S63" i="9"/>
  <c r="R62" i="9"/>
  <c r="R27" i="9"/>
  <c r="S28" i="9"/>
  <c r="R32" i="9"/>
  <c r="S30" i="9"/>
  <c r="S14" i="9"/>
  <c r="S13" i="9" s="1"/>
  <c r="S49" i="9"/>
  <c r="R48" i="9"/>
  <c r="S56" i="9"/>
  <c r="R55" i="9"/>
  <c r="S42" i="9"/>
  <c r="R41" i="9"/>
  <c r="S70" i="9"/>
  <c r="S69" i="9" s="1"/>
  <c r="R72" i="9"/>
  <c r="Q74" i="9"/>
  <c r="S23" i="9"/>
  <c r="S25" i="9" s="1"/>
  <c r="T79" i="9"/>
  <c r="S81" i="9"/>
  <c r="T65" i="9"/>
  <c r="S67" i="9"/>
  <c r="S58" i="9"/>
  <c r="R60" i="9"/>
  <c r="Q53" i="9"/>
  <c r="R51" i="9"/>
  <c r="R44" i="9"/>
  <c r="Q46" i="9"/>
  <c r="V36" i="9"/>
  <c r="V37" i="9" s="1"/>
  <c r="V39" i="9" s="1"/>
  <c r="V35" i="9"/>
  <c r="V34" i="9" s="1"/>
  <c r="S16" i="9"/>
  <c r="S18" i="9" s="1"/>
  <c r="S27" i="9" l="1"/>
  <c r="T28" i="9"/>
  <c r="T63" i="9"/>
  <c r="S62" i="9"/>
  <c r="S32" i="9"/>
  <c r="T30" i="9"/>
  <c r="S20" i="9"/>
  <c r="T21" i="9"/>
  <c r="T42" i="9"/>
  <c r="S41" i="9"/>
  <c r="T56" i="9"/>
  <c r="S55" i="9"/>
  <c r="T14" i="9"/>
  <c r="T13" i="9" s="1"/>
  <c r="T49" i="9"/>
  <c r="S48" i="9"/>
  <c r="T77" i="9"/>
  <c r="S76" i="9"/>
  <c r="T70" i="9"/>
  <c r="T69" i="9" s="1"/>
  <c r="S72" i="9"/>
  <c r="R74" i="9"/>
  <c r="T23" i="9"/>
  <c r="T25" i="9" s="1"/>
  <c r="U79" i="9"/>
  <c r="T81" i="9"/>
  <c r="U65" i="9"/>
  <c r="T67" i="9"/>
  <c r="T58" i="9"/>
  <c r="S60" i="9"/>
  <c r="R53" i="9"/>
  <c r="S51" i="9"/>
  <c r="S44" i="9"/>
  <c r="R46" i="9"/>
  <c r="W35" i="9"/>
  <c r="W36" i="9"/>
  <c r="W37" i="9" s="1"/>
  <c r="W39" i="9" s="1"/>
  <c r="T16" i="9"/>
  <c r="T18" i="9" s="1"/>
  <c r="U14" i="9" l="1"/>
  <c r="U13" i="9" s="1"/>
  <c r="T20" i="9"/>
  <c r="U21" i="9"/>
  <c r="U77" i="9"/>
  <c r="T76" i="9"/>
  <c r="U56" i="9"/>
  <c r="T55" i="9"/>
  <c r="U63" i="9"/>
  <c r="T62" i="9"/>
  <c r="U42" i="9"/>
  <c r="T41" i="9"/>
  <c r="T32" i="9"/>
  <c r="U30" i="9"/>
  <c r="U49" i="9"/>
  <c r="T48" i="9"/>
  <c r="T27" i="9"/>
  <c r="U28" i="9"/>
  <c r="W34" i="9"/>
  <c r="U70" i="9"/>
  <c r="U69" i="9" s="1"/>
  <c r="T72" i="9"/>
  <c r="S74" i="9"/>
  <c r="U23" i="9"/>
  <c r="U25" i="9" s="1"/>
  <c r="V79" i="9"/>
  <c r="U81" i="9"/>
  <c r="V65" i="9"/>
  <c r="U67" i="9"/>
  <c r="U58" i="9"/>
  <c r="T60" i="9"/>
  <c r="T51" i="9"/>
  <c r="S53" i="9"/>
  <c r="T44" i="9"/>
  <c r="S46" i="9"/>
  <c r="X36" i="9"/>
  <c r="X37" i="9" s="1"/>
  <c r="X35" i="9"/>
  <c r="U16" i="9"/>
  <c r="U18" i="9" s="1"/>
  <c r="V14" i="9" l="1"/>
  <c r="V13" i="9" s="1"/>
  <c r="U27" i="9"/>
  <c r="V28" i="9"/>
  <c r="U32" i="9"/>
  <c r="V30" i="9"/>
  <c r="V56" i="9"/>
  <c r="U55" i="9"/>
  <c r="V77" i="9"/>
  <c r="U76" i="9"/>
  <c r="X34" i="9"/>
  <c r="Y35" i="9"/>
  <c r="V42" i="9"/>
  <c r="U41" i="9"/>
  <c r="V63" i="9"/>
  <c r="U62" i="9"/>
  <c r="U20" i="9"/>
  <c r="V21" i="9"/>
  <c r="V49" i="9"/>
  <c r="U48" i="9"/>
  <c r="V70" i="9"/>
  <c r="V69" i="9" s="1"/>
  <c r="U72" i="9"/>
  <c r="T74" i="9"/>
  <c r="Y37" i="9"/>
  <c r="X39" i="9"/>
  <c r="V23" i="9"/>
  <c r="V25" i="9" s="1"/>
  <c r="W79" i="9"/>
  <c r="V81" i="9"/>
  <c r="W65" i="9"/>
  <c r="V67" i="9"/>
  <c r="V58" i="9"/>
  <c r="U60" i="9"/>
  <c r="U51" i="9"/>
  <c r="T53" i="9"/>
  <c r="U44" i="9"/>
  <c r="T46" i="9"/>
  <c r="AB36" i="9"/>
  <c r="V16" i="9"/>
  <c r="V18" i="9" s="1"/>
  <c r="W14" i="9"/>
  <c r="W13" i="9" s="1"/>
  <c r="V32" i="9" l="1"/>
  <c r="W30" i="9"/>
  <c r="AC36" i="9"/>
  <c r="AB39" i="9"/>
  <c r="W42" i="9"/>
  <c r="V41" i="9"/>
  <c r="W77" i="9"/>
  <c r="V76" i="9"/>
  <c r="W49" i="9"/>
  <c r="V48" i="9"/>
  <c r="V20" i="9"/>
  <c r="W21" i="9"/>
  <c r="V27" i="9"/>
  <c r="W28" i="9"/>
  <c r="Y34" i="9"/>
  <c r="Z35" i="9"/>
  <c r="W56" i="9"/>
  <c r="V55" i="9"/>
  <c r="W63" i="9"/>
  <c r="V62" i="9"/>
  <c r="W70" i="9"/>
  <c r="W69" i="9" s="1"/>
  <c r="V72" i="9"/>
  <c r="U74" i="9"/>
  <c r="Z37" i="9"/>
  <c r="Y39" i="9"/>
  <c r="W23" i="9"/>
  <c r="W25" i="9" s="1"/>
  <c r="X79" i="9"/>
  <c r="Y79" i="9" s="1"/>
  <c r="W81" i="9"/>
  <c r="X65" i="9"/>
  <c r="Y65" i="9" s="1"/>
  <c r="Z65" i="9" s="1"/>
  <c r="AA65" i="9" s="1"/>
  <c r="W67" i="9"/>
  <c r="W58" i="9"/>
  <c r="V60" i="9"/>
  <c r="V51" i="9"/>
  <c r="U53" i="9"/>
  <c r="V44" i="9"/>
  <c r="U46" i="9"/>
  <c r="W16" i="9"/>
  <c r="W18" i="9" s="1"/>
  <c r="X14" i="9"/>
  <c r="X77" i="9" l="1"/>
  <c r="W76" i="9"/>
  <c r="X49" i="9"/>
  <c r="W48" i="9"/>
  <c r="X63" i="9"/>
  <c r="W62" i="9"/>
  <c r="W20" i="9"/>
  <c r="X21" i="9"/>
  <c r="Y81" i="9"/>
  <c r="Z79" i="9"/>
  <c r="X13" i="9"/>
  <c r="Y14" i="9"/>
  <c r="Y13" i="9" s="1"/>
  <c r="X42" i="9"/>
  <c r="W41" i="9"/>
  <c r="W27" i="9"/>
  <c r="X28" i="9"/>
  <c r="W32" i="9"/>
  <c r="X30" i="9"/>
  <c r="X56" i="9"/>
  <c r="W55" i="9"/>
  <c r="Z34" i="9"/>
  <c r="AA35" i="9"/>
  <c r="AA34" i="9" s="1"/>
  <c r="X70" i="9"/>
  <c r="X69" i="9" s="1"/>
  <c r="V74" i="9"/>
  <c r="W72" i="9"/>
  <c r="AA37" i="9"/>
  <c r="AA39" i="9" s="1"/>
  <c r="Z39" i="9"/>
  <c r="X23" i="9"/>
  <c r="X25" i="9" s="1"/>
  <c r="X81" i="9"/>
  <c r="X67" i="9"/>
  <c r="X58" i="9"/>
  <c r="Y58" i="9" s="1"/>
  <c r="Z58" i="9" s="1"/>
  <c r="AA58" i="9" s="1"/>
  <c r="W60" i="9"/>
  <c r="V53" i="9"/>
  <c r="W51" i="9"/>
  <c r="W44" i="9"/>
  <c r="V46" i="9"/>
  <c r="X16" i="9"/>
  <c r="X18" i="9" s="1"/>
  <c r="X20" i="9" l="1"/>
  <c r="Y21" i="9"/>
  <c r="AA79" i="9"/>
  <c r="AA81" i="9" s="1"/>
  <c r="Z81" i="9"/>
  <c r="X55" i="9"/>
  <c r="Y56" i="9"/>
  <c r="X32" i="9"/>
  <c r="Y30" i="9"/>
  <c r="X48" i="9"/>
  <c r="Y49" i="9"/>
  <c r="X27" i="9"/>
  <c r="Y28" i="9"/>
  <c r="X62" i="9"/>
  <c r="Y63" i="9"/>
  <c r="X41" i="9"/>
  <c r="Y42" i="9"/>
  <c r="X76" i="9"/>
  <c r="Y77" i="9"/>
  <c r="Y70" i="9"/>
  <c r="Y69" i="9" s="1"/>
  <c r="Z14" i="9"/>
  <c r="X72" i="9"/>
  <c r="Y72" i="9" s="1"/>
  <c r="W74" i="9"/>
  <c r="Y23" i="9"/>
  <c r="Y25" i="9" s="1"/>
  <c r="Y67" i="9"/>
  <c r="X60" i="9"/>
  <c r="X51" i="9"/>
  <c r="Y51" i="9" s="1"/>
  <c r="Z51" i="9" s="1"/>
  <c r="AA51" i="9" s="1"/>
  <c r="W53" i="9"/>
  <c r="X44" i="9"/>
  <c r="Y44" i="9" s="1"/>
  <c r="Z44" i="9" s="1"/>
  <c r="AA44" i="9" s="1"/>
  <c r="W46" i="9"/>
  <c r="Y16" i="9"/>
  <c r="Y18" i="9" s="1"/>
  <c r="Y27" i="9" l="1"/>
  <c r="Z28" i="9"/>
  <c r="Z49" i="9"/>
  <c r="Y48" i="9"/>
  <c r="Z42" i="9"/>
  <c r="Y41" i="9"/>
  <c r="Z63" i="9"/>
  <c r="Y62" i="9"/>
  <c r="Z21" i="9"/>
  <c r="Y20" i="9"/>
  <c r="AA14" i="9"/>
  <c r="AA13" i="9" s="1"/>
  <c r="Z13" i="9"/>
  <c r="Y32" i="9"/>
  <c r="Z30" i="9"/>
  <c r="Y76" i="9"/>
  <c r="Z77" i="9"/>
  <c r="Z56" i="9"/>
  <c r="Y55" i="9"/>
  <c r="Y74" i="9"/>
  <c r="Z72" i="9"/>
  <c r="Z70" i="9"/>
  <c r="X74" i="9"/>
  <c r="Z23" i="9"/>
  <c r="Z25" i="9" s="1"/>
  <c r="AA67" i="9"/>
  <c r="Z67" i="9"/>
  <c r="Y60" i="9"/>
  <c r="X53" i="9"/>
  <c r="X46" i="9"/>
  <c r="Z16" i="9"/>
  <c r="Z18" i="9" s="1"/>
  <c r="Z62" i="9" l="1"/>
  <c r="AA63" i="9"/>
  <c r="AA62" i="9" s="1"/>
  <c r="Z69" i="9"/>
  <c r="AA70" i="9"/>
  <c r="AA69" i="9" s="1"/>
  <c r="Z48" i="9"/>
  <c r="AA49" i="9"/>
  <c r="AA48" i="9" s="1"/>
  <c r="Z41" i="9"/>
  <c r="AA42" i="9"/>
  <c r="AA41" i="9" s="1"/>
  <c r="Z76" i="9"/>
  <c r="AA77" i="9"/>
  <c r="AA76" i="9" s="1"/>
  <c r="Z32" i="9"/>
  <c r="AA30" i="9"/>
  <c r="AA32" i="9" s="1"/>
  <c r="Z27" i="9"/>
  <c r="AA28" i="9"/>
  <c r="AA27" i="9" s="1"/>
  <c r="Z20" i="9"/>
  <c r="AA21" i="9"/>
  <c r="AA20" i="9" s="1"/>
  <c r="Z55" i="9"/>
  <c r="AA56" i="9"/>
  <c r="AA55" i="9" s="1"/>
  <c r="AA72" i="9"/>
  <c r="AA74" i="9" s="1"/>
  <c r="Z74" i="9"/>
  <c r="AA23" i="9"/>
  <c r="AA25" i="9" s="1"/>
  <c r="AA60" i="9"/>
  <c r="Z60" i="9"/>
  <c r="Y53" i="9"/>
  <c r="Y46" i="9"/>
  <c r="AA16" i="9"/>
  <c r="AA18" i="9" s="1"/>
  <c r="AA53" i="9" l="1"/>
  <c r="Z53" i="9"/>
  <c r="AA46" i="9"/>
  <c r="Z46" i="9"/>
</calcChain>
</file>

<file path=xl/sharedStrings.xml><?xml version="1.0" encoding="utf-8"?>
<sst xmlns="http://schemas.openxmlformats.org/spreadsheetml/2006/main" count="338" uniqueCount="180">
  <si>
    <t>Allgemeine Information</t>
  </si>
  <si>
    <t>Stammdatenblatt</t>
  </si>
  <si>
    <r>
      <t>•  Das Stammdatenblatt enthält alle relevanten Informationen zur Treibstoffversorgung der Notstromgruppen.
•  Diese Daten bilden die Grundlage für den Treibstofflieferanten für die Erstellung der Offerte und die Planung der Treibstofflogistik (Dispositionsplan).</t>
    </r>
    <r>
      <rPr>
        <sz val="11"/>
        <rFont val="Aptos Narrow"/>
        <family val="2"/>
        <scheme val="minor"/>
      </rPr>
      <t xml:space="preserve">
•  Die Angabe des gelagerten Treib-/Brennstoffs ist informativer Natur. Geliefert wird immer Dieselöl, kein Heizöl.</t>
    </r>
  </si>
  <si>
    <t>Preisblatt</t>
  </si>
  <si>
    <t>Dispositionsplan</t>
  </si>
  <si>
    <t>•  Auf Basis des Stammdatenblattes der Notstromgruppen erstellt der Treibstofflieferant einen Standard-Dispositionsplan, der eine kontinuierliche Versorgung der Notstromgruppen mit Treibstoff im Falle eines dreiwöchigen Dauerbetriebs sicherstellt (Ausfüllen der blau unterlegten Zellen).
•  Der Dispositionsplan basiert auf den Mindesttankvorratsmengen der Notstromgruppen gemäss Stammdatenblatt und funktioniert nach dem „Nachfüllprinzip“ von verbrauchtem Treibstoff. Zusätzliche Tankvolumen sind im Dispositionsplan nicht zu berücksichtigen.
•  Der Dispositionsplan bildet die Grundlage für allfällige Zusatzvergütungen für Teilbelieferungen, welche zu Abweichungen vom Dispositionsplan in der Form von Zusatzabladen führen.</t>
  </si>
  <si>
    <t>Durch den Pooler auszufüllen</t>
  </si>
  <si>
    <t>Stammdaten / NSG</t>
  </si>
  <si>
    <t>NSG1</t>
  </si>
  <si>
    <t>NSG2</t>
  </si>
  <si>
    <t>NSG3</t>
  </si>
  <si>
    <t>NSG4</t>
  </si>
  <si>
    <t>NSG5</t>
  </si>
  <si>
    <t>NSG6</t>
  </si>
  <si>
    <t>NSG7</t>
  </si>
  <si>
    <t>NSG8</t>
  </si>
  <si>
    <t>NSG9</t>
  </si>
  <si>
    <t>NSG10</t>
  </si>
  <si>
    <t>NSG-ID (Messpunkt)</t>
  </si>
  <si>
    <t>CH….</t>
  </si>
  <si>
    <t>Standort Notstromgruppe (Lieferpunkt)</t>
  </si>
  <si>
    <t>Unternehmen</t>
  </si>
  <si>
    <t>Unternehmen 1</t>
  </si>
  <si>
    <t>Unternehmen 2</t>
  </si>
  <si>
    <t>Unternehmen 3</t>
  </si>
  <si>
    <t>Lieferpunkt: Strasse / Nr.</t>
  </si>
  <si>
    <t>Abladeort (z.B. Halle/Tor Nr.)</t>
  </si>
  <si>
    <t>Postleitzahl</t>
  </si>
  <si>
    <t>Ort</t>
  </si>
  <si>
    <t>Ort 1</t>
  </si>
  <si>
    <t>Ort 2</t>
  </si>
  <si>
    <t>Ort 3</t>
  </si>
  <si>
    <t>Kanton</t>
  </si>
  <si>
    <t>Kontakt</t>
  </si>
  <si>
    <t>Ansprechperson</t>
  </si>
  <si>
    <t>Telefon</t>
  </si>
  <si>
    <t>E-Mail</t>
  </si>
  <si>
    <t>Stellvertretung</t>
  </si>
  <si>
    <t xml:space="preserve">Telefon </t>
  </si>
  <si>
    <t>Leistungsdaten</t>
  </si>
  <si>
    <t>Leistung MW</t>
  </si>
  <si>
    <t>Verbrauch (Liter / MWh)</t>
  </si>
  <si>
    <t>Kalkulierter Tagesverbrauch
(Liter / Tag)</t>
  </si>
  <si>
    <t>Tankdaten</t>
  </si>
  <si>
    <t>Gelagerter Treib- / Brennstoff</t>
  </si>
  <si>
    <t>Dieselöl</t>
  </si>
  <si>
    <t>Tankvolumen Tank 1 (Liter)</t>
  </si>
  <si>
    <t>Tankvolumen Tank 2 (Liter)</t>
  </si>
  <si>
    <t>Tankvolumen Tank 3 (Liter)</t>
  </si>
  <si>
    <t>Tankvolumen (Liter)</t>
  </si>
  <si>
    <t>Davon verfügbarer Mindesttankvorrat (Liter)</t>
  </si>
  <si>
    <t>Kalkulierte Mindest-Vorratsdauer (h)</t>
  </si>
  <si>
    <t>Entladungsart</t>
  </si>
  <si>
    <t>Freifall (wie Tankstelle)</t>
  </si>
  <si>
    <t>Pumpe (Abladestutzen aussen am Gebäude)</t>
  </si>
  <si>
    <t>Pumpe (Schlauch ins Gebäude erforderlich)</t>
  </si>
  <si>
    <t>Fotobeilage Abladeort vorhanden?</t>
  </si>
  <si>
    <t>Ja</t>
  </si>
  <si>
    <t>Nein</t>
  </si>
  <si>
    <t>§</t>
  </si>
  <si>
    <t>Link / Referenz Fotobeilage</t>
  </si>
  <si>
    <r>
      <t xml:space="preserve">Anlieferrestriktionen </t>
    </r>
    <r>
      <rPr>
        <sz val="11"/>
        <color theme="1"/>
        <rFont val="Aptos Narrow"/>
        <family val="2"/>
        <scheme val="minor"/>
      </rPr>
      <t>(z.B.: begrenzte Anlieferhöhe; enge Zufahrt für Sattelzug; Extra-Schlauchlänge; etc.)</t>
    </r>
  </si>
  <si>
    <t>Restriktion 1</t>
  </si>
  <si>
    <t>Restriktion 2</t>
  </si>
  <si>
    <t>Restriktion 3</t>
  </si>
  <si>
    <r>
      <t xml:space="preserve">Anlieferzeiten </t>
    </r>
    <r>
      <rPr>
        <sz val="11"/>
        <color theme="1"/>
        <rFont val="Aptos Narrow"/>
        <family val="2"/>
        <scheme val="minor"/>
      </rPr>
      <t>(z.B.: 08.00 - 12.00; 13.00 - 17.30)</t>
    </r>
  </si>
  <si>
    <t>Werktags</t>
  </si>
  <si>
    <t>Samstags</t>
  </si>
  <si>
    <t>Durch den Treibstofflieferanten auszufüllen</t>
  </si>
  <si>
    <t>Treibstofflieferant</t>
  </si>
  <si>
    <t>Name</t>
  </si>
  <si>
    <t>Strasse / Nr.</t>
  </si>
  <si>
    <t>Preiskomponente</t>
  </si>
  <si>
    <t>Referenz Produktblatt</t>
  </si>
  <si>
    <t>Preis (CHF)</t>
  </si>
  <si>
    <t>Masseinheit</t>
  </si>
  <si>
    <t>Vertragspauschale</t>
  </si>
  <si>
    <t>CHF / m³</t>
  </si>
  <si>
    <t>m³</t>
  </si>
  <si>
    <t>Reservationsprämie</t>
  </si>
  <si>
    <t>Zuschlag Finanzierungskosten ggü. Referenzzinssatz</t>
  </si>
  <si>
    <t>%</t>
  </si>
  <si>
    <t>Durchschnittlich auszulieferende Menge pro Tag (Mo-Sa)</t>
  </si>
  <si>
    <t>Lagerhaltungskosten</t>
  </si>
  <si>
    <t>CHF / m³ / Monat</t>
  </si>
  <si>
    <t>bei dreiwöchigem Dauerbetrieb (= Reservationsmenge / 18)</t>
  </si>
  <si>
    <t>Bereitschaftskomponente Transportlogistik</t>
  </si>
  <si>
    <t>CHF / Kalendertag der Abrufperiode</t>
  </si>
  <si>
    <t>Abrufpreis: Differenz (+/-) gegenüber PEAW</t>
  </si>
  <si>
    <t>Auflösungspreis: Differenz (+/-) gegenüber PEAW</t>
  </si>
  <si>
    <t>Lieferzuschlag Transport (Mengenpauschale)</t>
  </si>
  <si>
    <t>oder alternativ individueller Lieferzuschlag je NSG-Standort</t>
  </si>
  <si>
    <t xml:space="preserve">CHF / m³ </t>
  </si>
  <si>
    <t>Zusatzkosten</t>
  </si>
  <si>
    <t>Sonn- und Feiertagsanlieferung</t>
  </si>
  <si>
    <t>CHF / gefahrene Tour</t>
  </si>
  <si>
    <t>Teilbelieferung</t>
  </si>
  <si>
    <t>CHF / Zusatzablad ggü. Dispositionsplan</t>
  </si>
  <si>
    <t xml:space="preserve">Annahmen: </t>
  </si>
  <si>
    <t>Inbetriebnahme der NSG an Tag 1 um 00:00 Uhr für 21 Tage Dauerbetrieb</t>
  </si>
  <si>
    <t>Erster Abruf von Treibstoff an Tag 1 um 12:00 Uhr</t>
  </si>
  <si>
    <t>Einheit: Liter</t>
  </si>
  <si>
    <t>Montag</t>
  </si>
  <si>
    <t>Dienstag</t>
  </si>
  <si>
    <t>Mittwoch</t>
  </si>
  <si>
    <t>Donnerstag</t>
  </si>
  <si>
    <t>Freitag</t>
  </si>
  <si>
    <t>Samstag</t>
  </si>
  <si>
    <t>Sonntag</t>
  </si>
  <si>
    <t>Total</t>
  </si>
  <si>
    <t>check</t>
  </si>
  <si>
    <t>Liefermenge für alle NSG</t>
  </si>
  <si>
    <t>Tankvorrat (Tagesanfang)</t>
  </si>
  <si>
    <t>Tagesverbrauch</t>
  </si>
  <si>
    <t>Kumulierter Verbrauch</t>
  </si>
  <si>
    <t>Lieferung</t>
  </si>
  <si>
    <t>Kumulierter Verbrauch
abzgl. Lieferungen</t>
  </si>
  <si>
    <t>Pooler</t>
  </si>
  <si>
    <t>Postfach</t>
  </si>
  <si>
    <t>Vertragliche Belange</t>
  </si>
  <si>
    <t xml:space="preserve">Funktion </t>
  </si>
  <si>
    <t xml:space="preserve">Kontaktstelle für den operativen Betrieb </t>
  </si>
  <si>
    <t>Bezeichnung Kontaktstelle</t>
  </si>
  <si>
    <t>Kommunikationswege</t>
  </si>
  <si>
    <t>was?</t>
  </si>
  <si>
    <t>wie?</t>
  </si>
  <si>
    <t>wer?</t>
  </si>
  <si>
    <t>Rechnungsstellung</t>
  </si>
  <si>
    <t>Ausübung der Reservation</t>
  </si>
  <si>
    <t>z.B. E-Mail / telefonisch bei Kontaktstelle</t>
  </si>
  <si>
    <t>Rechnungsreferenz</t>
  </si>
  <si>
    <t>Meldung von Einlagerungen</t>
  </si>
  <si>
    <t>Art der Rechnungsstellung</t>
  </si>
  <si>
    <t>E-Mail oder Postweg</t>
  </si>
  <si>
    <t>Versetzung in Bereitschaft</t>
  </si>
  <si>
    <t>E-Mail Rechnungseingang</t>
  </si>
  <si>
    <t>Abruf von Treibstoff</t>
  </si>
  <si>
    <t>Meldung von Auslagerungen</t>
  </si>
  <si>
    <t>Aktuell gelagerter Treib- / Brennstoff</t>
  </si>
  <si>
    <t>AG</t>
  </si>
  <si>
    <t>AI</t>
  </si>
  <si>
    <t>Heizöl</t>
  </si>
  <si>
    <t>AR</t>
  </si>
  <si>
    <t>BE</t>
  </si>
  <si>
    <t>BL</t>
  </si>
  <si>
    <t>BS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</si>
  <si>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</si>
  <si>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</si>
  <si>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</si>
  <si>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</si>
  <si>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</si>
  <si>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</si>
  <si>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</si>
  <si>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</si>
  <si>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</si>
  <si>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</si>
  <si>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</si>
  <si>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</si>
  <si>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</si>
  <si>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</si>
  <si>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</si>
  <si>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</si>
  <si>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</si>
  <si>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</si>
  <si>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</si>
  <si>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</si>
  <si>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Besonderheiten gemäss Ziffer 4.9 des Produktblatts</t>
  </si>
  <si>
    <t>Kontaktdatenblatt</t>
  </si>
  <si>
    <t>Maximale Reservationsmenge:</t>
  </si>
  <si>
    <t>Weitere Bemerkungen</t>
  </si>
  <si>
    <t>•  Das Preisblatt enthält die relevanten Preisparameter gemäss Produktblatt.
•  Als Teil der Offerte ist der Treibstofflieferant verpflichtet, dieses Preisblatt vollständig mit allen Preiskomponenten auszufüllen (blau unterlegte Zellen).
•  Nur ein vollständig ausgefülltes Preisblatt kann für die Bewertung der Offerte herangezogen werden.
•  Bei der Angabe der jeweiligen Preisparameter im Preisblatt sind insbesondere die im Stammdatenblatt aufgeführten Eigenschaften und Besonderheiten der einzelnen Notstromgruppen sowie deren Standorte zu berücksichtigen.
•  Für die Transportkosten können entweder ein einheitlicher Lieferzuschlag für alle Notstromgruppen oder alternativ individuelle Lieferzuschläge je Notstromgruppen-Standort offeriert werden.</t>
  </si>
  <si>
    <t>•  Das Arbeitsblatt "Kontaktdatenblatt" enthält die Kontaktdaten des Treibstofflieferanten und des Poolers.</t>
  </si>
  <si>
    <t>• Dieses Dokument dient als Beilage zum Produktblatt Treibstoffversorgung Notstromgruppen.
• Es enthält im Arbeitsblatt 1 „Stammdatenblatt“ alle relevanten Informationen zu den Notstromgruppen, auf die sich die Offerte der Treibstoffversorgung bezieht. 
• Es enthält im Arbeitsblatt 2 „Preisblatt“ sämtliche durch den Treibstofflieferanten zu offerierenden Preiskomponenten aus dem Produktblatt.
• Es enthält im Arbeitsblatt 3 „Dispositionsplan“ den Standard-Dispositionsplan für einen dreiwöchigen Dauerbetrieb der Notstromgruppen.
• Es enthält im Arbeitsblatt 4 „Kontaktdatenblatt“ die Kontaktdaten des Treibstofflieferanten und des Poolers.</t>
  </si>
  <si>
    <t>E-Mail an Pooler, BFE, Swissgrid, CARBURA</t>
  </si>
  <si>
    <t>5.3.4</t>
  </si>
  <si>
    <t>5.3.5</t>
  </si>
  <si>
    <t>5.3.2</t>
  </si>
  <si>
    <t>5.3.3</t>
  </si>
  <si>
    <t>5.3.7</t>
  </si>
  <si>
    <t>5.3.8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</si>
</sst>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8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7FC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 tint="0.499984740745262"/>
      </left>
      <right style="thin">
        <color theme="0" tint="-0.14999847407452621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14999847407452621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thin">
        <color theme="0" tint="-0.14999847407452621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0" tint="-0.14999847407452621"/>
      </right>
      <top style="medium">
        <color theme="1" tint="0.499984740745262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1" tint="0.499984740745262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1" tint="0.499984740745262"/>
      </right>
      <top style="medium">
        <color theme="1" tint="0.499984740745262"/>
      </top>
      <bottom style="thin">
        <color theme="0" tint="-0.14999847407452621"/>
      </bottom>
      <diagonal/>
    </border>
    <border>
      <left style="medium">
        <color theme="1" tint="0.499984740745262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1" tint="0.499984740745262"/>
      </right>
      <top style="thin">
        <color theme="0" tint="-0.14999847407452621"/>
      </top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0" tint="-0.14999847407452621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 style="medium">
        <color indexed="64"/>
      </right>
      <top/>
      <bottom/>
      <diagonal/>
    </border>
    <border>
      <left style="thin">
        <color theme="0" tint="-0.14999847407452621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9847407452621"/>
      </left>
      <right/>
      <top/>
      <bottom style="medium">
        <color indexed="64"/>
      </bottom>
      <diagonal/>
    </border>
    <border>
      <left/>
      <right style="thin">
        <color theme="0" tint="-0.14996795556505021"/>
      </right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1" xfId="0" applyFill="1" applyBorder="1"/>
    <xf numFmtId="0" fontId="1" fillId="2" borderId="0" xfId="0" applyFont="1" applyFill="1"/>
    <xf numFmtId="0" fontId="1" fillId="2" borderId="0" xfId="0" applyFont="1" applyFill="1" applyAlignment="1">
      <alignment horizontal="left" vertical="top"/>
    </xf>
    <xf numFmtId="0" fontId="1" fillId="2" borderId="1" xfId="0" applyFont="1" applyFill="1" applyBorder="1"/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4" borderId="12" xfId="0" applyFill="1" applyBorder="1" applyAlignment="1">
      <alignment horizontal="left" vertical="top" wrapText="1"/>
    </xf>
    <xf numFmtId="0" fontId="0" fillId="4" borderId="14" xfId="0" applyFill="1" applyBorder="1" applyAlignment="1">
      <alignment horizontal="left" vertical="top" wrapText="1"/>
    </xf>
    <xf numFmtId="0" fontId="0" fillId="4" borderId="13" xfId="0" applyFill="1" applyBorder="1" applyAlignment="1">
      <alignment horizontal="left" vertical="top" wrapText="1"/>
    </xf>
    <xf numFmtId="0" fontId="0" fillId="4" borderId="15" xfId="0" applyFill="1" applyBorder="1" applyAlignment="1">
      <alignment horizontal="left" vertical="top" wrapText="1"/>
    </xf>
    <xf numFmtId="0" fontId="1" fillId="4" borderId="10" xfId="0" applyFont="1" applyFill="1" applyBorder="1"/>
    <xf numFmtId="0" fontId="1" fillId="4" borderId="11" xfId="0" applyFont="1" applyFill="1" applyBorder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left" vertical="top" wrapText="1" indent="1"/>
    </xf>
    <xf numFmtId="3" fontId="0" fillId="4" borderId="13" xfId="0" applyNumberFormat="1" applyFill="1" applyBorder="1" applyAlignment="1">
      <alignment horizontal="right" vertical="top" wrapText="1"/>
    </xf>
    <xf numFmtId="3" fontId="0" fillId="4" borderId="14" xfId="0" applyNumberFormat="1" applyFill="1" applyBorder="1" applyAlignment="1">
      <alignment horizontal="right" vertical="top" wrapText="1"/>
    </xf>
    <xf numFmtId="2" fontId="0" fillId="3" borderId="0" xfId="0" applyNumberFormat="1" applyFill="1"/>
    <xf numFmtId="2" fontId="0" fillId="3" borderId="7" xfId="0" applyNumberFormat="1" applyFill="1" applyBorder="1"/>
    <xf numFmtId="2" fontId="0" fillId="3" borderId="10" xfId="0" applyNumberFormat="1" applyFill="1" applyBorder="1"/>
    <xf numFmtId="0" fontId="0" fillId="4" borderId="1" xfId="0" applyFill="1" applyBorder="1"/>
    <xf numFmtId="0" fontId="0" fillId="4" borderId="3" xfId="0" applyFill="1" applyBorder="1"/>
    <xf numFmtId="0" fontId="0" fillId="4" borderId="8" xfId="0" applyFill="1" applyBorder="1"/>
    <xf numFmtId="0" fontId="3" fillId="0" borderId="0" xfId="0" applyFont="1"/>
    <xf numFmtId="3" fontId="0" fillId="0" borderId="0" xfId="0" applyNumberFormat="1"/>
    <xf numFmtId="3" fontId="0" fillId="4" borderId="14" xfId="0" applyNumberFormat="1" applyFill="1" applyBorder="1" applyAlignment="1">
      <alignment horizontal="right" vertical="center" wrapText="1"/>
    </xf>
    <xf numFmtId="3" fontId="0" fillId="4" borderId="13" xfId="0" applyNumberFormat="1" applyFill="1" applyBorder="1" applyAlignment="1">
      <alignment horizontal="right" vertical="center" wrapText="1"/>
    </xf>
    <xf numFmtId="0" fontId="1" fillId="0" borderId="0" xfId="0" applyFont="1"/>
    <xf numFmtId="3" fontId="0" fillId="2" borderId="0" xfId="0" applyNumberFormat="1" applyFill="1" applyAlignment="1">
      <alignment horizontal="right" vertical="top" wrapText="1"/>
    </xf>
    <xf numFmtId="3" fontId="0" fillId="2" borderId="0" xfId="0" applyNumberFormat="1" applyFill="1"/>
    <xf numFmtId="3" fontId="3" fillId="0" borderId="16" xfId="0" applyNumberFormat="1" applyFont="1" applyBorder="1"/>
    <xf numFmtId="0" fontId="3" fillId="2" borderId="0" xfId="0" applyFont="1" applyFill="1" applyAlignment="1">
      <alignment horizontal="center"/>
    </xf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2" xfId="0" applyFill="1" applyBorder="1"/>
    <xf numFmtId="0" fontId="0" fillId="2" borderId="21" xfId="0" applyFill="1" applyBorder="1"/>
    <xf numFmtId="0" fontId="0" fillId="2" borderId="23" xfId="0" applyFill="1" applyBorder="1"/>
    <xf numFmtId="0" fontId="0" fillId="2" borderId="24" xfId="0" applyFill="1" applyBorder="1"/>
    <xf numFmtId="3" fontId="0" fillId="2" borderId="24" xfId="0" applyNumberFormat="1" applyFill="1" applyBorder="1"/>
    <xf numFmtId="0" fontId="0" fillId="2" borderId="25" xfId="0" applyFill="1" applyBorder="1"/>
    <xf numFmtId="3" fontId="0" fillId="4" borderId="14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top" wrapText="1"/>
    </xf>
    <xf numFmtId="3" fontId="0" fillId="2" borderId="5" xfId="0" applyNumberFormat="1" applyFill="1" applyBorder="1" applyAlignment="1">
      <alignment horizontal="right" vertical="top" wrapText="1"/>
    </xf>
    <xf numFmtId="3" fontId="0" fillId="0" borderId="17" xfId="0" applyNumberFormat="1" applyBorder="1"/>
    <xf numFmtId="3" fontId="0" fillId="3" borderId="27" xfId="0" applyNumberFormat="1" applyFill="1" applyBorder="1"/>
    <xf numFmtId="3" fontId="0" fillId="3" borderId="26" xfId="0" applyNumberFormat="1" applyFill="1" applyBorder="1"/>
    <xf numFmtId="3" fontId="0" fillId="3" borderId="28" xfId="0" applyNumberFormat="1" applyFill="1" applyBorder="1"/>
    <xf numFmtId="0" fontId="1" fillId="0" borderId="31" xfId="0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9" xfId="0" applyBorder="1"/>
    <xf numFmtId="0" fontId="0" fillId="0" borderId="37" xfId="0" applyBorder="1"/>
    <xf numFmtId="0" fontId="0" fillId="0" borderId="31" xfId="0" applyBorder="1"/>
    <xf numFmtId="3" fontId="0" fillId="0" borderId="38" xfId="0" applyNumberFormat="1" applyBorder="1"/>
    <xf numFmtId="0" fontId="0" fillId="0" borderId="40" xfId="0" applyBorder="1"/>
    <xf numFmtId="0" fontId="0" fillId="0" borderId="41" xfId="0" applyBorder="1"/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1" xfId="0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4" borderId="5" xfId="0" applyFill="1" applyBorder="1"/>
    <xf numFmtId="0" fontId="0" fillId="4" borderId="4" xfId="0" applyFill="1" applyBorder="1" applyAlignment="1">
      <alignment horizontal="left"/>
    </xf>
    <xf numFmtId="0" fontId="0" fillId="0" borderId="46" xfId="0" applyBorder="1"/>
    <xf numFmtId="3" fontId="0" fillId="0" borderId="47" xfId="0" applyNumberFormat="1" applyBorder="1"/>
    <xf numFmtId="3" fontId="0" fillId="0" borderId="48" xfId="0" applyNumberFormat="1" applyBorder="1"/>
    <xf numFmtId="0" fontId="1" fillId="0" borderId="43" xfId="0" applyFont="1" applyBorder="1" applyAlignment="1">
      <alignment horizontal="center"/>
    </xf>
    <xf numFmtId="0" fontId="0" fillId="0" borderId="49" xfId="0" applyBorder="1" applyAlignment="1">
      <alignment wrapText="1"/>
    </xf>
    <xf numFmtId="3" fontId="0" fillId="0" borderId="50" xfId="0" applyNumberFormat="1" applyBorder="1"/>
    <xf numFmtId="0" fontId="0" fillId="2" borderId="51" xfId="0" applyFill="1" applyBorder="1"/>
    <xf numFmtId="3" fontId="0" fillId="5" borderId="27" xfId="0" applyNumberFormat="1" applyFill="1" applyBorder="1"/>
    <xf numFmtId="3" fontId="0" fillId="2" borderId="49" xfId="0" applyNumberFormat="1" applyFill="1" applyBorder="1"/>
    <xf numFmtId="0" fontId="5" fillId="2" borderId="0" xfId="0" applyFont="1" applyFill="1"/>
    <xf numFmtId="0" fontId="0" fillId="0" borderId="21" xfId="0" applyBorder="1"/>
    <xf numFmtId="0" fontId="3" fillId="0" borderId="31" xfId="0" applyFont="1" applyBorder="1"/>
    <xf numFmtId="0" fontId="0" fillId="0" borderId="22" xfId="0" applyBorder="1"/>
    <xf numFmtId="164" fontId="0" fillId="4" borderId="12" xfId="0" applyNumberFormat="1" applyFill="1" applyBorder="1" applyAlignment="1">
      <alignment horizontal="right" vertical="top" wrapText="1"/>
    </xf>
    <xf numFmtId="0" fontId="2" fillId="2" borderId="0" xfId="0" applyFont="1" applyFill="1"/>
    <xf numFmtId="3" fontId="0" fillId="5" borderId="17" xfId="0" applyNumberFormat="1" applyFill="1" applyBorder="1"/>
    <xf numFmtId="3" fontId="0" fillId="5" borderId="39" xfId="0" applyNumberFormat="1" applyFill="1" applyBorder="1"/>
    <xf numFmtId="3" fontId="0" fillId="5" borderId="30" xfId="0" applyNumberFormat="1" applyFill="1" applyBorder="1"/>
    <xf numFmtId="0" fontId="6" fillId="0" borderId="32" xfId="0" applyFont="1" applyBorder="1"/>
    <xf numFmtId="3" fontId="0" fillId="0" borderId="36" xfId="0" applyNumberFormat="1" applyBorder="1"/>
    <xf numFmtId="3" fontId="1" fillId="0" borderId="38" xfId="0" applyNumberFormat="1" applyFont="1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1" fillId="2" borderId="0" xfId="0" applyFont="1" applyFill="1" applyAlignment="1">
      <alignment horizontal="left"/>
    </xf>
    <xf numFmtId="164" fontId="0" fillId="4" borderId="6" xfId="0" applyNumberFormat="1" applyFill="1" applyBorder="1" applyAlignment="1">
      <alignment horizontal="right"/>
    </xf>
    <xf numFmtId="2" fontId="0" fillId="6" borderId="0" xfId="0" applyNumberFormat="1" applyFill="1"/>
    <xf numFmtId="2" fontId="0" fillId="6" borderId="7" xfId="0" applyNumberFormat="1" applyFill="1" applyBorder="1"/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1" fillId="2" borderId="2" xfId="0" applyFont="1" applyFill="1" applyBorder="1"/>
    <xf numFmtId="49" fontId="0" fillId="2" borderId="10" xfId="0" applyNumberFormat="1" applyFill="1" applyBorder="1" applyAlignment="1">
      <alignment horizontal="right"/>
    </xf>
    <xf numFmtId="49" fontId="0" fillId="2" borderId="0" xfId="0" applyNumberFormat="1" applyFill="1" applyAlignment="1">
      <alignment horizontal="right"/>
    </xf>
    <xf numFmtId="49" fontId="1" fillId="2" borderId="2" xfId="0" applyNumberFormat="1" applyFont="1" applyFill="1" applyBorder="1" applyAlignment="1">
      <alignment horizontal="right"/>
    </xf>
    <xf numFmtId="49" fontId="0" fillId="2" borderId="7" xfId="0" applyNumberForma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2" fontId="1" fillId="3" borderId="3" xfId="0" applyNumberFormat="1" applyFont="1" applyFill="1" applyBorder="1"/>
    <xf numFmtId="0" fontId="0" fillId="2" borderId="4" xfId="0" applyFill="1" applyBorder="1" applyAlignment="1">
      <alignment horizontal="left" vertical="top"/>
    </xf>
    <xf numFmtId="2" fontId="0" fillId="3" borderId="5" xfId="0" applyNumberFormat="1" applyFill="1" applyBorder="1"/>
    <xf numFmtId="0" fontId="0" fillId="2" borderId="6" xfId="0" applyFill="1" applyBorder="1" applyAlignment="1">
      <alignment horizontal="left" vertical="top"/>
    </xf>
    <xf numFmtId="2" fontId="0" fillId="3" borderId="8" xfId="0" applyNumberFormat="1" applyFill="1" applyBorder="1"/>
    <xf numFmtId="0" fontId="0" fillId="2" borderId="8" xfId="0" applyFill="1" applyBorder="1" applyAlignment="1">
      <alignment wrapText="1"/>
    </xf>
    <xf numFmtId="0" fontId="1" fillId="2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7" xfId="0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3" fontId="0" fillId="4" borderId="12" xfId="0" applyNumberFormat="1" applyFill="1" applyBorder="1" applyAlignment="1">
      <alignment horizontal="right" vertical="center" wrapText="1"/>
    </xf>
    <xf numFmtId="2" fontId="1" fillId="2" borderId="0" xfId="0" applyNumberFormat="1" applyFont="1" applyFill="1"/>
    <xf numFmtId="2" fontId="0" fillId="2" borderId="0" xfId="0" applyNumberFormat="1" applyFill="1"/>
    <xf numFmtId="0" fontId="0" fillId="3" borderId="7" xfId="0" applyFill="1" applyBorder="1"/>
    <xf numFmtId="2" fontId="1" fillId="2" borderId="56" xfId="0" applyNumberFormat="1" applyFont="1" applyFill="1" applyBorder="1"/>
    <xf numFmtId="2" fontId="0" fillId="3" borderId="57" xfId="0" applyNumberFormat="1" applyFill="1" applyBorder="1"/>
    <xf numFmtId="2" fontId="0" fillId="3" borderId="58" xfId="0" applyNumberFormat="1" applyFill="1" applyBorder="1"/>
    <xf numFmtId="2" fontId="0" fillId="3" borderId="59" xfId="0" applyNumberFormat="1" applyFill="1" applyBorder="1"/>
    <xf numFmtId="0" fontId="0" fillId="3" borderId="60" xfId="0" applyFill="1" applyBorder="1"/>
    <xf numFmtId="2" fontId="1" fillId="3" borderId="59" xfId="0" applyNumberFormat="1" applyFont="1" applyFill="1" applyBorder="1"/>
    <xf numFmtId="0" fontId="1" fillId="2" borderId="12" xfId="0" applyFont="1" applyFill="1" applyBorder="1"/>
    <xf numFmtId="0" fontId="1" fillId="2" borderId="3" xfId="0" applyFont="1" applyFill="1" applyBorder="1"/>
    <xf numFmtId="0" fontId="0" fillId="3" borderId="62" xfId="0" applyFill="1" applyBorder="1"/>
    <xf numFmtId="0" fontId="1" fillId="2" borderId="4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2" fontId="1" fillId="2" borderId="3" xfId="0" applyNumberFormat="1" applyFont="1" applyFill="1" applyBorder="1"/>
    <xf numFmtId="49" fontId="1" fillId="0" borderId="0" xfId="0" applyNumberFormat="1" applyFont="1" applyAlignment="1">
      <alignment vertical="top" wrapText="1"/>
    </xf>
    <xf numFmtId="2" fontId="0" fillId="3" borderId="61" xfId="0" applyNumberFormat="1" applyFill="1" applyBorder="1"/>
    <xf numFmtId="0" fontId="0" fillId="2" borderId="0" xfId="0" applyFill="1" applyAlignment="1">
      <alignment horizontal="left" vertical="top" wrapText="1"/>
    </xf>
    <xf numFmtId="0" fontId="0" fillId="2" borderId="0" xfId="0" quotePrefix="1" applyFill="1" applyAlignment="1">
      <alignment horizontal="left" vertical="top" wrapText="1"/>
    </xf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0" borderId="52" xfId="0" applyFont="1" applyBorder="1" applyAlignment="1">
      <alignment horizontal="left" vertical="top"/>
    </xf>
    <xf numFmtId="0" fontId="1" fillId="0" borderId="30" xfId="0" applyFont="1" applyBorder="1" applyAlignment="1">
      <alignment horizontal="left" vertical="top"/>
    </xf>
    <xf numFmtId="0" fontId="0" fillId="0" borderId="30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37" xfId="0" applyBorder="1"/>
  </cellXfs>
  <cellStyles count="1">
    <cellStyle name="Standard" xfId="0" builtinId="0"/>
  </cellStyles>
  <dxfs count="4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</xdr:colOff>
      <xdr:row>1</xdr:row>
      <xdr:rowOff>7409</xdr:rowOff>
    </xdr:from>
    <xdr:to>
      <xdr:col>8</xdr:col>
      <xdr:colOff>0</xdr:colOff>
      <xdr:row>8</xdr:row>
      <xdr:rowOff>1059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CAB3AE23-8033-447B-B707-72D27F85B3B8}"/>
            </a:ext>
          </a:extLst>
        </xdr:cNvPr>
        <xdr:cNvSpPr/>
      </xdr:nvSpPr>
      <xdr:spPr>
        <a:xfrm>
          <a:off x="267758" y="188384"/>
          <a:ext cx="11695642" cy="1270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6000"/>
            </a:lnSpc>
            <a:spcAft>
              <a:spcPts val="800"/>
            </a:spcAft>
          </a:pPr>
          <a:r>
            <a:rPr lang="de-DE" sz="2000" b="1">
              <a:solidFill>
                <a:sysClr val="windowText" lastClr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Beilagen zum Produktblatt Treibstoffversorgung</a:t>
          </a:r>
          <a:r>
            <a:rPr lang="de-DE" sz="2000" b="1" baseline="0">
              <a:solidFill>
                <a:sysClr val="windowText" lastClr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 Notstromgruppen</a:t>
          </a:r>
          <a:r>
            <a:rPr lang="de-DE" sz="2000" b="1">
              <a:solidFill>
                <a:sysClr val="windowText" lastClr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:</a:t>
          </a:r>
          <a:br>
            <a:rPr lang="de-DE" sz="2000" b="1">
              <a:solidFill>
                <a:sysClr val="windowText" lastClr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</a:br>
          <a:r>
            <a:rPr lang="de-DE" sz="2000" b="1" baseline="0">
              <a:solidFill>
                <a:sysClr val="windowText" lastClr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Stammdatenblatt, Preisblatt, Dispositionsplan und Kontaktdatenblatt</a:t>
          </a:r>
        </a:p>
      </xdr:txBody>
    </xdr:sp>
    <xdr:clientData/>
  </xdr:twoCellAnchor>
  <xdr:twoCellAnchor editAs="oneCell">
    <xdr:from>
      <xdr:col>1</xdr:col>
      <xdr:colOff>66675</xdr:colOff>
      <xdr:row>1</xdr:row>
      <xdr:rowOff>85725</xdr:rowOff>
    </xdr:from>
    <xdr:to>
      <xdr:col>2</xdr:col>
      <xdr:colOff>1612265</xdr:colOff>
      <xdr:row>4</xdr:row>
      <xdr:rowOff>39370</xdr:rowOff>
    </xdr:to>
    <xdr:pic>
      <xdr:nvPicPr>
        <xdr:cNvPr id="5" name="Grafik 4" descr="Logo de la Confédération&#10;[Correspondence.PrePrinted]">
          <a:extLst>
            <a:ext uri="{FF2B5EF4-FFF2-40B4-BE49-F238E27FC236}">
              <a16:creationId xmlns:a16="http://schemas.microsoft.com/office/drawing/2014/main" id="{8B8AC175-C99E-49AE-AE46-4C6D099A6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14325" y="276225"/>
          <a:ext cx="1910715" cy="5251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76200</xdr:colOff>
      <xdr:row>1</xdr:row>
      <xdr:rowOff>66675</xdr:rowOff>
    </xdr:from>
    <xdr:to>
      <xdr:col>7</xdr:col>
      <xdr:colOff>90805</xdr:colOff>
      <xdr:row>4</xdr:row>
      <xdr:rowOff>123825</xdr:rowOff>
    </xdr:to>
    <xdr:sp macro="" textlink="">
      <xdr:nvSpPr>
        <xdr:cNvPr id="6" name="Textfeld 217" descr="[Correspondence.PrePrinted]">
          <a:extLst>
            <a:ext uri="{FF2B5EF4-FFF2-40B4-BE49-F238E27FC236}">
              <a16:creationId xmlns:a16="http://schemas.microsoft.com/office/drawing/2014/main" id="{19C21154-E75E-4502-A33B-571EF83EAEDB}"/>
            </a:ext>
          </a:extLst>
        </xdr:cNvPr>
        <xdr:cNvSpPr txBox="1">
          <a:spLocks noChangeArrowheads="1"/>
        </xdr:cNvSpPr>
      </xdr:nvSpPr>
      <xdr:spPr bwMode="auto">
        <a:xfrm>
          <a:off x="8553450" y="257175"/>
          <a:ext cx="240538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525"/>
            </a:spcAft>
            <a:buNone/>
          </a:pPr>
          <a:r>
            <a:rPr lang="fr-CH" sz="750" b="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</a:t>
          </a:r>
          <a:r>
            <a:rPr lang="fr-CH" sz="750" b="0" baseline="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 Amt für Umwelt, Verkehr, Energie und Kommunikation UVEK</a:t>
          </a:r>
        </a:p>
        <a:p>
          <a:pPr>
            <a:lnSpc>
              <a:spcPts val="1000"/>
            </a:lnSpc>
            <a:spcAft>
              <a:spcPts val="525"/>
            </a:spcAft>
            <a:buNone/>
          </a:pPr>
          <a:r>
            <a:rPr lang="fr-CH" sz="750" b="0" baseline="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 </a:t>
          </a:r>
          <a:r>
            <a:rPr lang="fr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Bundesamt</a:t>
          </a:r>
          <a:r>
            <a:rPr lang="fr-CH" sz="750" b="1" baseline="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 für Energie BFE</a:t>
          </a:r>
          <a:br>
            <a:rPr lang="fr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22</xdr:col>
      <xdr:colOff>236008</xdr:colOff>
      <xdr:row>5</xdr:row>
      <xdr:rowOff>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4E37988F-86FF-4E25-ACC3-02873BD0FD17}"/>
            </a:ext>
          </a:extLst>
        </xdr:cNvPr>
        <xdr:cNvSpPr/>
      </xdr:nvSpPr>
      <xdr:spPr>
        <a:xfrm>
          <a:off x="254000" y="179917"/>
          <a:ext cx="19370675" cy="7302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6000"/>
            </a:lnSpc>
            <a:spcAft>
              <a:spcPts val="800"/>
            </a:spcAft>
          </a:pPr>
          <a:r>
            <a:rPr lang="de-DE" sz="2000" b="1">
              <a:solidFill>
                <a:sysClr val="windowText" lastClr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Stammdatenblatt Notstromgruppen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</xdr:colOff>
      <xdr:row>1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521021FB-5FD1-4121-A25E-4EAD19D0844A}"/>
            </a:ext>
          </a:extLst>
        </xdr:cNvPr>
        <xdr:cNvSpPr/>
      </xdr:nvSpPr>
      <xdr:spPr>
        <a:xfrm>
          <a:off x="257358" y="180975"/>
          <a:ext cx="13972992" cy="733425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6000"/>
            </a:lnSpc>
            <a:spcAft>
              <a:spcPts val="800"/>
            </a:spcAft>
          </a:pPr>
          <a:r>
            <a:rPr lang="de-DE" sz="2000" b="1">
              <a:solidFill>
                <a:sysClr val="windowText" lastClr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Preisblatt</a:t>
          </a:r>
          <a:endParaRPr lang="de-DE" sz="2000" b="1" baseline="0">
            <a:solidFill>
              <a:sysClr val="windowText" lastClr="000000"/>
            </a:solidFill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1245</xdr:colOff>
      <xdr:row>0</xdr:row>
      <xdr:rowOff>153707</xdr:rowOff>
    </xdr:from>
    <xdr:to>
      <xdr:col>30</xdr:col>
      <xdr:colOff>2801</xdr:colOff>
      <xdr:row>4</xdr:row>
      <xdr:rowOff>871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ED7DBB6-4180-4C85-9924-D03F4E1C7749}"/>
            </a:ext>
          </a:extLst>
        </xdr:cNvPr>
        <xdr:cNvSpPr/>
      </xdr:nvSpPr>
      <xdr:spPr>
        <a:xfrm>
          <a:off x="359833" y="153707"/>
          <a:ext cx="22917586" cy="575546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6000"/>
            </a:lnSpc>
            <a:spcAft>
              <a:spcPts val="800"/>
            </a:spcAft>
          </a:pPr>
          <a:r>
            <a:rPr lang="de-DE" sz="2000" b="1">
              <a:solidFill>
                <a:sysClr val="windowText" lastClr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Dispositionsplan</a:t>
          </a:r>
        </a:p>
      </xdr:txBody>
    </xdr:sp>
    <xdr:clientData/>
  </xdr:twoCellAnchor>
  <xdr:twoCellAnchor>
    <xdr:from>
      <xdr:col>30</xdr:col>
      <xdr:colOff>107948</xdr:colOff>
      <xdr:row>19</xdr:row>
      <xdr:rowOff>76993</xdr:rowOff>
    </xdr:from>
    <xdr:to>
      <xdr:col>35</xdr:col>
      <xdr:colOff>59530</xdr:colOff>
      <xdr:row>24</xdr:row>
      <xdr:rowOff>163513</xdr:rowOff>
    </xdr:to>
    <xdr:sp macro="" textlink="">
      <xdr:nvSpPr>
        <xdr:cNvPr id="4" name="Sprechblase: rechteckig 3">
          <a:extLst>
            <a:ext uri="{FF2B5EF4-FFF2-40B4-BE49-F238E27FC236}">
              <a16:creationId xmlns:a16="http://schemas.microsoft.com/office/drawing/2014/main" id="{28119E19-3EAC-C937-FBA2-FB8AF90A1242}"/>
            </a:ext>
          </a:extLst>
        </xdr:cNvPr>
        <xdr:cNvSpPr/>
      </xdr:nvSpPr>
      <xdr:spPr>
        <a:xfrm>
          <a:off x="22788654" y="3774934"/>
          <a:ext cx="3761582" cy="1005403"/>
        </a:xfrm>
        <a:prstGeom prst="wedgeRectCallout">
          <a:avLst>
            <a:gd name="adj1" fmla="val -60069"/>
            <a:gd name="adj2" fmla="val -6954"/>
          </a:avLst>
        </a:prstGeom>
        <a:solidFill>
          <a:schemeClr val="bg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="1">
              <a:solidFill>
                <a:sysClr val="windowText" lastClr="000000"/>
              </a:solidFill>
            </a:rPr>
            <a:t>Hinweise zu den Beispieldaten für NSG2:</a:t>
          </a:r>
          <a:br>
            <a:rPr lang="de-CH" sz="1100" b="0">
              <a:solidFill>
                <a:sysClr val="windowText" lastClr="000000"/>
              </a:solidFill>
            </a:rPr>
          </a:br>
          <a:r>
            <a:rPr lang="de-CH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An Tag 15 ist der Anfangsbestand</a:t>
          </a:r>
          <a:r>
            <a:rPr lang="de-CH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kleiner als der</a:t>
          </a:r>
          <a:r>
            <a:rPr lang="de-CH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Tagesverbrauch, d.h. eine zeitgerechte Lieferung zwingend erforderlich; zudem werden insgesamt 4'200 Liter zu viel geliefert (Zelle</a:t>
          </a:r>
          <a:r>
            <a:rPr lang="de-CH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CH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AB25)</a:t>
          </a:r>
        </a:p>
        <a:p>
          <a:pPr algn="l"/>
          <a:endParaRPr lang="de-CH" sz="1100"/>
        </a:p>
      </xdr:txBody>
    </xdr:sp>
    <xdr:clientData/>
  </xdr:twoCellAnchor>
  <xdr:twoCellAnchor>
    <xdr:from>
      <xdr:col>30</xdr:col>
      <xdr:colOff>116680</xdr:colOff>
      <xdr:row>25</xdr:row>
      <xdr:rowOff>172242</xdr:rowOff>
    </xdr:from>
    <xdr:to>
      <xdr:col>35</xdr:col>
      <xdr:colOff>11906</xdr:colOff>
      <xdr:row>31</xdr:row>
      <xdr:rowOff>360363</xdr:rowOff>
    </xdr:to>
    <xdr:sp macro="" textlink="">
      <xdr:nvSpPr>
        <xdr:cNvPr id="5" name="Sprechblase: rechteckig 4">
          <a:extLst>
            <a:ext uri="{FF2B5EF4-FFF2-40B4-BE49-F238E27FC236}">
              <a16:creationId xmlns:a16="http://schemas.microsoft.com/office/drawing/2014/main" id="{48C147E8-D25E-53CA-0A35-46EAE120F666}"/>
            </a:ext>
          </a:extLst>
        </xdr:cNvPr>
        <xdr:cNvSpPr/>
      </xdr:nvSpPr>
      <xdr:spPr>
        <a:xfrm>
          <a:off x="22797386" y="5158860"/>
          <a:ext cx="3705226" cy="1297503"/>
        </a:xfrm>
        <a:prstGeom prst="wedgeRectCallout">
          <a:avLst>
            <a:gd name="adj1" fmla="val -61927"/>
            <a:gd name="adj2" fmla="val -8355"/>
          </a:avLst>
        </a:prstGeom>
        <a:solidFill>
          <a:schemeClr val="bg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="1">
              <a:solidFill>
                <a:sysClr val="windowText" lastClr="000000"/>
              </a:solidFill>
            </a:rPr>
            <a:t>Hinweise zu den Beispieldaten für NSG3:</a:t>
          </a:r>
          <a:br>
            <a:rPr lang="de-CH" sz="1100" b="0">
              <a:solidFill>
                <a:sysClr val="windowText" lastClr="000000"/>
              </a:solidFill>
            </a:rPr>
          </a:br>
          <a:r>
            <a:rPr lang="de-CH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An Tagen 6, 9, 12, 15</a:t>
          </a:r>
          <a:r>
            <a:rPr lang="de-CH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und </a:t>
          </a:r>
          <a:r>
            <a:rPr lang="de-CH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18 übersteigt</a:t>
          </a:r>
          <a:r>
            <a:rPr lang="de-CH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in Zeile 32 </a:t>
          </a:r>
          <a:r>
            <a:rPr lang="de-CH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die kumuliert gelieferte Menge den bis dahin kumulierten Verbrauch (jeweils per Ende des Stichtags); dies ist ein Widerspruch zum Nachfüllprinzip und könnte zu Lieferproblemen führen mangels Leerraum im Tank; zudem besteht am Ende ein Lieferdefizit von 5'950 Liter (Zelle AB32)</a:t>
          </a:r>
          <a:endParaRPr lang="de-CH" sz="1100"/>
        </a:p>
      </xdr:txBody>
    </xdr:sp>
    <xdr:clientData/>
  </xdr:twoCellAnchor>
  <xdr:twoCellAnchor>
    <xdr:from>
      <xdr:col>30</xdr:col>
      <xdr:colOff>107947</xdr:colOff>
      <xdr:row>6</xdr:row>
      <xdr:rowOff>103188</xdr:rowOff>
    </xdr:from>
    <xdr:to>
      <xdr:col>35</xdr:col>
      <xdr:colOff>59530</xdr:colOff>
      <xdr:row>10</xdr:row>
      <xdr:rowOff>154782</xdr:rowOff>
    </xdr:to>
    <xdr:sp macro="" textlink="">
      <xdr:nvSpPr>
        <xdr:cNvPr id="6" name="Sprechblase: rechteckig 5">
          <a:extLst>
            <a:ext uri="{FF2B5EF4-FFF2-40B4-BE49-F238E27FC236}">
              <a16:creationId xmlns:a16="http://schemas.microsoft.com/office/drawing/2014/main" id="{95F79146-8BFE-E03F-8A50-473D51AA7CB7}"/>
            </a:ext>
          </a:extLst>
        </xdr:cNvPr>
        <xdr:cNvSpPr/>
      </xdr:nvSpPr>
      <xdr:spPr>
        <a:xfrm>
          <a:off x="22788653" y="1201364"/>
          <a:ext cx="3761583" cy="802389"/>
        </a:xfrm>
        <a:prstGeom prst="wedgeRectCallout">
          <a:avLst>
            <a:gd name="adj1" fmla="val -59035"/>
            <a:gd name="adj2" fmla="val 40760"/>
          </a:avLst>
        </a:prstGeom>
        <a:solidFill>
          <a:schemeClr val="bg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="1">
              <a:solidFill>
                <a:sysClr val="windowText" lastClr="000000"/>
              </a:solidFill>
            </a:rPr>
            <a:t>Hinweise zu den Beispieldaten:</a:t>
          </a:r>
          <a:br>
            <a:rPr lang="de-CH" sz="1100" b="0">
              <a:solidFill>
                <a:sysClr val="windowText" lastClr="000000"/>
              </a:solidFill>
            </a:rPr>
          </a:br>
          <a:r>
            <a:rPr lang="de-CH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Das</a:t>
          </a:r>
          <a:r>
            <a:rPr lang="de-CH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Total der Liefermenge für alle NSG (Zelle AB11) entspricht nicht der Gesamtmenge für einen 3-wöchigen Dauerbetrieb gemäss Preisblatt (Lieferdefizit von 1'750 Liter)</a:t>
          </a:r>
          <a:endParaRPr lang="de-C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</xdr:colOff>
      <xdr:row>1</xdr:row>
      <xdr:rowOff>0</xdr:rowOff>
    </xdr:from>
    <xdr:to>
      <xdr:col>12</xdr:col>
      <xdr:colOff>0</xdr:colOff>
      <xdr:row>5</xdr:row>
      <xdr:rowOff>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7860E355-A829-4917-91E6-68D95112E670}"/>
            </a:ext>
          </a:extLst>
        </xdr:cNvPr>
        <xdr:cNvSpPr/>
      </xdr:nvSpPr>
      <xdr:spPr>
        <a:xfrm>
          <a:off x="257358" y="180975"/>
          <a:ext cx="15115992" cy="733425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6000"/>
            </a:lnSpc>
            <a:spcAft>
              <a:spcPts val="800"/>
            </a:spcAft>
          </a:pPr>
          <a:r>
            <a:rPr lang="de-DE" sz="2000" b="1">
              <a:solidFill>
                <a:sysClr val="windowText" lastClr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Kontaktdatenblatt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9F82F-7538-41E4-9C66-735BC1CA7964}">
  <sheetPr>
    <pageSetUpPr fitToPage="1"/>
  </sheetPr>
  <dimension ref="A1:S49"/>
  <sheetViews>
    <sheetView tabSelected="1" showWhiteSpace="0" zoomScaleNormal="100" workbookViewId="0"/>
  </sheetViews>
  <sheetFormatPr baseColWidth="10" defaultColWidth="11.453125" defaultRowHeight="14.5" x14ac:dyDescent="0.35"/>
  <cols>
    <col min="1" max="1" width="3.7265625" customWidth="1"/>
    <col min="2" max="2" width="5.453125" customWidth="1"/>
    <col min="3" max="3" width="25.81640625" customWidth="1"/>
    <col min="4" max="4" width="43.453125" customWidth="1"/>
    <col min="5" max="5" width="29.453125" bestFit="1" customWidth="1"/>
    <col min="6" max="6" width="19.26953125" customWidth="1"/>
    <col min="7" max="7" width="35.81640625" customWidth="1"/>
    <col min="8" max="8" width="4.453125" customWidth="1"/>
    <col min="9" max="9" width="4.81640625" customWidth="1"/>
  </cols>
  <sheetData>
    <row r="1" spans="1:19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5" thickBo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35">
      <c r="A9" s="1"/>
      <c r="B9" s="2"/>
      <c r="C9" s="3"/>
      <c r="D9" s="3"/>
      <c r="E9" s="3"/>
      <c r="F9" s="3"/>
      <c r="G9" s="3"/>
      <c r="H9" s="4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.5" customHeight="1" x14ac:dyDescent="0.35">
      <c r="A10" s="1"/>
      <c r="B10" s="6"/>
      <c r="C10" s="11" t="s">
        <v>0</v>
      </c>
      <c r="D10" s="144" t="s">
        <v>172</v>
      </c>
      <c r="E10" s="144"/>
      <c r="F10" s="144"/>
      <c r="G10" s="144"/>
      <c r="H10" s="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35">
      <c r="A11" s="1"/>
      <c r="B11" s="6"/>
      <c r="C11" s="11"/>
      <c r="D11" s="144"/>
      <c r="E11" s="144"/>
      <c r="F11" s="144"/>
      <c r="G11" s="144"/>
      <c r="H11" s="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35">
      <c r="A12" s="1"/>
      <c r="B12" s="6"/>
      <c r="C12" s="11"/>
      <c r="D12" s="144"/>
      <c r="E12" s="144"/>
      <c r="F12" s="144"/>
      <c r="G12" s="144"/>
      <c r="H12" s="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51.65" customHeight="1" x14ac:dyDescent="0.35">
      <c r="A13" s="1"/>
      <c r="B13" s="6"/>
      <c r="C13" s="11"/>
      <c r="D13" s="144"/>
      <c r="E13" s="144"/>
      <c r="F13" s="144"/>
      <c r="G13" s="144"/>
      <c r="H13" s="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66" customHeight="1" x14ac:dyDescent="0.35">
      <c r="A14" s="1"/>
      <c r="B14" s="6"/>
      <c r="C14" s="12" t="s">
        <v>1</v>
      </c>
      <c r="D14" s="143" t="s">
        <v>2</v>
      </c>
      <c r="E14" s="143"/>
      <c r="F14" s="143"/>
      <c r="G14" s="143"/>
      <c r="H14" s="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0.65" customHeight="1" x14ac:dyDescent="0.35">
      <c r="A15" s="1"/>
      <c r="B15" s="6"/>
      <c r="C15" s="12" t="s">
        <v>3</v>
      </c>
      <c r="D15" s="143" t="s">
        <v>170</v>
      </c>
      <c r="E15" s="143"/>
      <c r="F15" s="143"/>
      <c r="G15" s="143"/>
      <c r="H15" s="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95.5" customHeight="1" x14ac:dyDescent="0.35">
      <c r="A16" s="1"/>
      <c r="B16" s="6"/>
      <c r="C16" s="12" t="s">
        <v>4</v>
      </c>
      <c r="D16" s="143" t="s">
        <v>5</v>
      </c>
      <c r="E16" s="143"/>
      <c r="F16" s="143"/>
      <c r="G16" s="143"/>
      <c r="H16" s="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28" customHeight="1" x14ac:dyDescent="0.35">
      <c r="A17" s="1"/>
      <c r="B17" s="6"/>
      <c r="C17" s="12" t="s">
        <v>167</v>
      </c>
      <c r="D17" s="143" t="s">
        <v>171</v>
      </c>
      <c r="E17" s="143"/>
      <c r="F17" s="143"/>
      <c r="G17" s="143"/>
      <c r="H17" s="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5" thickBot="1" x14ac:dyDescent="0.4">
      <c r="A18" s="1"/>
      <c r="B18" s="7"/>
      <c r="C18" s="8"/>
      <c r="D18" s="8"/>
      <c r="E18" s="8"/>
      <c r="F18" s="8"/>
      <c r="G18" s="8"/>
      <c r="H18" s="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35">
      <c r="A19" s="1"/>
      <c r="B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</sheetData>
  <mergeCells count="5">
    <mergeCell ref="D16:G16"/>
    <mergeCell ref="D10:G13"/>
    <mergeCell ref="D15:G15"/>
    <mergeCell ref="D17:G17"/>
    <mergeCell ref="D14:G14"/>
  </mergeCells>
  <pageMargins left="0.70866141732283472" right="0.70866141732283472" top="0.78740157480314965" bottom="0.78740157480314965" header="0.31496062992125984" footer="0.31496062992125984"/>
  <pageSetup paperSize="9" scale="76" fitToHeight="0" orientation="landscape" r:id="rId1"/>
  <headerFooter>
    <oddFooter>&amp;L&amp;D&amp;RSeite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27D3E-2C4D-4162-B95B-69D5FBC33E54}">
  <sheetPr>
    <pageSetUpPr fitToPage="1"/>
  </sheetPr>
  <dimension ref="A1:X58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baseColWidth="10" defaultColWidth="11.453125" defaultRowHeight="14.5" x14ac:dyDescent="0.35"/>
  <cols>
    <col min="1" max="1" width="3.7265625" customWidth="1"/>
    <col min="2" max="2" width="3.453125" customWidth="1"/>
    <col min="3" max="3" width="30.453125" customWidth="1"/>
    <col min="4" max="4" width="22" customWidth="1"/>
    <col min="5" max="5" width="2.26953125" customWidth="1"/>
    <col min="6" max="6" width="22" customWidth="1"/>
    <col min="7" max="7" width="2.26953125" customWidth="1"/>
    <col min="8" max="8" width="22" customWidth="1"/>
    <col min="9" max="9" width="2.26953125" customWidth="1"/>
    <col min="10" max="10" width="22" customWidth="1"/>
    <col min="11" max="11" width="2.26953125" customWidth="1"/>
    <col min="12" max="12" width="22" customWidth="1"/>
    <col min="13" max="13" width="2.26953125" customWidth="1"/>
    <col min="14" max="14" width="21.81640625" customWidth="1"/>
    <col min="15" max="15" width="2.26953125" customWidth="1"/>
    <col min="16" max="16" width="22" customWidth="1"/>
    <col min="17" max="17" width="2.26953125" customWidth="1"/>
    <col min="18" max="18" width="22" customWidth="1"/>
    <col min="19" max="19" width="2.26953125" customWidth="1"/>
    <col min="20" max="20" width="22" customWidth="1"/>
    <col min="21" max="21" width="2.26953125" customWidth="1"/>
    <col min="22" max="22" width="22" customWidth="1"/>
    <col min="23" max="23" width="3.453125" customWidth="1"/>
  </cols>
  <sheetData>
    <row r="1" spans="1:24" s="1" customFormat="1" x14ac:dyDescent="0.35">
      <c r="B1" s="84" t="s">
        <v>6</v>
      </c>
    </row>
    <row r="2" spans="1:2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" thickBo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35">
      <c r="A6" s="1"/>
      <c r="B6" s="2"/>
      <c r="C6" s="3"/>
      <c r="D6" s="3"/>
      <c r="E6" s="3"/>
      <c r="F6" s="3"/>
      <c r="G6" s="1"/>
      <c r="H6" s="3"/>
      <c r="I6" s="1"/>
      <c r="J6" s="3"/>
      <c r="K6" s="3"/>
      <c r="L6" s="3"/>
      <c r="M6" s="1"/>
      <c r="N6" s="1"/>
      <c r="O6" s="1"/>
      <c r="P6" s="3"/>
      <c r="Q6" s="3"/>
      <c r="R6" s="3"/>
      <c r="S6" s="3"/>
      <c r="T6" s="3"/>
      <c r="U6" s="3"/>
      <c r="V6" s="3"/>
      <c r="W6" s="4"/>
      <c r="X6" s="1"/>
    </row>
    <row r="7" spans="1:24" ht="21" customHeight="1" x14ac:dyDescent="0.35">
      <c r="A7" s="1"/>
      <c r="B7" s="6"/>
      <c r="C7" s="12" t="s">
        <v>7</v>
      </c>
      <c r="D7" s="12" t="s">
        <v>8</v>
      </c>
      <c r="E7" s="12"/>
      <c r="F7" s="12" t="s">
        <v>9</v>
      </c>
      <c r="G7" s="12"/>
      <c r="H7" s="12" t="s">
        <v>10</v>
      </c>
      <c r="I7" s="12"/>
      <c r="J7" s="12" t="s">
        <v>11</v>
      </c>
      <c r="K7" s="12"/>
      <c r="L7" s="12" t="s">
        <v>12</v>
      </c>
      <c r="M7" s="12"/>
      <c r="N7" s="12" t="s">
        <v>13</v>
      </c>
      <c r="O7" s="12"/>
      <c r="P7" s="12" t="s">
        <v>14</v>
      </c>
      <c r="Q7" s="12"/>
      <c r="R7" s="12" t="s">
        <v>15</v>
      </c>
      <c r="S7" s="12"/>
      <c r="T7" s="12" t="s">
        <v>16</v>
      </c>
      <c r="U7" s="12"/>
      <c r="V7" s="12" t="s">
        <v>17</v>
      </c>
      <c r="W7" s="5"/>
      <c r="X7" s="1"/>
    </row>
    <row r="8" spans="1:24" x14ac:dyDescent="0.35">
      <c r="A8" s="1"/>
      <c r="B8" s="6"/>
      <c r="C8" s="12" t="s">
        <v>18</v>
      </c>
      <c r="D8" s="15" t="s">
        <v>19</v>
      </c>
      <c r="E8" s="15"/>
      <c r="F8" s="15" t="s">
        <v>19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5"/>
      <c r="X8" s="1"/>
    </row>
    <row r="9" spans="1:24" x14ac:dyDescent="0.35">
      <c r="A9" s="1"/>
      <c r="B9" s="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5"/>
      <c r="X9" s="1"/>
    </row>
    <row r="10" spans="1:24" ht="15" customHeight="1" thickBot="1" x14ac:dyDescent="0.4">
      <c r="A10" s="1"/>
      <c r="B10" s="6"/>
      <c r="C10" s="12" t="s">
        <v>20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5"/>
      <c r="X10" s="1"/>
    </row>
    <row r="11" spans="1:24" ht="21" customHeight="1" x14ac:dyDescent="0.35">
      <c r="A11" s="1"/>
      <c r="B11" s="6"/>
      <c r="C11" s="15" t="s">
        <v>21</v>
      </c>
      <c r="D11" s="16" t="s">
        <v>22</v>
      </c>
      <c r="E11" s="14"/>
      <c r="F11" s="16" t="s">
        <v>23</v>
      </c>
      <c r="G11" s="14"/>
      <c r="H11" s="16" t="s">
        <v>24</v>
      </c>
      <c r="I11" s="14"/>
      <c r="J11" s="16"/>
      <c r="K11" s="14"/>
      <c r="L11" s="16"/>
      <c r="M11" s="14"/>
      <c r="N11" s="16"/>
      <c r="O11" s="14"/>
      <c r="P11" s="16"/>
      <c r="Q11" s="51"/>
      <c r="R11" s="16"/>
      <c r="S11" s="51"/>
      <c r="T11" s="16"/>
      <c r="U11" s="51"/>
      <c r="V11" s="16"/>
      <c r="W11" s="5"/>
      <c r="X11" s="1"/>
    </row>
    <row r="12" spans="1:24" ht="21" customHeight="1" x14ac:dyDescent="0.35">
      <c r="A12" s="1"/>
      <c r="B12" s="6"/>
      <c r="C12" s="15" t="s">
        <v>25</v>
      </c>
      <c r="D12" s="17"/>
      <c r="E12" s="14"/>
      <c r="F12" s="17"/>
      <c r="G12" s="14"/>
      <c r="H12" s="17"/>
      <c r="I12" s="14"/>
      <c r="J12" s="17"/>
      <c r="K12" s="14"/>
      <c r="L12" s="17"/>
      <c r="M12" s="14"/>
      <c r="N12" s="17"/>
      <c r="O12" s="14"/>
      <c r="P12" s="17"/>
      <c r="Q12" s="51"/>
      <c r="R12" s="17"/>
      <c r="S12" s="51"/>
      <c r="T12" s="17"/>
      <c r="U12" s="51"/>
      <c r="V12" s="17"/>
      <c r="W12" s="5"/>
      <c r="X12" s="1"/>
    </row>
    <row r="13" spans="1:24" ht="21" customHeight="1" x14ac:dyDescent="0.35">
      <c r="A13" s="1"/>
      <c r="B13" s="6"/>
      <c r="C13" s="103" t="s">
        <v>26</v>
      </c>
      <c r="D13" s="17"/>
      <c r="E13" s="14"/>
      <c r="F13" s="17"/>
      <c r="G13" s="14"/>
      <c r="H13" s="17"/>
      <c r="I13" s="14"/>
      <c r="J13" s="17"/>
      <c r="K13" s="14"/>
      <c r="L13" s="17"/>
      <c r="M13" s="14"/>
      <c r="N13" s="17"/>
      <c r="O13" s="14"/>
      <c r="P13" s="17"/>
      <c r="Q13" s="51"/>
      <c r="R13" s="17"/>
      <c r="S13" s="51"/>
      <c r="T13" s="17"/>
      <c r="U13" s="51"/>
      <c r="V13" s="17"/>
      <c r="W13" s="5"/>
      <c r="X13" s="1"/>
    </row>
    <row r="14" spans="1:24" ht="21" customHeight="1" x14ac:dyDescent="0.35">
      <c r="A14" s="1"/>
      <c r="B14" s="6"/>
      <c r="C14" s="15" t="s">
        <v>27</v>
      </c>
      <c r="D14" s="17"/>
      <c r="E14" s="14"/>
      <c r="F14" s="17"/>
      <c r="G14" s="14"/>
      <c r="H14" s="17"/>
      <c r="I14" s="14"/>
      <c r="J14" s="17"/>
      <c r="K14" s="14"/>
      <c r="L14" s="17"/>
      <c r="M14" s="14"/>
      <c r="N14" s="17"/>
      <c r="O14" s="14"/>
      <c r="P14" s="17"/>
      <c r="Q14" s="51"/>
      <c r="R14" s="17"/>
      <c r="S14" s="51"/>
      <c r="T14" s="17"/>
      <c r="U14" s="51"/>
      <c r="V14" s="17"/>
      <c r="W14" s="5"/>
      <c r="X14" s="1"/>
    </row>
    <row r="15" spans="1:24" ht="21" customHeight="1" x14ac:dyDescent="0.35">
      <c r="A15" s="1"/>
      <c r="B15" s="6"/>
      <c r="C15" s="15" t="s">
        <v>28</v>
      </c>
      <c r="D15" s="17" t="s">
        <v>29</v>
      </c>
      <c r="E15" s="14"/>
      <c r="F15" s="17" t="s">
        <v>30</v>
      </c>
      <c r="G15" s="14"/>
      <c r="H15" s="17" t="s">
        <v>31</v>
      </c>
      <c r="I15" s="14"/>
      <c r="J15" s="17"/>
      <c r="K15" s="14"/>
      <c r="L15" s="17"/>
      <c r="M15" s="14"/>
      <c r="N15" s="17"/>
      <c r="O15" s="14"/>
      <c r="P15" s="17"/>
      <c r="Q15" s="51"/>
      <c r="R15" s="17"/>
      <c r="S15" s="51"/>
      <c r="T15" s="17"/>
      <c r="U15" s="51"/>
      <c r="V15" s="17"/>
      <c r="W15" s="5"/>
      <c r="X15" s="1"/>
    </row>
    <row r="16" spans="1:24" ht="21" customHeight="1" thickBot="1" x14ac:dyDescent="0.4">
      <c r="A16" s="1"/>
      <c r="B16" s="6"/>
      <c r="C16" s="15" t="s">
        <v>32</v>
      </c>
      <c r="D16" s="18"/>
      <c r="E16" s="14"/>
      <c r="F16" s="18"/>
      <c r="G16" s="14"/>
      <c r="H16" s="18"/>
      <c r="I16" s="14"/>
      <c r="J16" s="18"/>
      <c r="K16" s="14"/>
      <c r="L16" s="18"/>
      <c r="M16" s="14"/>
      <c r="N16" s="18"/>
      <c r="O16" s="14"/>
      <c r="P16" s="18"/>
      <c r="Q16" s="51"/>
      <c r="R16" s="18"/>
      <c r="S16" s="51"/>
      <c r="T16" s="18"/>
      <c r="U16" s="51"/>
      <c r="V16" s="18"/>
      <c r="W16" s="5"/>
      <c r="X16" s="1"/>
    </row>
    <row r="17" spans="1:24" ht="16" customHeight="1" x14ac:dyDescent="0.35">
      <c r="A17" s="1"/>
      <c r="B17" s="6"/>
      <c r="C17" s="1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5"/>
      <c r="X17" s="1"/>
    </row>
    <row r="18" spans="1:24" ht="21" customHeight="1" thickBot="1" x14ac:dyDescent="0.4">
      <c r="A18" s="1"/>
      <c r="B18" s="6"/>
      <c r="C18" s="12" t="s">
        <v>33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5"/>
      <c r="X18" s="1"/>
    </row>
    <row r="19" spans="1:24" ht="21" customHeight="1" x14ac:dyDescent="0.35">
      <c r="A19" s="1"/>
      <c r="B19" s="6"/>
      <c r="C19" s="15" t="s">
        <v>34</v>
      </c>
      <c r="D19" s="16"/>
      <c r="E19" s="14"/>
      <c r="F19" s="16"/>
      <c r="G19" s="14"/>
      <c r="H19" s="16"/>
      <c r="I19" s="14"/>
      <c r="J19" s="16"/>
      <c r="K19" s="14"/>
      <c r="L19" s="16"/>
      <c r="M19" s="14"/>
      <c r="N19" s="16"/>
      <c r="O19" s="14"/>
      <c r="P19" s="16"/>
      <c r="Q19" s="51"/>
      <c r="R19" s="16"/>
      <c r="S19" s="51"/>
      <c r="T19" s="16"/>
      <c r="U19" s="51"/>
      <c r="V19" s="16"/>
      <c r="W19" s="5"/>
      <c r="X19" s="1"/>
    </row>
    <row r="20" spans="1:24" ht="21" customHeight="1" x14ac:dyDescent="0.35">
      <c r="A20" s="1"/>
      <c r="B20" s="6"/>
      <c r="C20" s="23" t="s">
        <v>35</v>
      </c>
      <c r="D20" s="17"/>
      <c r="E20" s="14"/>
      <c r="F20" s="17"/>
      <c r="G20" s="14"/>
      <c r="H20" s="17"/>
      <c r="I20" s="14"/>
      <c r="J20" s="17"/>
      <c r="K20" s="14"/>
      <c r="L20" s="17"/>
      <c r="M20" s="14"/>
      <c r="N20" s="17"/>
      <c r="O20" s="14"/>
      <c r="P20" s="17"/>
      <c r="Q20" s="51"/>
      <c r="R20" s="17"/>
      <c r="S20" s="51"/>
      <c r="T20" s="17"/>
      <c r="U20" s="51"/>
      <c r="V20" s="17"/>
      <c r="W20" s="5"/>
      <c r="X20" s="1"/>
    </row>
    <row r="21" spans="1:24" ht="21" customHeight="1" thickBot="1" x14ac:dyDescent="0.4">
      <c r="A21" s="1"/>
      <c r="B21" s="6"/>
      <c r="C21" s="23" t="s">
        <v>36</v>
      </c>
      <c r="D21" s="18"/>
      <c r="E21" s="14"/>
      <c r="F21" s="18"/>
      <c r="G21" s="14"/>
      <c r="H21" s="18"/>
      <c r="I21" s="14"/>
      <c r="J21" s="18"/>
      <c r="K21" s="14"/>
      <c r="L21" s="18"/>
      <c r="M21" s="14"/>
      <c r="N21" s="18"/>
      <c r="O21" s="14"/>
      <c r="P21" s="18"/>
      <c r="Q21" s="51"/>
      <c r="R21" s="18"/>
      <c r="S21" s="51"/>
      <c r="T21" s="18"/>
      <c r="U21" s="51"/>
      <c r="V21" s="18"/>
      <c r="W21" s="5"/>
      <c r="X21" s="1"/>
    </row>
    <row r="22" spans="1:24" ht="21" customHeight="1" x14ac:dyDescent="0.35">
      <c r="A22" s="1"/>
      <c r="B22" s="6"/>
      <c r="C22" s="15" t="s">
        <v>37</v>
      </c>
      <c r="D22" s="16"/>
      <c r="E22" s="14"/>
      <c r="F22" s="16"/>
      <c r="G22" s="14"/>
      <c r="H22" s="16"/>
      <c r="I22" s="14"/>
      <c r="J22" s="16"/>
      <c r="K22" s="14"/>
      <c r="L22" s="16"/>
      <c r="M22" s="14"/>
      <c r="N22" s="16"/>
      <c r="O22" s="14"/>
      <c r="P22" s="16"/>
      <c r="Q22" s="51"/>
      <c r="R22" s="16"/>
      <c r="S22" s="51"/>
      <c r="T22" s="16"/>
      <c r="U22" s="51"/>
      <c r="V22" s="16"/>
      <c r="W22" s="5"/>
      <c r="X22" s="1"/>
    </row>
    <row r="23" spans="1:24" ht="21" customHeight="1" x14ac:dyDescent="0.35">
      <c r="A23" s="1"/>
      <c r="B23" s="6"/>
      <c r="C23" s="23" t="s">
        <v>38</v>
      </c>
      <c r="D23" s="17"/>
      <c r="E23" s="14"/>
      <c r="F23" s="17"/>
      <c r="G23" s="14"/>
      <c r="H23" s="17"/>
      <c r="I23" s="14"/>
      <c r="J23" s="17"/>
      <c r="K23" s="14"/>
      <c r="L23" s="17"/>
      <c r="M23" s="14"/>
      <c r="N23" s="17"/>
      <c r="O23" s="14"/>
      <c r="P23" s="17"/>
      <c r="Q23" s="51"/>
      <c r="R23" s="17"/>
      <c r="S23" s="51"/>
      <c r="T23" s="17"/>
      <c r="U23" s="51"/>
      <c r="V23" s="17"/>
      <c r="W23" s="5"/>
      <c r="X23" s="1"/>
    </row>
    <row r="24" spans="1:24" ht="21" customHeight="1" thickBot="1" x14ac:dyDescent="0.4">
      <c r="A24" s="1"/>
      <c r="B24" s="6"/>
      <c r="C24" s="23" t="s">
        <v>36</v>
      </c>
      <c r="D24" s="18"/>
      <c r="E24" s="14"/>
      <c r="F24" s="18"/>
      <c r="G24" s="14"/>
      <c r="H24" s="18"/>
      <c r="I24" s="14"/>
      <c r="J24" s="18"/>
      <c r="K24" s="14"/>
      <c r="L24" s="18"/>
      <c r="M24" s="14"/>
      <c r="N24" s="18"/>
      <c r="O24" s="14"/>
      <c r="P24" s="18"/>
      <c r="Q24" s="51"/>
      <c r="R24" s="18"/>
      <c r="S24" s="51"/>
      <c r="T24" s="18"/>
      <c r="U24" s="51"/>
      <c r="V24" s="18"/>
      <c r="W24" s="5"/>
      <c r="X24" s="1"/>
    </row>
    <row r="25" spans="1:24" ht="22" customHeight="1" x14ac:dyDescent="0.35">
      <c r="A25" s="1"/>
      <c r="B25" s="6"/>
      <c r="C25" s="12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5"/>
      <c r="X25" s="1"/>
    </row>
    <row r="26" spans="1:24" ht="22" customHeight="1" thickBot="1" x14ac:dyDescent="0.4">
      <c r="A26" s="1"/>
      <c r="B26" s="6"/>
      <c r="C26" s="12" t="s">
        <v>39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5"/>
      <c r="X26" s="1"/>
    </row>
    <row r="27" spans="1:24" ht="21" customHeight="1" x14ac:dyDescent="0.35">
      <c r="A27" s="1"/>
      <c r="B27" s="6"/>
      <c r="C27" s="15" t="s">
        <v>40</v>
      </c>
      <c r="D27" s="88">
        <v>5</v>
      </c>
      <c r="E27" s="14"/>
      <c r="F27" s="88">
        <v>3</v>
      </c>
      <c r="G27" s="14"/>
      <c r="H27" s="88">
        <v>0.75</v>
      </c>
      <c r="I27" s="14"/>
      <c r="J27" s="88"/>
      <c r="K27" s="14"/>
      <c r="L27" s="88"/>
      <c r="M27" s="14"/>
      <c r="N27" s="88"/>
      <c r="O27" s="14"/>
      <c r="P27" s="88"/>
      <c r="Q27" s="51"/>
      <c r="R27" s="88"/>
      <c r="S27" s="51"/>
      <c r="T27" s="88"/>
      <c r="U27" s="51"/>
      <c r="V27" s="88"/>
      <c r="W27" s="5"/>
      <c r="X27" s="1"/>
    </row>
    <row r="28" spans="1:24" ht="21" customHeight="1" x14ac:dyDescent="0.35">
      <c r="A28" s="1"/>
      <c r="B28" s="6"/>
      <c r="C28" s="15" t="s">
        <v>41</v>
      </c>
      <c r="D28" s="25">
        <v>275</v>
      </c>
      <c r="E28" s="14"/>
      <c r="F28" s="25">
        <v>275</v>
      </c>
      <c r="G28" s="14"/>
      <c r="H28" s="25">
        <v>275</v>
      </c>
      <c r="I28" s="14"/>
      <c r="J28" s="17"/>
      <c r="K28" s="14"/>
      <c r="L28" s="17"/>
      <c r="M28" s="14"/>
      <c r="N28" s="17"/>
      <c r="O28" s="14"/>
      <c r="P28" s="17"/>
      <c r="Q28" s="51"/>
      <c r="R28" s="17"/>
      <c r="S28" s="51"/>
      <c r="T28" s="17"/>
      <c r="U28" s="51"/>
      <c r="V28" s="17"/>
      <c r="W28" s="5"/>
      <c r="X28" s="1"/>
    </row>
    <row r="29" spans="1:24" ht="29.5" thickBot="1" x14ac:dyDescent="0.4">
      <c r="A29" s="1"/>
      <c r="B29" s="6"/>
      <c r="C29" s="14" t="s">
        <v>42</v>
      </c>
      <c r="D29" s="24">
        <f>D27*D28*24</f>
        <v>33000</v>
      </c>
      <c r="E29" s="14"/>
      <c r="F29" s="24">
        <f>F27*F28*24</f>
        <v>19800</v>
      </c>
      <c r="G29" s="14"/>
      <c r="H29" s="24">
        <f>H27*H28*24</f>
        <v>4950</v>
      </c>
      <c r="I29" s="14"/>
      <c r="J29" s="24">
        <f>J27*J28*24</f>
        <v>0</v>
      </c>
      <c r="K29" s="14"/>
      <c r="L29" s="24">
        <f>L27*L28*24</f>
        <v>0</v>
      </c>
      <c r="M29" s="14"/>
      <c r="N29" s="24">
        <f>N27*N28*24</f>
        <v>0</v>
      </c>
      <c r="O29" s="14"/>
      <c r="P29" s="24">
        <f>P27*P28*24</f>
        <v>0</v>
      </c>
      <c r="Q29" s="52"/>
      <c r="R29" s="24">
        <f>R27*R28*24</f>
        <v>0</v>
      </c>
      <c r="S29" s="52"/>
      <c r="T29" s="24">
        <f>T27*T28*24</f>
        <v>0</v>
      </c>
      <c r="U29" s="52"/>
      <c r="V29" s="24">
        <f>V27*V28*24</f>
        <v>0</v>
      </c>
      <c r="W29" s="5"/>
      <c r="X29" s="1"/>
    </row>
    <row r="30" spans="1:24" ht="16" customHeight="1" x14ac:dyDescent="0.35">
      <c r="A30" s="1"/>
      <c r="B30" s="6"/>
      <c r="C30" s="1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5"/>
      <c r="X30" s="1"/>
    </row>
    <row r="31" spans="1:24" ht="21" customHeight="1" thickBot="1" x14ac:dyDescent="0.4">
      <c r="A31" s="1"/>
      <c r="B31" s="6"/>
      <c r="C31" s="12" t="s">
        <v>43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5"/>
      <c r="X31" s="1"/>
    </row>
    <row r="32" spans="1:24" ht="21.65" customHeight="1" x14ac:dyDescent="0.35">
      <c r="A32" s="1"/>
      <c r="B32" s="6"/>
      <c r="C32" s="14" t="s">
        <v>44</v>
      </c>
      <c r="D32" s="125" t="s">
        <v>45</v>
      </c>
      <c r="E32" s="14"/>
      <c r="F32" s="125" t="s">
        <v>45</v>
      </c>
      <c r="G32" s="14"/>
      <c r="H32" s="125" t="s">
        <v>45</v>
      </c>
      <c r="I32" s="14"/>
      <c r="J32" s="125"/>
      <c r="K32" s="14"/>
      <c r="L32" s="125"/>
      <c r="M32" s="14"/>
      <c r="N32" s="125"/>
      <c r="O32" s="14"/>
      <c r="P32" s="125"/>
      <c r="Q32" s="37"/>
      <c r="R32" s="125"/>
      <c r="S32" s="37"/>
      <c r="T32" s="125"/>
      <c r="U32" s="37"/>
      <c r="V32" s="125"/>
      <c r="W32" s="5"/>
      <c r="X32" s="1"/>
    </row>
    <row r="33" spans="1:24" ht="21" customHeight="1" x14ac:dyDescent="0.35">
      <c r="A33" s="1"/>
      <c r="B33" s="6"/>
      <c r="C33" s="15" t="s">
        <v>46</v>
      </c>
      <c r="D33" s="50">
        <v>50000</v>
      </c>
      <c r="E33" s="14"/>
      <c r="F33" s="50">
        <v>50000</v>
      </c>
      <c r="G33" s="14"/>
      <c r="H33" s="50">
        <v>20000</v>
      </c>
      <c r="I33" s="14"/>
      <c r="J33" s="50"/>
      <c r="K33" s="14"/>
      <c r="L33" s="50"/>
      <c r="M33" s="14"/>
      <c r="N33" s="50"/>
      <c r="O33" s="14"/>
      <c r="P33" s="50"/>
      <c r="Q33" s="14"/>
      <c r="R33" s="50"/>
      <c r="S33" s="14"/>
      <c r="T33" s="50"/>
      <c r="U33" s="14"/>
      <c r="V33" s="50"/>
      <c r="W33" s="5"/>
      <c r="X33" s="1"/>
    </row>
    <row r="34" spans="1:24" ht="21" customHeight="1" x14ac:dyDescent="0.35">
      <c r="A34" s="1"/>
      <c r="B34" s="6"/>
      <c r="C34" s="15" t="s">
        <v>47</v>
      </c>
      <c r="D34" s="50">
        <v>50000</v>
      </c>
      <c r="E34" s="14"/>
      <c r="F34" s="50">
        <v>40000</v>
      </c>
      <c r="G34" s="14"/>
      <c r="H34" s="50">
        <v>0</v>
      </c>
      <c r="I34" s="14"/>
      <c r="J34" s="50"/>
      <c r="K34" s="14"/>
      <c r="L34" s="50"/>
      <c r="M34" s="14"/>
      <c r="N34" s="50"/>
      <c r="O34" s="14"/>
      <c r="P34" s="50"/>
      <c r="Q34" s="14"/>
      <c r="R34" s="50"/>
      <c r="S34" s="14"/>
      <c r="T34" s="50"/>
      <c r="U34" s="14"/>
      <c r="V34" s="50"/>
      <c r="W34" s="5"/>
      <c r="X34" s="1"/>
    </row>
    <row r="35" spans="1:24" ht="21" customHeight="1" x14ac:dyDescent="0.35">
      <c r="A35" s="1"/>
      <c r="B35" s="6"/>
      <c r="C35" s="15" t="s">
        <v>48</v>
      </c>
      <c r="D35" s="50">
        <v>100000</v>
      </c>
      <c r="E35" s="14"/>
      <c r="F35" s="50">
        <v>0</v>
      </c>
      <c r="G35" s="14"/>
      <c r="H35" s="50">
        <v>0</v>
      </c>
      <c r="I35" s="14"/>
      <c r="J35" s="50"/>
      <c r="K35" s="14"/>
      <c r="L35" s="50"/>
      <c r="M35" s="14"/>
      <c r="N35" s="50"/>
      <c r="O35" s="14"/>
      <c r="P35" s="50"/>
      <c r="Q35" s="14"/>
      <c r="R35" s="50"/>
      <c r="S35" s="14"/>
      <c r="T35" s="50"/>
      <c r="U35" s="14"/>
      <c r="V35" s="50"/>
      <c r="W35" s="5"/>
      <c r="X35" s="1"/>
    </row>
    <row r="36" spans="1:24" ht="21" customHeight="1" x14ac:dyDescent="0.35">
      <c r="A36" s="1"/>
      <c r="B36" s="6"/>
      <c r="C36" s="15" t="s">
        <v>49</v>
      </c>
      <c r="D36" s="34">
        <f>SUM(D33:D35)</f>
        <v>200000</v>
      </c>
      <c r="E36" s="14"/>
      <c r="F36" s="34">
        <f>SUM(F33:F35)</f>
        <v>90000</v>
      </c>
      <c r="G36" s="14"/>
      <c r="H36" s="34">
        <f>SUM(H33:H35)</f>
        <v>20000</v>
      </c>
      <c r="I36" s="14"/>
      <c r="J36" s="34">
        <f>SUM(J33:J35)</f>
        <v>0</v>
      </c>
      <c r="K36" s="14"/>
      <c r="L36" s="34">
        <f>SUM(L33:L35)</f>
        <v>0</v>
      </c>
      <c r="M36" s="14"/>
      <c r="N36" s="34">
        <f>SUM(N33:N35)</f>
        <v>0</v>
      </c>
      <c r="O36" s="14"/>
      <c r="P36" s="34">
        <f>SUM(P33:P35)</f>
        <v>0</v>
      </c>
      <c r="Q36" s="14"/>
      <c r="R36" s="34">
        <f>SUM(R33:R35)</f>
        <v>0</v>
      </c>
      <c r="S36" s="14"/>
      <c r="T36" s="34">
        <f>SUM(T33:T35)</f>
        <v>0</v>
      </c>
      <c r="U36" s="14"/>
      <c r="V36" s="34">
        <f>SUM(V33:V35)</f>
        <v>0</v>
      </c>
      <c r="W36" s="5"/>
      <c r="X36" s="1"/>
    </row>
    <row r="37" spans="1:24" ht="29" x14ac:dyDescent="0.35">
      <c r="A37" s="1"/>
      <c r="B37" s="6"/>
      <c r="C37" s="23" t="s">
        <v>50</v>
      </c>
      <c r="D37" s="34">
        <v>160000</v>
      </c>
      <c r="E37" s="14"/>
      <c r="F37" s="34">
        <v>80000</v>
      </c>
      <c r="G37" s="14"/>
      <c r="H37" s="34">
        <v>16000</v>
      </c>
      <c r="I37" s="14"/>
      <c r="J37" s="34"/>
      <c r="K37" s="14"/>
      <c r="L37" s="34"/>
      <c r="M37" s="14"/>
      <c r="N37" s="34"/>
      <c r="O37" s="14"/>
      <c r="P37" s="34"/>
      <c r="Q37" s="14"/>
      <c r="R37" s="34"/>
      <c r="S37" s="14"/>
      <c r="T37" s="34"/>
      <c r="U37" s="14"/>
      <c r="V37" s="34"/>
      <c r="W37" s="5"/>
      <c r="X37" s="1"/>
    </row>
    <row r="38" spans="1:24" ht="29.5" thickBot="1" x14ac:dyDescent="0.4">
      <c r="A38" s="1"/>
      <c r="B38" s="6"/>
      <c r="C38" s="23" t="s">
        <v>51</v>
      </c>
      <c r="D38" s="35">
        <f>D37/D29*24</f>
        <v>116.36363636363637</v>
      </c>
      <c r="E38" s="14"/>
      <c r="F38" s="35">
        <f>F37/F29*24</f>
        <v>96.969696969696969</v>
      </c>
      <c r="G38" s="14"/>
      <c r="H38" s="35">
        <f>H37/H29*24</f>
        <v>77.575757575757578</v>
      </c>
      <c r="I38" s="14"/>
      <c r="J38" s="35" t="e">
        <f>J37/J29*24</f>
        <v>#DIV/0!</v>
      </c>
      <c r="K38" s="14"/>
      <c r="L38" s="35" t="e">
        <f>L37/L29*24</f>
        <v>#DIV/0!</v>
      </c>
      <c r="M38" s="14"/>
      <c r="N38" s="35" t="e">
        <f>N37/N29*24</f>
        <v>#DIV/0!</v>
      </c>
      <c r="O38" s="14"/>
      <c r="P38" s="35" t="e">
        <f>P37/P29*24</f>
        <v>#DIV/0!</v>
      </c>
      <c r="Q38" s="37"/>
      <c r="R38" s="35" t="e">
        <f>R37/R29*24</f>
        <v>#DIV/0!</v>
      </c>
      <c r="S38" s="37"/>
      <c r="T38" s="35" t="e">
        <f>T37/T29*24</f>
        <v>#DIV/0!</v>
      </c>
      <c r="U38" s="37"/>
      <c r="V38" s="35" t="e">
        <f>V37/V29*24</f>
        <v>#DIV/0!</v>
      </c>
      <c r="W38" s="5"/>
      <c r="X38" s="1"/>
    </row>
    <row r="39" spans="1:24" ht="16" customHeight="1" thickBot="1" x14ac:dyDescent="0.4">
      <c r="A39" s="1"/>
      <c r="B39" s="6"/>
      <c r="C39" s="12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5"/>
      <c r="X39" s="1"/>
    </row>
    <row r="40" spans="1:24" ht="31.5" customHeight="1" thickBot="1" x14ac:dyDescent="0.4">
      <c r="A40" s="1"/>
      <c r="B40" s="6"/>
      <c r="C40" s="12" t="s">
        <v>52</v>
      </c>
      <c r="D40" s="19" t="s">
        <v>53</v>
      </c>
      <c r="E40" s="14"/>
      <c r="F40" s="19" t="s">
        <v>54</v>
      </c>
      <c r="G40" s="14"/>
      <c r="H40" s="19" t="s">
        <v>55</v>
      </c>
      <c r="I40" s="14"/>
      <c r="J40" s="19"/>
      <c r="K40" s="14"/>
      <c r="L40" s="19"/>
      <c r="M40" s="14"/>
      <c r="N40" s="19"/>
      <c r="O40" s="14"/>
      <c r="P40" s="19"/>
      <c r="Q40" s="51"/>
      <c r="R40" s="19"/>
      <c r="S40" s="51"/>
      <c r="T40" s="19"/>
      <c r="U40" s="51"/>
      <c r="V40" s="19"/>
      <c r="W40" s="5"/>
      <c r="X40" s="1"/>
    </row>
    <row r="41" spans="1:24" s="1" customFormat="1" ht="21" customHeight="1" thickBot="1" x14ac:dyDescent="0.4">
      <c r="B41" s="6"/>
      <c r="C41" s="12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5"/>
    </row>
    <row r="42" spans="1:24" ht="21" customHeight="1" thickBot="1" x14ac:dyDescent="0.4">
      <c r="A42" s="1"/>
      <c r="B42" s="6"/>
      <c r="C42" s="12" t="s">
        <v>56</v>
      </c>
      <c r="D42" s="19" t="s">
        <v>57</v>
      </c>
      <c r="E42" s="14"/>
      <c r="F42" s="19" t="s">
        <v>57</v>
      </c>
      <c r="G42" s="14"/>
      <c r="H42" s="19" t="s">
        <v>58</v>
      </c>
      <c r="I42" s="14"/>
      <c r="J42" s="19"/>
      <c r="K42" s="14"/>
      <c r="L42" s="19"/>
      <c r="M42" s="14"/>
      <c r="N42" s="19"/>
      <c r="O42" s="14"/>
      <c r="P42" s="19"/>
      <c r="Q42" s="14"/>
      <c r="R42" s="19"/>
      <c r="S42" s="14"/>
      <c r="T42" s="19"/>
      <c r="U42" s="14"/>
      <c r="V42" s="19"/>
      <c r="W42" s="5"/>
      <c r="X42" s="1"/>
    </row>
    <row r="43" spans="1:24" ht="21" customHeight="1" thickBot="1" x14ac:dyDescent="0.4">
      <c r="A43" s="1" t="s">
        <v>59</v>
      </c>
      <c r="B43" s="6"/>
      <c r="C43" s="15" t="s">
        <v>60</v>
      </c>
      <c r="D43" s="18"/>
      <c r="E43" s="14"/>
      <c r="F43" s="18"/>
      <c r="G43" s="14"/>
      <c r="H43" s="18"/>
      <c r="I43" s="14"/>
      <c r="J43" s="18"/>
      <c r="K43" s="14"/>
      <c r="L43" s="18"/>
      <c r="M43" s="14"/>
      <c r="N43" s="18"/>
      <c r="O43" s="14"/>
      <c r="P43" s="18"/>
      <c r="Q43" s="14"/>
      <c r="R43" s="18"/>
      <c r="S43" s="14"/>
      <c r="T43" s="18"/>
      <c r="U43" s="14"/>
      <c r="V43" s="18"/>
      <c r="W43" s="5"/>
      <c r="X43" s="1"/>
    </row>
    <row r="44" spans="1:24" s="1" customFormat="1" x14ac:dyDescent="0.35">
      <c r="B44" s="6"/>
      <c r="W44" s="5"/>
    </row>
    <row r="45" spans="1:24" ht="21" customHeight="1" thickBot="1" x14ac:dyDescent="0.4">
      <c r="A45" s="1"/>
      <c r="B45" s="6"/>
      <c r="C45" s="12" t="s">
        <v>61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5"/>
      <c r="X45" s="1"/>
    </row>
    <row r="46" spans="1:24" ht="21" customHeight="1" x14ac:dyDescent="0.35">
      <c r="A46" s="1"/>
      <c r="B46" s="6"/>
      <c r="C46" s="15" t="s">
        <v>62</v>
      </c>
      <c r="D46" s="16"/>
      <c r="E46" s="14"/>
      <c r="F46" s="16"/>
      <c r="G46" s="14"/>
      <c r="H46" s="16"/>
      <c r="I46" s="14"/>
      <c r="J46" s="16"/>
      <c r="K46" s="14"/>
      <c r="L46" s="16"/>
      <c r="M46" s="14"/>
      <c r="N46" s="16"/>
      <c r="O46" s="14"/>
      <c r="P46" s="16"/>
      <c r="Q46" s="51"/>
      <c r="R46" s="16"/>
      <c r="S46" s="51"/>
      <c r="T46" s="16"/>
      <c r="U46" s="51"/>
      <c r="V46" s="16"/>
      <c r="W46" s="5"/>
      <c r="X46" s="1"/>
    </row>
    <row r="47" spans="1:24" ht="21" customHeight="1" x14ac:dyDescent="0.35">
      <c r="A47" s="1"/>
      <c r="B47" s="6"/>
      <c r="C47" s="15" t="s">
        <v>63</v>
      </c>
      <c r="D47" s="17"/>
      <c r="E47" s="14"/>
      <c r="F47" s="17"/>
      <c r="G47" s="14"/>
      <c r="H47" s="17"/>
      <c r="I47" s="14"/>
      <c r="J47" s="17"/>
      <c r="K47" s="14"/>
      <c r="L47" s="17"/>
      <c r="M47" s="14"/>
      <c r="N47" s="17"/>
      <c r="O47" s="14"/>
      <c r="P47" s="17"/>
      <c r="Q47" s="51"/>
      <c r="R47" s="17"/>
      <c r="S47" s="51"/>
      <c r="T47" s="17"/>
      <c r="U47" s="51"/>
      <c r="V47" s="17"/>
      <c r="W47" s="5"/>
      <c r="X47" s="1"/>
    </row>
    <row r="48" spans="1:24" ht="21" customHeight="1" thickBot="1" x14ac:dyDescent="0.4">
      <c r="A48" s="1"/>
      <c r="B48" s="6"/>
      <c r="C48" s="15" t="s">
        <v>64</v>
      </c>
      <c r="D48" s="18"/>
      <c r="E48" s="14"/>
      <c r="F48" s="18"/>
      <c r="G48" s="14"/>
      <c r="H48" s="18"/>
      <c r="I48" s="14"/>
      <c r="J48" s="18"/>
      <c r="K48" s="14"/>
      <c r="L48" s="18"/>
      <c r="M48" s="14"/>
      <c r="N48" s="18"/>
      <c r="O48" s="14"/>
      <c r="P48" s="18"/>
      <c r="Q48" s="51"/>
      <c r="R48" s="18"/>
      <c r="S48" s="51"/>
      <c r="T48" s="18"/>
      <c r="U48" s="51"/>
      <c r="V48" s="18"/>
      <c r="W48" s="5"/>
      <c r="X48" s="1"/>
    </row>
    <row r="49" spans="1:24" ht="16" customHeight="1" x14ac:dyDescent="0.35">
      <c r="A49" s="1"/>
      <c r="B49" s="6"/>
      <c r="C49" s="12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5"/>
      <c r="X49" s="1"/>
    </row>
    <row r="50" spans="1:24" ht="21" customHeight="1" thickBot="1" x14ac:dyDescent="0.4">
      <c r="A50" s="1"/>
      <c r="B50" s="6"/>
      <c r="C50" s="12" t="s">
        <v>65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5"/>
      <c r="X50" s="1"/>
    </row>
    <row r="51" spans="1:24" ht="21" customHeight="1" x14ac:dyDescent="0.35">
      <c r="A51" s="1"/>
      <c r="B51" s="6"/>
      <c r="C51" s="15" t="s">
        <v>66</v>
      </c>
      <c r="D51" s="16"/>
      <c r="E51" s="14"/>
      <c r="F51" s="16"/>
      <c r="G51" s="14"/>
      <c r="H51" s="16"/>
      <c r="I51" s="14"/>
      <c r="J51" s="16"/>
      <c r="K51" s="14"/>
      <c r="L51" s="16"/>
      <c r="M51" s="14"/>
      <c r="N51" s="16"/>
      <c r="O51" s="14"/>
      <c r="P51" s="16"/>
      <c r="Q51" s="51"/>
      <c r="R51" s="16"/>
      <c r="S51" s="51"/>
      <c r="T51" s="16"/>
      <c r="U51" s="51"/>
      <c r="V51" s="16"/>
      <c r="W51" s="5"/>
      <c r="X51" s="1"/>
    </row>
    <row r="52" spans="1:24" ht="21" customHeight="1" thickBot="1" x14ac:dyDescent="0.4">
      <c r="A52" s="1"/>
      <c r="B52" s="6"/>
      <c r="C52" s="15" t="s">
        <v>67</v>
      </c>
      <c r="D52" s="18"/>
      <c r="E52" s="14"/>
      <c r="F52" s="18"/>
      <c r="G52" s="14"/>
      <c r="H52" s="18"/>
      <c r="I52" s="14"/>
      <c r="J52" s="18"/>
      <c r="K52" s="14"/>
      <c r="L52" s="18"/>
      <c r="M52" s="14"/>
      <c r="N52" s="18"/>
      <c r="O52" s="14"/>
      <c r="P52" s="18"/>
      <c r="Q52" s="51"/>
      <c r="R52" s="18"/>
      <c r="S52" s="51"/>
      <c r="T52" s="18"/>
      <c r="U52" s="51"/>
      <c r="V52" s="18"/>
      <c r="W52" s="5"/>
      <c r="X52" s="1"/>
    </row>
    <row r="53" spans="1:24" ht="16" customHeight="1" thickBot="1" x14ac:dyDescent="0.4">
      <c r="A53" s="1"/>
      <c r="B53" s="6"/>
      <c r="C53" s="12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5"/>
      <c r="X53" s="1"/>
    </row>
    <row r="54" spans="1:24" ht="57.65" customHeight="1" thickBot="1" x14ac:dyDescent="0.4">
      <c r="A54" s="1"/>
      <c r="B54" s="6"/>
      <c r="C54" s="141" t="s">
        <v>166</v>
      </c>
      <c r="D54" s="19"/>
      <c r="E54" s="1"/>
      <c r="F54" s="19"/>
      <c r="G54" s="1"/>
      <c r="H54" s="19"/>
      <c r="I54" s="1"/>
      <c r="J54" s="19"/>
      <c r="K54" s="1"/>
      <c r="L54" s="19"/>
      <c r="M54" s="1"/>
      <c r="N54" s="19"/>
      <c r="O54" s="1"/>
      <c r="P54" s="19"/>
      <c r="Q54" s="1"/>
      <c r="R54" s="19"/>
      <c r="S54" s="1"/>
      <c r="T54" s="19"/>
      <c r="U54" s="1"/>
      <c r="V54" s="19"/>
      <c r="W54" s="5"/>
      <c r="X54" s="1"/>
    </row>
    <row r="55" spans="1:24" ht="16" customHeight="1" thickBot="1" x14ac:dyDescent="0.4">
      <c r="A55" s="1"/>
      <c r="B55" s="6"/>
      <c r="C55" s="12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5"/>
      <c r="X55" s="1"/>
    </row>
    <row r="56" spans="1:24" ht="57.65" customHeight="1" thickBot="1" x14ac:dyDescent="0.4">
      <c r="A56" s="1"/>
      <c r="B56" s="6"/>
      <c r="C56" s="104" t="s">
        <v>169</v>
      </c>
      <c r="D56" s="19"/>
      <c r="E56" s="1"/>
      <c r="F56" s="19"/>
      <c r="G56" s="1"/>
      <c r="H56" s="19"/>
      <c r="I56" s="1"/>
      <c r="J56" s="19"/>
      <c r="K56" s="1"/>
      <c r="L56" s="19"/>
      <c r="M56" s="1"/>
      <c r="N56" s="19"/>
      <c r="O56" s="1"/>
      <c r="P56" s="19"/>
      <c r="Q56" s="1"/>
      <c r="R56" s="19"/>
      <c r="S56" s="1"/>
      <c r="T56" s="19"/>
      <c r="U56" s="1"/>
      <c r="V56" s="19"/>
      <c r="W56" s="5"/>
      <c r="X56" s="1"/>
    </row>
    <row r="57" spans="1:24" ht="16" customHeight="1" thickBot="1" x14ac:dyDescent="0.4">
      <c r="A57" s="1"/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9"/>
      <c r="X57" s="1"/>
    </row>
    <row r="58" spans="1:24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</sheetData>
  <pageMargins left="0.70866141732283472" right="0.70866141732283472" top="0.78740157480314965" bottom="0.78740157480314965" header="0.31496062992125984" footer="0.31496062992125984"/>
  <pageSetup paperSize="9" scale="39" orientation="landscape" r:id="rId1"/>
  <headerFooter>
    <oddFooter>&amp;L&amp;D&amp;RSeite &amp;P von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D3D3D27-BAEC-4D9D-8EEB-87FF0904358D}">
          <x14:formula1>
            <xm:f>Dropdown!$B$2:$B$3</xm:f>
          </x14:formula1>
          <xm:sqref>F41 R41 P41 L41 J41 H41 V41 U40:U43 T41 S40:S43 Q40:Q43 D41</xm:sqref>
        </x14:dataValidation>
        <x14:dataValidation type="list" allowBlank="1" showInputMessage="1" showErrorMessage="1" xr:uid="{93FEE8E4-D11E-4C38-AF7D-39E23C665886}">
          <x14:formula1>
            <xm:f>Dropdown!$C$2:$C$3</xm:f>
          </x14:formula1>
          <xm:sqref>T42 V42 R42 P42 N42 L42 J42 H42 F42 D42</xm:sqref>
        </x14:dataValidation>
        <x14:dataValidation type="list" allowBlank="1" showInputMessage="1" showErrorMessage="1" xr:uid="{4FB13961-22A0-453C-B98C-330021B92846}">
          <x14:formula1>
            <xm:f>Dropdown!$B$2:$B$4</xm:f>
          </x14:formula1>
          <xm:sqref>D40 F40 H40 J40 L40 N40 P40 R40 T40 V40</xm:sqref>
        </x14:dataValidation>
        <x14:dataValidation type="list" allowBlank="1" showInputMessage="1" showErrorMessage="1" xr:uid="{58FD2C54-1C36-4309-AAFF-C9987E5C7AE8}">
          <x14:formula1>
            <xm:f>Dropdown!$A$2:$A$27</xm:f>
          </x14:formula1>
          <xm:sqref>D16 F16 H16 J16 L16 N16 P16 R16 T16 V16</xm:sqref>
        </x14:dataValidation>
        <x14:dataValidation type="list" allowBlank="1" showInputMessage="1" showErrorMessage="1" xr:uid="{CE23607B-D5E9-46F3-98C3-E4B82DFC15A0}">
          <x14:formula1>
            <xm:f>Dropdown!$D$2:$D$4</xm:f>
          </x14:formula1>
          <xm:sqref>D32 F32 H32 J32 L32 N32 P32 R32 T32 V32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47FAE-800E-44E1-90B8-5A6A25AD6344}">
  <sheetPr>
    <pageSetUpPr fitToPage="1"/>
  </sheetPr>
  <dimension ref="A1:AL77"/>
  <sheetViews>
    <sheetView zoomScaleNormal="100" workbookViewId="0">
      <pane xSplit="4" ySplit="15" topLeftCell="E16" activePane="bottomRight" state="frozen"/>
      <selection pane="topRight" activeCell="E1" sqref="E1"/>
      <selection pane="bottomLeft" activeCell="A16" sqref="A16"/>
      <selection pane="bottomRight"/>
    </sheetView>
  </sheetViews>
  <sheetFormatPr baseColWidth="10" defaultColWidth="11.453125" defaultRowHeight="14.5" x14ac:dyDescent="0.35"/>
  <cols>
    <col min="1" max="1" width="3.7265625" customWidth="1"/>
    <col min="2" max="2" width="6.453125" customWidth="1"/>
    <col min="3" max="3" width="25.453125" customWidth="1"/>
    <col min="4" max="4" width="29.453125" customWidth="1"/>
    <col min="5" max="5" width="3.7265625" customWidth="1"/>
    <col min="6" max="6" width="19.81640625" customWidth="1"/>
    <col min="7" max="7" width="25.7265625" customWidth="1"/>
    <col min="8" max="8" width="35.1796875" customWidth="1"/>
    <col min="9" max="9" width="2.81640625" customWidth="1"/>
    <col min="10" max="10" width="44.81640625" customWidth="1"/>
    <col min="11" max="11" width="6.54296875" customWidth="1"/>
    <col min="12" max="12" width="10.81640625" customWidth="1"/>
  </cols>
  <sheetData>
    <row r="1" spans="1:38" s="1" customFormat="1" x14ac:dyDescent="0.35">
      <c r="B1" s="84" t="s">
        <v>68</v>
      </c>
    </row>
    <row r="2" spans="1:38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5" thickBo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5" thickBot="1" x14ac:dyDescent="0.4">
      <c r="A6" s="1"/>
      <c r="B6" s="2"/>
      <c r="C6" s="3"/>
      <c r="D6" s="3"/>
      <c r="E6" s="3"/>
      <c r="F6" s="3"/>
      <c r="G6" s="3"/>
      <c r="H6" s="3"/>
      <c r="I6" s="3"/>
      <c r="J6" s="3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x14ac:dyDescent="0.35">
      <c r="A7" s="1"/>
      <c r="B7" s="6"/>
      <c r="C7" s="13" t="s">
        <v>69</v>
      </c>
      <c r="D7" s="113"/>
      <c r="E7" s="126"/>
      <c r="F7" s="13"/>
      <c r="G7" s="105" t="s">
        <v>34</v>
      </c>
      <c r="H7" s="129" t="s">
        <v>37</v>
      </c>
      <c r="I7" s="1"/>
      <c r="J7" s="1"/>
      <c r="K7" s="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x14ac:dyDescent="0.35">
      <c r="A8" s="1"/>
      <c r="B8" s="6"/>
      <c r="C8" s="114" t="s">
        <v>21</v>
      </c>
      <c r="D8" s="115"/>
      <c r="E8" s="127"/>
      <c r="F8" s="114" t="s">
        <v>70</v>
      </c>
      <c r="G8" s="26"/>
      <c r="H8" s="130"/>
      <c r="I8" s="1"/>
      <c r="J8" s="1"/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x14ac:dyDescent="0.35">
      <c r="A9" s="1"/>
      <c r="B9" s="6"/>
      <c r="C9" s="114" t="s">
        <v>71</v>
      </c>
      <c r="D9" s="115"/>
      <c r="E9" s="127"/>
      <c r="F9" s="114" t="s">
        <v>35</v>
      </c>
      <c r="G9" s="26"/>
      <c r="H9" s="130"/>
      <c r="I9" s="1"/>
      <c r="J9" s="1"/>
      <c r="K9" s="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15" thickBot="1" x14ac:dyDescent="0.4">
      <c r="A10" s="1"/>
      <c r="B10" s="6"/>
      <c r="C10" s="114" t="s">
        <v>27</v>
      </c>
      <c r="D10" s="115"/>
      <c r="E10" s="127"/>
      <c r="F10" s="116" t="s">
        <v>36</v>
      </c>
      <c r="G10" s="128"/>
      <c r="H10" s="131"/>
      <c r="I10" s="1"/>
      <c r="J10" s="1"/>
      <c r="K10" s="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5" thickBot="1" x14ac:dyDescent="0.4">
      <c r="A11" s="1"/>
      <c r="B11" s="6"/>
      <c r="C11" s="116" t="s">
        <v>28</v>
      </c>
      <c r="D11" s="117"/>
      <c r="E11" s="127"/>
      <c r="F11" s="15"/>
      <c r="G11" s="1"/>
      <c r="H11" s="1"/>
      <c r="I11" s="1"/>
      <c r="J11" s="1"/>
      <c r="K11" s="5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x14ac:dyDescent="0.35">
      <c r="A12" s="1"/>
      <c r="B12" s="6"/>
      <c r="C12" s="1"/>
      <c r="D12" s="1"/>
      <c r="E12" s="1"/>
      <c r="F12" s="1"/>
      <c r="G12" s="1"/>
      <c r="H12" s="1"/>
      <c r="I12" s="1"/>
      <c r="J12" s="1"/>
      <c r="K12" s="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5" thickBot="1" x14ac:dyDescent="0.4">
      <c r="A13" s="1"/>
      <c r="B13" s="7"/>
      <c r="C13" s="8"/>
      <c r="D13" s="8"/>
      <c r="E13" s="8"/>
      <c r="F13" s="8"/>
      <c r="G13" s="8"/>
      <c r="H13" s="8"/>
      <c r="I13" s="8"/>
      <c r="J13" s="8"/>
      <c r="K13" s="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5" thickBot="1" x14ac:dyDescent="0.4">
      <c r="A14" s="1"/>
      <c r="B14" s="2"/>
      <c r="C14" s="3"/>
      <c r="D14" s="3"/>
      <c r="E14" s="3"/>
      <c r="F14" s="3"/>
      <c r="G14" s="3"/>
      <c r="H14" s="3"/>
      <c r="I14" s="3"/>
      <c r="J14" s="3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9" customHeight="1" thickBot="1" x14ac:dyDescent="0.4">
      <c r="A15" s="1"/>
      <c r="B15" s="6"/>
      <c r="C15" s="155" t="s">
        <v>72</v>
      </c>
      <c r="D15" s="156"/>
      <c r="E15" s="120"/>
      <c r="F15" s="20" t="s">
        <v>73</v>
      </c>
      <c r="G15" s="20" t="s">
        <v>74</v>
      </c>
      <c r="H15" s="21" t="s">
        <v>75</v>
      </c>
      <c r="I15" s="11"/>
      <c r="J15" s="1"/>
      <c r="K15" s="5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5" thickBot="1" x14ac:dyDescent="0.4">
      <c r="A16" s="1"/>
      <c r="B16" s="6"/>
      <c r="C16" s="1"/>
      <c r="D16" s="1"/>
      <c r="E16" s="1"/>
      <c r="F16" s="1"/>
      <c r="G16" s="1"/>
      <c r="H16" s="1"/>
      <c r="I16" s="1"/>
      <c r="J16" s="29" t="s">
        <v>168</v>
      </c>
      <c r="K16" s="3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9" customHeight="1" thickBot="1" x14ac:dyDescent="0.4">
      <c r="A17" s="1"/>
      <c r="B17" s="6"/>
      <c r="C17" s="151" t="s">
        <v>76</v>
      </c>
      <c r="D17" s="152"/>
      <c r="E17" s="119"/>
      <c r="F17" s="106" t="s">
        <v>174</v>
      </c>
      <c r="G17" s="28"/>
      <c r="H17" s="10" t="s">
        <v>77</v>
      </c>
      <c r="I17" s="1"/>
      <c r="J17" s="100">
        <f>SUM('1. Stammdatenblatt'!D29,'1. Stammdatenblatt'!F29,'1. Stammdatenblatt'!H29,'1. Stammdatenblatt'!J29,'1. Stammdatenblatt'!L29,'1. Stammdatenblatt'!N29,'1. Stammdatenblatt'!P29,'1. Stammdatenblatt'!R29,'1. Stammdatenblatt'!T29,'1. Stammdatenblatt'!V29)*21/1000</f>
        <v>1212.75</v>
      </c>
      <c r="K17" s="31" t="s">
        <v>78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5" thickBot="1" x14ac:dyDescent="0.4">
      <c r="A18" s="1"/>
      <c r="B18" s="6"/>
      <c r="C18" s="1"/>
      <c r="D18" s="1"/>
      <c r="E18" s="1"/>
      <c r="F18" s="107"/>
      <c r="G18" s="1"/>
      <c r="H18" s="1"/>
      <c r="I18" s="1"/>
      <c r="J18" s="22"/>
      <c r="K18" s="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9" customHeight="1" thickBot="1" x14ac:dyDescent="0.4">
      <c r="A19" s="1"/>
      <c r="B19" s="6"/>
      <c r="C19" s="149" t="s">
        <v>79</v>
      </c>
      <c r="D19" s="150"/>
      <c r="E19" s="121"/>
      <c r="F19" s="108" t="s">
        <v>175</v>
      </c>
      <c r="G19" s="3"/>
      <c r="H19" s="4"/>
      <c r="I19" s="1"/>
      <c r="J19" s="22"/>
      <c r="K19" s="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9" customHeight="1" x14ac:dyDescent="0.35">
      <c r="A20" s="1"/>
      <c r="B20" s="6"/>
      <c r="C20" s="145" t="s">
        <v>80</v>
      </c>
      <c r="D20" s="146"/>
      <c r="E20" s="122"/>
      <c r="F20" s="107" t="s">
        <v>175</v>
      </c>
      <c r="G20" s="26"/>
      <c r="H20" s="5" t="s">
        <v>81</v>
      </c>
      <c r="I20" s="1"/>
      <c r="J20" s="29" t="s">
        <v>82</v>
      </c>
      <c r="K20" s="3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9" customHeight="1" x14ac:dyDescent="0.35">
      <c r="A21" s="1"/>
      <c r="B21" s="6"/>
      <c r="C21" s="145" t="s">
        <v>83</v>
      </c>
      <c r="D21" s="146"/>
      <c r="E21" s="122"/>
      <c r="F21" s="107" t="s">
        <v>175</v>
      </c>
      <c r="G21" s="26"/>
      <c r="H21" s="5" t="s">
        <v>84</v>
      </c>
      <c r="I21" s="1"/>
      <c r="J21" s="74" t="s">
        <v>85</v>
      </c>
      <c r="K21" s="7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9" customHeight="1" thickBot="1" x14ac:dyDescent="0.4">
      <c r="A22" s="1"/>
      <c r="B22" s="6"/>
      <c r="C22" s="147" t="s">
        <v>86</v>
      </c>
      <c r="D22" s="148"/>
      <c r="E22" s="123"/>
      <c r="F22" s="109" t="s">
        <v>175</v>
      </c>
      <c r="G22" s="27"/>
      <c r="H22" s="9" t="s">
        <v>87</v>
      </c>
      <c r="I22" s="1"/>
      <c r="J22" s="100">
        <f>J17/18</f>
        <v>67.375</v>
      </c>
      <c r="K22" s="31" t="s">
        <v>78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5" thickBot="1" x14ac:dyDescent="0.4">
      <c r="A23" s="1"/>
      <c r="B23" s="6"/>
      <c r="C23" s="1"/>
      <c r="D23" s="1"/>
      <c r="E23" s="1"/>
      <c r="F23" s="107"/>
      <c r="G23" s="1"/>
      <c r="H23" s="1"/>
      <c r="I23" s="1"/>
      <c r="J23" s="22"/>
      <c r="K23" s="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9" customHeight="1" thickBot="1" x14ac:dyDescent="0.4">
      <c r="A24" s="1"/>
      <c r="B24" s="6"/>
      <c r="C24" s="151" t="s">
        <v>88</v>
      </c>
      <c r="D24" s="152"/>
      <c r="E24" s="119"/>
      <c r="F24" s="110" t="s">
        <v>176</v>
      </c>
      <c r="G24" s="28"/>
      <c r="H24" s="10" t="s">
        <v>77</v>
      </c>
      <c r="I24" s="1"/>
      <c r="J24" s="22"/>
      <c r="K24" s="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5" thickBot="1" x14ac:dyDescent="0.4">
      <c r="A25" s="1"/>
      <c r="B25" s="6"/>
      <c r="C25" s="1"/>
      <c r="D25" s="1"/>
      <c r="E25" s="1"/>
      <c r="F25" s="107"/>
      <c r="G25" s="1"/>
      <c r="H25" s="1"/>
      <c r="I25" s="1"/>
      <c r="J25" s="1"/>
      <c r="K25" s="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9" customHeight="1" thickBot="1" x14ac:dyDescent="0.4">
      <c r="A26" s="1"/>
      <c r="B26" s="6"/>
      <c r="C26" s="151" t="s">
        <v>89</v>
      </c>
      <c r="D26" s="152"/>
      <c r="E26" s="119"/>
      <c r="F26" s="110" t="s">
        <v>177</v>
      </c>
      <c r="G26" s="28"/>
      <c r="H26" s="10" t="s">
        <v>77</v>
      </c>
      <c r="I26" s="1"/>
      <c r="J26" s="1"/>
      <c r="K26" s="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.75" customHeight="1" x14ac:dyDescent="0.35">
      <c r="A27" s="1"/>
      <c r="B27" s="6"/>
      <c r="C27" s="1"/>
      <c r="D27" s="1"/>
      <c r="E27" s="1"/>
      <c r="F27" s="107"/>
      <c r="G27" s="1"/>
      <c r="H27" s="1"/>
      <c r="I27" s="1"/>
      <c r="J27" s="1"/>
      <c r="K27" s="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5" thickBot="1" x14ac:dyDescent="0.4">
      <c r="A28" s="1"/>
      <c r="B28" s="6"/>
      <c r="C28" s="1"/>
      <c r="D28" s="1"/>
      <c r="E28" s="1"/>
      <c r="F28" s="107"/>
      <c r="G28" s="1"/>
      <c r="H28" s="1"/>
      <c r="I28" s="1"/>
      <c r="J28" s="1"/>
      <c r="K28" s="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9" customHeight="1" thickBot="1" x14ac:dyDescent="0.4">
      <c r="A29" s="1"/>
      <c r="B29" s="6"/>
      <c r="C29" s="151" t="s">
        <v>90</v>
      </c>
      <c r="D29" s="152"/>
      <c r="E29" s="119"/>
      <c r="F29" s="110" t="s">
        <v>178</v>
      </c>
      <c r="G29" s="28"/>
      <c r="H29" s="10" t="s">
        <v>77</v>
      </c>
      <c r="I29" s="1"/>
      <c r="J29" s="1"/>
      <c r="K29" s="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9" customHeight="1" x14ac:dyDescent="0.35">
      <c r="A30" s="1"/>
      <c r="B30" s="6"/>
      <c r="C30" s="153" t="s">
        <v>91</v>
      </c>
      <c r="D30" s="154"/>
      <c r="E30" s="124"/>
      <c r="F30" s="111"/>
      <c r="G30" s="3"/>
      <c r="H30" s="4"/>
      <c r="I30" s="1"/>
      <c r="J30" s="1"/>
      <c r="K30" s="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9" customHeight="1" x14ac:dyDescent="0.35">
      <c r="A31" s="1"/>
      <c r="B31" s="6"/>
      <c r="C31" s="145" t="s">
        <v>8</v>
      </c>
      <c r="D31" s="146"/>
      <c r="E31" s="122"/>
      <c r="F31" s="107" t="s">
        <v>178</v>
      </c>
      <c r="G31" s="101"/>
      <c r="H31" s="5" t="s">
        <v>92</v>
      </c>
      <c r="I31" s="1"/>
      <c r="J31" s="1"/>
      <c r="K31" s="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9" customHeight="1" x14ac:dyDescent="0.35">
      <c r="A32" s="1"/>
      <c r="B32" s="6"/>
      <c r="C32" s="145" t="s">
        <v>9</v>
      </c>
      <c r="D32" s="146"/>
      <c r="E32" s="122"/>
      <c r="F32" s="107" t="s">
        <v>178</v>
      </c>
      <c r="G32" s="101"/>
      <c r="H32" s="5" t="s">
        <v>92</v>
      </c>
      <c r="I32" s="1"/>
      <c r="J32" s="1"/>
      <c r="K32" s="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9" customHeight="1" x14ac:dyDescent="0.35">
      <c r="A33" s="1"/>
      <c r="B33" s="6"/>
      <c r="C33" s="145" t="s">
        <v>10</v>
      </c>
      <c r="D33" s="146"/>
      <c r="E33" s="122"/>
      <c r="F33" s="107" t="s">
        <v>178</v>
      </c>
      <c r="G33" s="101"/>
      <c r="H33" s="5" t="s">
        <v>92</v>
      </c>
      <c r="I33" s="1"/>
      <c r="J33" s="1"/>
      <c r="K33" s="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9" customHeight="1" x14ac:dyDescent="0.35">
      <c r="A34" s="1"/>
      <c r="B34" s="6"/>
      <c r="C34" s="145" t="s">
        <v>11</v>
      </c>
      <c r="D34" s="146"/>
      <c r="E34" s="122"/>
      <c r="F34" s="107" t="s">
        <v>178</v>
      </c>
      <c r="G34" s="101"/>
      <c r="H34" s="5" t="s">
        <v>92</v>
      </c>
      <c r="I34" s="1"/>
      <c r="J34" s="1"/>
      <c r="K34" s="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9" customHeight="1" x14ac:dyDescent="0.35">
      <c r="A35" s="1"/>
      <c r="B35" s="6"/>
      <c r="C35" s="145" t="s">
        <v>12</v>
      </c>
      <c r="D35" s="146"/>
      <c r="E35" s="122"/>
      <c r="F35" s="107" t="s">
        <v>178</v>
      </c>
      <c r="G35" s="101"/>
      <c r="H35" s="5" t="s">
        <v>92</v>
      </c>
      <c r="I35" s="1"/>
      <c r="J35" s="1"/>
      <c r="K35" s="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9" customHeight="1" x14ac:dyDescent="0.35">
      <c r="A36" s="1"/>
      <c r="B36" s="6"/>
      <c r="C36" s="145" t="s">
        <v>13</v>
      </c>
      <c r="D36" s="146"/>
      <c r="E36" s="122"/>
      <c r="F36" s="107" t="s">
        <v>178</v>
      </c>
      <c r="G36" s="101"/>
      <c r="H36" s="5" t="s">
        <v>92</v>
      </c>
      <c r="I36" s="1"/>
      <c r="J36" s="1"/>
      <c r="K36" s="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9" customHeight="1" x14ac:dyDescent="0.35">
      <c r="A37" s="1"/>
      <c r="B37" s="6"/>
      <c r="C37" s="145" t="s">
        <v>14</v>
      </c>
      <c r="D37" s="146"/>
      <c r="E37" s="122"/>
      <c r="F37" s="107" t="s">
        <v>178</v>
      </c>
      <c r="G37" s="101"/>
      <c r="H37" s="5" t="s">
        <v>92</v>
      </c>
      <c r="I37" s="1"/>
      <c r="J37" s="1"/>
      <c r="K37" s="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9" customHeight="1" x14ac:dyDescent="0.35">
      <c r="A38" s="1"/>
      <c r="B38" s="6"/>
      <c r="C38" s="145" t="s">
        <v>15</v>
      </c>
      <c r="D38" s="146"/>
      <c r="E38" s="122"/>
      <c r="F38" s="107" t="s">
        <v>178</v>
      </c>
      <c r="G38" s="101"/>
      <c r="H38" s="5" t="s">
        <v>92</v>
      </c>
      <c r="I38" s="1"/>
      <c r="J38" s="1"/>
      <c r="K38" s="5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9" customHeight="1" x14ac:dyDescent="0.35">
      <c r="A39" s="1"/>
      <c r="B39" s="6"/>
      <c r="C39" s="145" t="s">
        <v>16</v>
      </c>
      <c r="D39" s="146"/>
      <c r="E39" s="122"/>
      <c r="F39" s="107" t="s">
        <v>178</v>
      </c>
      <c r="G39" s="101"/>
      <c r="H39" s="5" t="s">
        <v>92</v>
      </c>
      <c r="I39" s="1"/>
      <c r="J39" s="1"/>
      <c r="K39" s="5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9" customHeight="1" thickBot="1" x14ac:dyDescent="0.4">
      <c r="A40" s="1"/>
      <c r="B40" s="6"/>
      <c r="C40" s="147" t="s">
        <v>17</v>
      </c>
      <c r="D40" s="148"/>
      <c r="E40" s="123"/>
      <c r="F40" s="109" t="s">
        <v>178</v>
      </c>
      <c r="G40" s="102"/>
      <c r="H40" s="9" t="s">
        <v>92</v>
      </c>
      <c r="I40" s="1"/>
      <c r="J40" s="1"/>
      <c r="K40" s="5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thickBot="1" x14ac:dyDescent="0.4">
      <c r="A41" s="1"/>
      <c r="B41" s="6"/>
      <c r="C41" s="1"/>
      <c r="D41" s="1"/>
      <c r="E41" s="1"/>
      <c r="F41" s="107"/>
      <c r="G41" s="1"/>
      <c r="H41" s="1"/>
      <c r="I41" s="1"/>
      <c r="J41" s="1"/>
      <c r="K41" s="5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9" customHeight="1" x14ac:dyDescent="0.35">
      <c r="A42" s="1"/>
      <c r="B42" s="6"/>
      <c r="C42" s="149" t="s">
        <v>93</v>
      </c>
      <c r="D42" s="150"/>
      <c r="E42" s="121"/>
      <c r="F42" s="108" t="s">
        <v>179</v>
      </c>
      <c r="G42" s="3"/>
      <c r="H42" s="4"/>
      <c r="I42" s="1"/>
      <c r="J42" s="1"/>
      <c r="K42" s="5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9" customHeight="1" x14ac:dyDescent="0.35">
      <c r="A43" s="1"/>
      <c r="B43" s="6"/>
      <c r="C43" s="145" t="s">
        <v>94</v>
      </c>
      <c r="D43" s="146"/>
      <c r="E43" s="122"/>
      <c r="F43" s="107" t="s">
        <v>179</v>
      </c>
      <c r="G43" s="26"/>
      <c r="H43" s="5" t="s">
        <v>95</v>
      </c>
      <c r="I43" s="1"/>
      <c r="J43" s="1"/>
      <c r="K43" s="5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9" customHeight="1" thickBot="1" x14ac:dyDescent="0.4">
      <c r="A44" s="1"/>
      <c r="B44" s="6"/>
      <c r="C44" s="147" t="s">
        <v>96</v>
      </c>
      <c r="D44" s="148"/>
      <c r="E44" s="123"/>
      <c r="F44" s="109" t="s">
        <v>179</v>
      </c>
      <c r="G44" s="27"/>
      <c r="H44" s="118" t="s">
        <v>97</v>
      </c>
      <c r="I44" s="1"/>
      <c r="J44" s="1"/>
      <c r="K44" s="5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4.5" customHeight="1" x14ac:dyDescent="0.35">
      <c r="A45" s="1"/>
      <c r="B45" s="6"/>
      <c r="C45" s="1"/>
      <c r="D45" s="1"/>
      <c r="E45" s="1"/>
      <c r="F45" s="107"/>
      <c r="G45" s="1"/>
      <c r="H45" s="1"/>
      <c r="I45" s="1"/>
      <c r="J45" s="1"/>
      <c r="K45" s="5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thickBot="1" x14ac:dyDescent="0.4">
      <c r="A46" s="1"/>
      <c r="B46" s="7"/>
      <c r="C46" s="8"/>
      <c r="D46" s="8"/>
      <c r="E46" s="8"/>
      <c r="F46" s="109"/>
      <c r="G46" s="8"/>
      <c r="H46" s="8"/>
      <c r="I46" s="8"/>
      <c r="J46" s="8"/>
      <c r="K46" s="9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x14ac:dyDescent="0.35">
      <c r="A47" s="1"/>
      <c r="B47" s="1"/>
      <c r="C47" s="1"/>
      <c r="D47" s="1"/>
      <c r="E47" s="1"/>
      <c r="F47" s="11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x14ac:dyDescent="0.35">
      <c r="A48" s="1"/>
      <c r="B48" s="1"/>
      <c r="C48" s="1"/>
      <c r="D48" s="1"/>
      <c r="E48" s="1"/>
      <c r="F48" s="11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x14ac:dyDescent="0.35">
      <c r="A49" s="1"/>
      <c r="B49" s="1"/>
      <c r="C49" s="1"/>
      <c r="D49" s="1"/>
      <c r="E49" s="1"/>
      <c r="F49" s="11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x14ac:dyDescent="0.35">
      <c r="A50" s="1"/>
      <c r="B50" s="1"/>
      <c r="C50" s="1"/>
      <c r="D50" s="1"/>
      <c r="E50" s="1"/>
      <c r="F50" s="11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</sheetData>
  <mergeCells count="23">
    <mergeCell ref="C22:D22"/>
    <mergeCell ref="C17:D17"/>
    <mergeCell ref="C15:D15"/>
    <mergeCell ref="C20:D20"/>
    <mergeCell ref="C19:D19"/>
    <mergeCell ref="C21:D21"/>
    <mergeCell ref="C38:D38"/>
    <mergeCell ref="C24:D24"/>
    <mergeCell ref="C26:D26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9:D39"/>
    <mergeCell ref="C40:D40"/>
    <mergeCell ref="C42:D42"/>
    <mergeCell ref="C43:D43"/>
    <mergeCell ref="C44:D44"/>
  </mergeCells>
  <phoneticPr fontId="4" type="noConversion"/>
  <pageMargins left="0.70866141732283472" right="0.70866141732283472" top="0.78740157480314965" bottom="0.78740157480314965" header="0.31496062992125984" footer="0.31496062992125984"/>
  <pageSetup paperSize="9" scale="61" orientation="landscape" r:id="rId1"/>
  <headerFooter>
    <oddFooter>&amp;L&amp;D&amp;RSeite &amp;P von &amp;N</oddFooter>
  </headerFooter>
  <ignoredErrors>
    <ignoredError sqref="F17 F19:F22 F24:F26 F29:F40 F42:F44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27353-A932-4ACB-8AD6-B713C5C8D804}">
  <sheetPr>
    <pageSetUpPr fitToPage="1"/>
  </sheetPr>
  <dimension ref="A1:BF280"/>
  <sheetViews>
    <sheetView zoomScale="80" zoomScaleNormal="8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/>
    </sheetView>
  </sheetViews>
  <sheetFormatPr baseColWidth="10" defaultColWidth="11.453125" defaultRowHeight="14.5" x14ac:dyDescent="0.35"/>
  <cols>
    <col min="1" max="2" width="5.1796875" style="1" customWidth="1"/>
    <col min="3" max="3" width="25.1796875" bestFit="1" customWidth="1"/>
    <col min="4" max="10" width="10.81640625" customWidth="1"/>
    <col min="30" max="30" width="6.1796875" style="1" customWidth="1"/>
    <col min="31" max="31" width="10.81640625" style="1"/>
    <col min="34" max="35" width="10.81640625" customWidth="1"/>
    <col min="16384" max="16384" width="10.81640625" bestFit="1" customWidth="1"/>
  </cols>
  <sheetData>
    <row r="1" spans="2:58" x14ac:dyDescent="0.35">
      <c r="B1" s="84" t="s">
        <v>68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2:58" s="1" customFormat="1" x14ac:dyDescent="0.35"/>
    <row r="3" spans="2:58" s="1" customFormat="1" x14ac:dyDescent="0.35"/>
    <row r="4" spans="2:58" ht="15" thickBot="1" x14ac:dyDescent="0.4">
      <c r="C4" s="3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2:58" s="1" customFormat="1" ht="15" thickBot="1" x14ac:dyDescent="0.4"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3"/>
    </row>
    <row r="6" spans="2:58" x14ac:dyDescent="0.35">
      <c r="B6" s="45"/>
      <c r="C6" s="157" t="s">
        <v>98</v>
      </c>
      <c r="D6" s="96" t="s">
        <v>99</v>
      </c>
      <c r="E6" s="97"/>
      <c r="F6" s="97"/>
      <c r="G6" s="97"/>
      <c r="H6" s="97"/>
      <c r="I6" s="97"/>
      <c r="J6" s="9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4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2:58" ht="15" thickBot="1" x14ac:dyDescent="0.4">
      <c r="B7" s="45"/>
      <c r="C7" s="158"/>
      <c r="D7" s="159" t="s">
        <v>100</v>
      </c>
      <c r="E7" s="160"/>
      <c r="F7" s="160"/>
      <c r="G7" s="160"/>
      <c r="H7" s="160"/>
      <c r="I7" s="160"/>
      <c r="J7" s="16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44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2:58" s="1" customFormat="1" ht="15" thickBot="1" x14ac:dyDescent="0.4">
      <c r="B8" s="45"/>
      <c r="AD8" s="44"/>
    </row>
    <row r="9" spans="2:58" x14ac:dyDescent="0.35">
      <c r="B9" s="45"/>
      <c r="C9" s="99" t="s">
        <v>101</v>
      </c>
      <c r="D9" s="69">
        <v>1</v>
      </c>
      <c r="E9" s="70">
        <v>2</v>
      </c>
      <c r="F9" s="70">
        <v>3</v>
      </c>
      <c r="G9" s="70">
        <v>4</v>
      </c>
      <c r="H9" s="70">
        <v>5</v>
      </c>
      <c r="I9" s="70">
        <v>6</v>
      </c>
      <c r="J9" s="70">
        <v>7</v>
      </c>
      <c r="K9" s="70">
        <v>8</v>
      </c>
      <c r="L9" s="70">
        <v>9</v>
      </c>
      <c r="M9" s="70">
        <v>10</v>
      </c>
      <c r="N9" s="70">
        <v>11</v>
      </c>
      <c r="O9" s="70">
        <v>12</v>
      </c>
      <c r="P9" s="70">
        <v>13</v>
      </c>
      <c r="Q9" s="70">
        <v>14</v>
      </c>
      <c r="R9" s="70">
        <v>15</v>
      </c>
      <c r="S9" s="70">
        <v>16</v>
      </c>
      <c r="T9" s="70">
        <v>17</v>
      </c>
      <c r="U9" s="70">
        <v>18</v>
      </c>
      <c r="V9" s="70">
        <v>19</v>
      </c>
      <c r="W9" s="70">
        <v>20</v>
      </c>
      <c r="X9" s="70">
        <v>21</v>
      </c>
      <c r="Y9" s="70">
        <v>22</v>
      </c>
      <c r="Z9" s="70">
        <v>23</v>
      </c>
      <c r="AA9" s="71">
        <v>24</v>
      </c>
      <c r="AB9" s="65"/>
      <c r="AC9" s="66"/>
      <c r="AD9" s="44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</row>
    <row r="10" spans="2:58" ht="15" thickBot="1" x14ac:dyDescent="0.4">
      <c r="B10" s="45"/>
      <c r="C10" s="1"/>
      <c r="D10" s="67" t="s">
        <v>102</v>
      </c>
      <c r="E10" s="72" t="s">
        <v>103</v>
      </c>
      <c r="F10" s="72" t="s">
        <v>104</v>
      </c>
      <c r="G10" s="72" t="s">
        <v>105</v>
      </c>
      <c r="H10" s="72" t="s">
        <v>106</v>
      </c>
      <c r="I10" s="72" t="s">
        <v>107</v>
      </c>
      <c r="J10" s="72" t="s">
        <v>108</v>
      </c>
      <c r="K10" s="72" t="s">
        <v>102</v>
      </c>
      <c r="L10" s="72" t="s">
        <v>103</v>
      </c>
      <c r="M10" s="72" t="s">
        <v>104</v>
      </c>
      <c r="N10" s="72" t="s">
        <v>105</v>
      </c>
      <c r="O10" s="72" t="s">
        <v>106</v>
      </c>
      <c r="P10" s="72" t="s">
        <v>107</v>
      </c>
      <c r="Q10" s="72" t="s">
        <v>108</v>
      </c>
      <c r="R10" s="72" t="s">
        <v>102</v>
      </c>
      <c r="S10" s="72" t="s">
        <v>103</v>
      </c>
      <c r="T10" s="72" t="s">
        <v>104</v>
      </c>
      <c r="U10" s="72" t="s">
        <v>105</v>
      </c>
      <c r="V10" s="72" t="s">
        <v>106</v>
      </c>
      <c r="W10" s="72" t="s">
        <v>107</v>
      </c>
      <c r="X10" s="72" t="s">
        <v>108</v>
      </c>
      <c r="Y10" s="72" t="s">
        <v>102</v>
      </c>
      <c r="Z10" s="72" t="s">
        <v>103</v>
      </c>
      <c r="AA10" s="78" t="s">
        <v>104</v>
      </c>
      <c r="AB10" s="67" t="s">
        <v>109</v>
      </c>
      <c r="AC10" s="68" t="s">
        <v>110</v>
      </c>
      <c r="AD10" s="44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 spans="2:58" x14ac:dyDescent="0.35">
      <c r="B11" s="45"/>
      <c r="C11" s="89" t="s">
        <v>111</v>
      </c>
      <c r="D11" s="53">
        <f>SUM(D17,D24,D31,D38,D45,D52,D59,D66,D73,D80)</f>
        <v>0</v>
      </c>
      <c r="E11" s="53">
        <f t="shared" ref="E11:AA11" si="0">SUM(E17,E24,E31,E38,E45,E52,E59,E66,E73,E80)</f>
        <v>60000</v>
      </c>
      <c r="F11" s="53">
        <f t="shared" si="0"/>
        <v>70000</v>
      </c>
      <c r="G11" s="53">
        <f t="shared" si="0"/>
        <v>60000</v>
      </c>
      <c r="H11" s="53">
        <f t="shared" si="0"/>
        <v>70000</v>
      </c>
      <c r="I11" s="53">
        <f t="shared" si="0"/>
        <v>30000</v>
      </c>
      <c r="J11" s="90">
        <f t="shared" si="0"/>
        <v>0</v>
      </c>
      <c r="K11" s="53">
        <f t="shared" si="0"/>
        <v>90000</v>
      </c>
      <c r="L11" s="53">
        <f t="shared" si="0"/>
        <v>60000</v>
      </c>
      <c r="M11" s="53">
        <f t="shared" si="0"/>
        <v>60000</v>
      </c>
      <c r="N11" s="53">
        <f t="shared" si="0"/>
        <v>60000</v>
      </c>
      <c r="O11" s="53">
        <f t="shared" si="0"/>
        <v>90000</v>
      </c>
      <c r="P11" s="53">
        <f t="shared" si="0"/>
        <v>0</v>
      </c>
      <c r="Q11" s="90">
        <f t="shared" si="0"/>
        <v>0</v>
      </c>
      <c r="R11" s="53">
        <f t="shared" si="0"/>
        <v>75000</v>
      </c>
      <c r="S11" s="53">
        <f t="shared" si="0"/>
        <v>90000</v>
      </c>
      <c r="T11" s="53">
        <f t="shared" si="0"/>
        <v>60000</v>
      </c>
      <c r="U11" s="53">
        <f t="shared" si="0"/>
        <v>75000</v>
      </c>
      <c r="V11" s="53">
        <f t="shared" si="0"/>
        <v>60000</v>
      </c>
      <c r="W11" s="53">
        <f t="shared" si="0"/>
        <v>38000</v>
      </c>
      <c r="X11" s="90">
        <f t="shared" si="0"/>
        <v>0</v>
      </c>
      <c r="Y11" s="53">
        <f t="shared" si="0"/>
        <v>60000</v>
      </c>
      <c r="Z11" s="53">
        <f t="shared" si="0"/>
        <v>90000</v>
      </c>
      <c r="AA11" s="53">
        <f t="shared" si="0"/>
        <v>13000</v>
      </c>
      <c r="AB11" s="53">
        <f>SUM(AB17,AB24,AB31,AB38,AB45,AB52,AB59,AB66,AB73,AB80)</f>
        <v>1211000</v>
      </c>
      <c r="AC11" s="33">
        <f>AB11-'2. Preisblatt'!J17*1000</f>
        <v>-1750</v>
      </c>
      <c r="AD11" s="44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 spans="2:58" s="1" customFormat="1" ht="15" thickBot="1" x14ac:dyDescent="0.4">
      <c r="B12" s="45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4"/>
    </row>
    <row r="13" spans="2:58" x14ac:dyDescent="0.35">
      <c r="B13" s="45"/>
      <c r="C13" s="57" t="str">
        <f>IF(OR('1. Stammdatenblatt'!D11&lt;&gt;"", '1. Stammdatenblatt'!D15&lt;&gt;""),
_xlfn.TEXTJOIN("",TRUE,'1. Stammdatenblatt'!D7, " (", '1. Stammdatenblatt'!D11, ", ", '1. Stammdatenblatt'!D15, ")"),
'1. Stammdatenblatt'!D7)</f>
        <v>NSG1 (Unternehmen 1, Ort 1)</v>
      </c>
      <c r="D13" s="93" t="str">
        <f>IF((D14&gt;=-D15),"Vorrat ok","Vorrat tief")</f>
        <v>Vorrat ok</v>
      </c>
      <c r="E13" s="93" t="str">
        <f t="shared" ref="E13:AA13" si="1">IF((E14&gt;=-E15),"Vorrat ok","Vorrat tief")</f>
        <v>Vorrat ok</v>
      </c>
      <c r="F13" s="93" t="str">
        <f t="shared" si="1"/>
        <v>Vorrat ok</v>
      </c>
      <c r="G13" s="93" t="str">
        <f t="shared" si="1"/>
        <v>Vorrat ok</v>
      </c>
      <c r="H13" s="93" t="str">
        <f t="shared" si="1"/>
        <v>Vorrat ok</v>
      </c>
      <c r="I13" s="93" t="str">
        <f t="shared" si="1"/>
        <v>Vorrat ok</v>
      </c>
      <c r="J13" s="93" t="str">
        <f t="shared" si="1"/>
        <v>Vorrat ok</v>
      </c>
      <c r="K13" s="93" t="str">
        <f t="shared" si="1"/>
        <v>Vorrat ok</v>
      </c>
      <c r="L13" s="93" t="str">
        <f t="shared" si="1"/>
        <v>Vorrat ok</v>
      </c>
      <c r="M13" s="93" t="str">
        <f t="shared" si="1"/>
        <v>Vorrat ok</v>
      </c>
      <c r="N13" s="93" t="str">
        <f t="shared" si="1"/>
        <v>Vorrat ok</v>
      </c>
      <c r="O13" s="93" t="str">
        <f t="shared" si="1"/>
        <v>Vorrat ok</v>
      </c>
      <c r="P13" s="93" t="str">
        <f t="shared" si="1"/>
        <v>Vorrat ok</v>
      </c>
      <c r="Q13" s="93" t="str">
        <f t="shared" si="1"/>
        <v>Vorrat ok</v>
      </c>
      <c r="R13" s="93" t="str">
        <f t="shared" si="1"/>
        <v>Vorrat ok</v>
      </c>
      <c r="S13" s="93" t="str">
        <f t="shared" si="1"/>
        <v>Vorrat ok</v>
      </c>
      <c r="T13" s="93" t="str">
        <f t="shared" si="1"/>
        <v>Vorrat ok</v>
      </c>
      <c r="U13" s="93" t="str">
        <f t="shared" si="1"/>
        <v>Vorrat ok</v>
      </c>
      <c r="V13" s="93" t="str">
        <f t="shared" si="1"/>
        <v>Vorrat ok</v>
      </c>
      <c r="W13" s="93" t="str">
        <f t="shared" si="1"/>
        <v>Vorrat ok</v>
      </c>
      <c r="X13" s="93" t="str">
        <f t="shared" si="1"/>
        <v>Vorrat ok</v>
      </c>
      <c r="Y13" s="93" t="str">
        <f t="shared" si="1"/>
        <v>Vorrat ok</v>
      </c>
      <c r="Z13" s="93" t="str">
        <f t="shared" si="1"/>
        <v>Vorrat ok</v>
      </c>
      <c r="AA13" s="93" t="str">
        <f t="shared" si="1"/>
        <v>Vorrat ok</v>
      </c>
      <c r="AB13" s="63"/>
      <c r="AC13" s="58"/>
      <c r="AD13" s="44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</row>
    <row r="14" spans="2:58" x14ac:dyDescent="0.35">
      <c r="B14" s="45"/>
      <c r="C14" s="59" t="s">
        <v>112</v>
      </c>
      <c r="D14" s="39">
        <f>+'1. Stammdatenblatt'!$D$37</f>
        <v>160000</v>
      </c>
      <c r="E14" s="39">
        <f t="shared" ref="E14:Z14" si="2">+D14+D15+D17</f>
        <v>127000</v>
      </c>
      <c r="F14" s="39">
        <f t="shared" si="2"/>
        <v>124000</v>
      </c>
      <c r="G14" s="39">
        <f t="shared" si="2"/>
        <v>151000</v>
      </c>
      <c r="H14" s="39">
        <f t="shared" si="2"/>
        <v>148000</v>
      </c>
      <c r="I14" s="39">
        <f t="shared" si="2"/>
        <v>145000</v>
      </c>
      <c r="J14" s="39">
        <f t="shared" si="2"/>
        <v>132000</v>
      </c>
      <c r="K14" s="39">
        <f t="shared" si="2"/>
        <v>99000</v>
      </c>
      <c r="L14" s="39">
        <f t="shared" si="2"/>
        <v>126000</v>
      </c>
      <c r="M14" s="39">
        <f t="shared" si="2"/>
        <v>123000</v>
      </c>
      <c r="N14" s="39">
        <f t="shared" si="2"/>
        <v>120000</v>
      </c>
      <c r="O14" s="39">
        <f t="shared" si="2"/>
        <v>117000</v>
      </c>
      <c r="P14" s="39">
        <f t="shared" si="2"/>
        <v>144000</v>
      </c>
      <c r="Q14" s="39">
        <f t="shared" si="2"/>
        <v>111000</v>
      </c>
      <c r="R14" s="39">
        <f t="shared" si="2"/>
        <v>78000</v>
      </c>
      <c r="S14" s="39">
        <f t="shared" si="2"/>
        <v>75000</v>
      </c>
      <c r="T14" s="39">
        <f t="shared" si="2"/>
        <v>102000</v>
      </c>
      <c r="U14" s="39">
        <f t="shared" si="2"/>
        <v>99000</v>
      </c>
      <c r="V14" s="39">
        <f t="shared" si="2"/>
        <v>96000</v>
      </c>
      <c r="W14" s="39">
        <f t="shared" si="2"/>
        <v>93000</v>
      </c>
      <c r="X14" s="39">
        <f t="shared" si="2"/>
        <v>90000</v>
      </c>
      <c r="Y14" s="39">
        <f>+X14+X15+X17</f>
        <v>57000</v>
      </c>
      <c r="Z14" s="39">
        <f t="shared" si="2"/>
        <v>87000</v>
      </c>
      <c r="AA14" s="39">
        <f>+Z14+Z15+Z17</f>
        <v>147000</v>
      </c>
      <c r="AB14" s="95"/>
      <c r="AC14" s="60"/>
      <c r="AD14" s="44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</row>
    <row r="15" spans="2:58" x14ac:dyDescent="0.35">
      <c r="B15" s="45"/>
      <c r="C15" s="59" t="s">
        <v>113</v>
      </c>
      <c r="D15" s="53">
        <f>-'1. Stammdatenblatt'!$D$29</f>
        <v>-33000</v>
      </c>
      <c r="E15" s="53">
        <f>-'1. Stammdatenblatt'!D29</f>
        <v>-33000</v>
      </c>
      <c r="F15" s="53">
        <f>+E15</f>
        <v>-33000</v>
      </c>
      <c r="G15" s="53">
        <f t="shared" ref="G15:X15" si="3">+F15</f>
        <v>-33000</v>
      </c>
      <c r="H15" s="53">
        <f t="shared" si="3"/>
        <v>-33000</v>
      </c>
      <c r="I15" s="53">
        <f t="shared" si="3"/>
        <v>-33000</v>
      </c>
      <c r="J15" s="53">
        <f t="shared" si="3"/>
        <v>-33000</v>
      </c>
      <c r="K15" s="53">
        <f t="shared" si="3"/>
        <v>-33000</v>
      </c>
      <c r="L15" s="53">
        <f t="shared" si="3"/>
        <v>-33000</v>
      </c>
      <c r="M15" s="53">
        <f t="shared" si="3"/>
        <v>-33000</v>
      </c>
      <c r="N15" s="53">
        <f t="shared" si="3"/>
        <v>-33000</v>
      </c>
      <c r="O15" s="53">
        <f t="shared" si="3"/>
        <v>-33000</v>
      </c>
      <c r="P15" s="53">
        <f t="shared" si="3"/>
        <v>-33000</v>
      </c>
      <c r="Q15" s="53">
        <f t="shared" si="3"/>
        <v>-33000</v>
      </c>
      <c r="R15" s="53">
        <f t="shared" si="3"/>
        <v>-33000</v>
      </c>
      <c r="S15" s="53">
        <f t="shared" si="3"/>
        <v>-33000</v>
      </c>
      <c r="T15" s="53">
        <f t="shared" si="3"/>
        <v>-33000</v>
      </c>
      <c r="U15" s="53">
        <f t="shared" si="3"/>
        <v>-33000</v>
      </c>
      <c r="V15" s="53">
        <f t="shared" si="3"/>
        <v>-33000</v>
      </c>
      <c r="W15" s="53">
        <f t="shared" si="3"/>
        <v>-33000</v>
      </c>
      <c r="X15" s="53">
        <f t="shared" si="3"/>
        <v>-33000</v>
      </c>
      <c r="Y15" s="90">
        <v>0</v>
      </c>
      <c r="Z15" s="90">
        <f t="shared" ref="Z15" si="4">+Y15</f>
        <v>0</v>
      </c>
      <c r="AA15" s="90">
        <v>0</v>
      </c>
      <c r="AB15" s="91">
        <f>SUM(D15:AA15)</f>
        <v>-693000</v>
      </c>
      <c r="AC15" s="94">
        <f>AB15+'1. Stammdatenblatt'!$D$29*21</f>
        <v>0</v>
      </c>
      <c r="AD15" s="4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2:58" ht="15" thickBot="1" x14ac:dyDescent="0.4">
      <c r="B16" s="45"/>
      <c r="C16" s="75" t="s">
        <v>114</v>
      </c>
      <c r="D16" s="76">
        <f>D15</f>
        <v>-33000</v>
      </c>
      <c r="E16" s="77">
        <f>D16+E15</f>
        <v>-66000</v>
      </c>
      <c r="F16" s="77">
        <f t="shared" ref="F16:X16" si="5">E16+F15</f>
        <v>-99000</v>
      </c>
      <c r="G16" s="77">
        <f t="shared" si="5"/>
        <v>-132000</v>
      </c>
      <c r="H16" s="77">
        <f t="shared" si="5"/>
        <v>-165000</v>
      </c>
      <c r="I16" s="77">
        <f t="shared" si="5"/>
        <v>-198000</v>
      </c>
      <c r="J16" s="77">
        <f t="shared" si="5"/>
        <v>-231000</v>
      </c>
      <c r="K16" s="77">
        <f t="shared" si="5"/>
        <v>-264000</v>
      </c>
      <c r="L16" s="77">
        <f t="shared" si="5"/>
        <v>-297000</v>
      </c>
      <c r="M16" s="77">
        <f t="shared" si="5"/>
        <v>-330000</v>
      </c>
      <c r="N16" s="77">
        <f t="shared" si="5"/>
        <v>-363000</v>
      </c>
      <c r="O16" s="77">
        <f t="shared" si="5"/>
        <v>-396000</v>
      </c>
      <c r="P16" s="77">
        <f t="shared" si="5"/>
        <v>-429000</v>
      </c>
      <c r="Q16" s="77">
        <f t="shared" si="5"/>
        <v>-462000</v>
      </c>
      <c r="R16" s="77">
        <f t="shared" si="5"/>
        <v>-495000</v>
      </c>
      <c r="S16" s="77">
        <f t="shared" si="5"/>
        <v>-528000</v>
      </c>
      <c r="T16" s="77">
        <f t="shared" si="5"/>
        <v>-561000</v>
      </c>
      <c r="U16" s="77">
        <f t="shared" si="5"/>
        <v>-594000</v>
      </c>
      <c r="V16" s="77">
        <f t="shared" si="5"/>
        <v>-627000</v>
      </c>
      <c r="W16" s="77">
        <f t="shared" si="5"/>
        <v>-660000</v>
      </c>
      <c r="X16" s="77">
        <f t="shared" si="5"/>
        <v>-693000</v>
      </c>
      <c r="Y16" s="77">
        <f t="shared" ref="Y16" si="6">X16+Y15</f>
        <v>-693000</v>
      </c>
      <c r="Z16" s="77">
        <f t="shared" ref="Z16" si="7">Y16+Z15</f>
        <v>-693000</v>
      </c>
      <c r="AA16" s="77">
        <f t="shared" ref="AA16" si="8">Z16+AA15</f>
        <v>-693000</v>
      </c>
      <c r="AB16" s="92"/>
      <c r="AC16" s="62"/>
      <c r="AD16" s="4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</row>
    <row r="17" spans="1:58" ht="15" thickBot="1" x14ac:dyDescent="0.4">
      <c r="B17" s="45"/>
      <c r="C17" s="61" t="s">
        <v>115</v>
      </c>
      <c r="D17" s="55"/>
      <c r="E17" s="54">
        <v>30000</v>
      </c>
      <c r="F17" s="54">
        <v>60000</v>
      </c>
      <c r="G17" s="54">
        <v>30000</v>
      </c>
      <c r="H17" s="54">
        <v>30000</v>
      </c>
      <c r="I17" s="54">
        <v>20000</v>
      </c>
      <c r="J17" s="82"/>
      <c r="K17" s="54">
        <v>60000</v>
      </c>
      <c r="L17" s="54">
        <v>30000</v>
      </c>
      <c r="M17" s="54">
        <v>30000</v>
      </c>
      <c r="N17" s="54">
        <v>30000</v>
      </c>
      <c r="O17" s="54">
        <v>60000</v>
      </c>
      <c r="P17" s="54"/>
      <c r="Q17" s="82"/>
      <c r="R17" s="54">
        <v>30000</v>
      </c>
      <c r="S17" s="54">
        <v>60000</v>
      </c>
      <c r="T17" s="54">
        <v>30000</v>
      </c>
      <c r="U17" s="54">
        <v>30000</v>
      </c>
      <c r="V17" s="54">
        <v>30000</v>
      </c>
      <c r="W17" s="54">
        <v>30000</v>
      </c>
      <c r="X17" s="82"/>
      <c r="Y17" s="54">
        <v>30000</v>
      </c>
      <c r="Z17" s="54">
        <v>60000</v>
      </c>
      <c r="AA17" s="54">
        <v>13000</v>
      </c>
      <c r="AB17" s="92">
        <f>SUM(D17:AA17)</f>
        <v>693000</v>
      </c>
      <c r="AC17" s="62"/>
      <c r="AD17" s="4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</row>
    <row r="18" spans="1:58" ht="29.5" thickBot="1" x14ac:dyDescent="0.4">
      <c r="B18" s="45"/>
      <c r="C18" s="79" t="s">
        <v>116</v>
      </c>
      <c r="D18" s="80">
        <f>+D16+SUM($D17:D17)</f>
        <v>-33000</v>
      </c>
      <c r="E18" s="80">
        <f>+E16+SUM($D17:E17)</f>
        <v>-36000</v>
      </c>
      <c r="F18" s="80">
        <f>+F16+SUM($D17:F17)</f>
        <v>-9000</v>
      </c>
      <c r="G18" s="80">
        <f>+G16+SUM($D17:G17)</f>
        <v>-12000</v>
      </c>
      <c r="H18" s="80">
        <f>+H16+SUM($D17:H17)</f>
        <v>-15000</v>
      </c>
      <c r="I18" s="80">
        <f>+I16+SUM($D17:I17)</f>
        <v>-28000</v>
      </c>
      <c r="J18" s="80">
        <f>+J16+SUM($D17:J17)</f>
        <v>-61000</v>
      </c>
      <c r="K18" s="80">
        <f>+K16+SUM($D17:K17)</f>
        <v>-34000</v>
      </c>
      <c r="L18" s="80">
        <f>+L16+SUM($D17:L17)</f>
        <v>-37000</v>
      </c>
      <c r="M18" s="80">
        <f>+M16+SUM($D17:M17)</f>
        <v>-40000</v>
      </c>
      <c r="N18" s="80">
        <f>+N16+SUM($D17:N17)</f>
        <v>-43000</v>
      </c>
      <c r="O18" s="80">
        <f>+O16+SUM($D17:O17)</f>
        <v>-16000</v>
      </c>
      <c r="P18" s="80">
        <f>+P16+SUM($D17:P17)</f>
        <v>-49000</v>
      </c>
      <c r="Q18" s="80">
        <f>+Q16+SUM($D17:Q17)</f>
        <v>-82000</v>
      </c>
      <c r="R18" s="80">
        <f>+R16+SUM($D17:R17)</f>
        <v>-85000</v>
      </c>
      <c r="S18" s="80">
        <f>+S16+SUM($D17:S17)</f>
        <v>-58000</v>
      </c>
      <c r="T18" s="80">
        <f>+T16+SUM($D17:T17)</f>
        <v>-61000</v>
      </c>
      <c r="U18" s="80">
        <f>+U16+SUM($D17:U17)</f>
        <v>-64000</v>
      </c>
      <c r="V18" s="80">
        <f>+V16+SUM($D17:V17)</f>
        <v>-67000</v>
      </c>
      <c r="W18" s="80">
        <f>+W16+SUM($D17:W17)</f>
        <v>-70000</v>
      </c>
      <c r="X18" s="80">
        <f>+X16+SUM($D17:X17)</f>
        <v>-103000</v>
      </c>
      <c r="Y18" s="80">
        <f>+Y16+SUM($D17:Y17)</f>
        <v>-73000</v>
      </c>
      <c r="Z18" s="80">
        <f>+Z16+SUM($D17:Z17)</f>
        <v>-13000</v>
      </c>
      <c r="AA18" s="80">
        <f>+AA16+SUM($D17:AA17)</f>
        <v>0</v>
      </c>
      <c r="AB18" s="83">
        <f>AB15+AB17</f>
        <v>0</v>
      </c>
      <c r="AC18" s="81"/>
      <c r="AD18" s="4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</row>
    <row r="19" spans="1:58" s="1" customFormat="1" ht="15" thickBot="1" x14ac:dyDescent="0.4">
      <c r="B19" s="45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D19" s="44"/>
    </row>
    <row r="20" spans="1:58" x14ac:dyDescent="0.35">
      <c r="A20"/>
      <c r="B20" s="85"/>
      <c r="C20" s="86" t="str">
        <f>IF(OR('1. Stammdatenblatt'!F11&lt;&gt;"", '1. Stammdatenblatt'!F15&lt;&gt;""),
_xlfn.TEXTJOIN("",TRUE,'1. Stammdatenblatt'!F7, " (", '1. Stammdatenblatt'!F11, ", ", '1. Stammdatenblatt'!F15, ")"),
'1. Stammdatenblatt'!F7)</f>
        <v>NSG2 (Unternehmen 2, Ort 2)</v>
      </c>
      <c r="D20" s="93" t="str">
        <f>IF((D21&gt;=-D22),"Vorrat ok","Vorrat tief")</f>
        <v>Vorrat ok</v>
      </c>
      <c r="E20" s="93" t="str">
        <f t="shared" ref="E20" si="9">IF((E21&gt;=-E22),"Vorrat ok","Vorrat tief")</f>
        <v>Vorrat ok</v>
      </c>
      <c r="F20" s="93" t="str">
        <f t="shared" ref="F20" si="10">IF((F21&gt;=-F22),"Vorrat ok","Vorrat tief")</f>
        <v>Vorrat ok</v>
      </c>
      <c r="G20" s="93" t="str">
        <f t="shared" ref="G20" si="11">IF((G21&gt;=-G22),"Vorrat ok","Vorrat tief")</f>
        <v>Vorrat ok</v>
      </c>
      <c r="H20" s="93" t="str">
        <f t="shared" ref="H20" si="12">IF((H21&gt;=-H22),"Vorrat ok","Vorrat tief")</f>
        <v>Vorrat ok</v>
      </c>
      <c r="I20" s="93" t="str">
        <f t="shared" ref="I20" si="13">IF((I21&gt;=-I22),"Vorrat ok","Vorrat tief")</f>
        <v>Vorrat ok</v>
      </c>
      <c r="J20" s="93" t="str">
        <f t="shared" ref="J20" si="14">IF((J21&gt;=-J22),"Vorrat ok","Vorrat tief")</f>
        <v>Vorrat ok</v>
      </c>
      <c r="K20" s="93" t="str">
        <f t="shared" ref="K20" si="15">IF((K21&gt;=-K22),"Vorrat ok","Vorrat tief")</f>
        <v>Vorrat ok</v>
      </c>
      <c r="L20" s="93" t="str">
        <f t="shared" ref="L20" si="16">IF((L21&gt;=-L22),"Vorrat ok","Vorrat tief")</f>
        <v>Vorrat ok</v>
      </c>
      <c r="M20" s="93" t="str">
        <f t="shared" ref="M20" si="17">IF((M21&gt;=-M22),"Vorrat ok","Vorrat tief")</f>
        <v>Vorrat ok</v>
      </c>
      <c r="N20" s="93" t="str">
        <f t="shared" ref="N20" si="18">IF((N21&gt;=-N22),"Vorrat ok","Vorrat tief")</f>
        <v>Vorrat ok</v>
      </c>
      <c r="O20" s="93" t="str">
        <f t="shared" ref="O20" si="19">IF((O21&gt;=-O22),"Vorrat ok","Vorrat tief")</f>
        <v>Vorrat ok</v>
      </c>
      <c r="P20" s="93" t="str">
        <f t="shared" ref="P20" si="20">IF((P21&gt;=-P22),"Vorrat ok","Vorrat tief")</f>
        <v>Vorrat ok</v>
      </c>
      <c r="Q20" s="93" t="str">
        <f t="shared" ref="Q20" si="21">IF((Q21&gt;=-Q22),"Vorrat ok","Vorrat tief")</f>
        <v>Vorrat ok</v>
      </c>
      <c r="R20" s="93" t="str">
        <f t="shared" ref="R20" si="22">IF((R21&gt;=-R22),"Vorrat ok","Vorrat tief")</f>
        <v>Vorrat tief</v>
      </c>
      <c r="S20" s="93" t="str">
        <f t="shared" ref="S20" si="23">IF((S21&gt;=-S22),"Vorrat ok","Vorrat tief")</f>
        <v>Vorrat ok</v>
      </c>
      <c r="T20" s="93" t="str">
        <f t="shared" ref="T20" si="24">IF((T21&gt;=-T22),"Vorrat ok","Vorrat tief")</f>
        <v>Vorrat ok</v>
      </c>
      <c r="U20" s="93" t="str">
        <f t="shared" ref="U20" si="25">IF((U21&gt;=-U22),"Vorrat ok","Vorrat tief")</f>
        <v>Vorrat ok</v>
      </c>
      <c r="V20" s="93" t="str">
        <f t="shared" ref="V20" si="26">IF((V21&gt;=-V22),"Vorrat ok","Vorrat tief")</f>
        <v>Vorrat ok</v>
      </c>
      <c r="W20" s="93" t="str">
        <f t="shared" ref="W20" si="27">IF((W21&gt;=-W22),"Vorrat ok","Vorrat tief")</f>
        <v>Vorrat ok</v>
      </c>
      <c r="X20" s="93" t="str">
        <f t="shared" ref="X20" si="28">IF((X21&gt;=-X22),"Vorrat ok","Vorrat tief")</f>
        <v>Vorrat ok</v>
      </c>
      <c r="Y20" s="93" t="str">
        <f t="shared" ref="Y20" si="29">IF((Y21&gt;=-Y22),"Vorrat ok","Vorrat tief")</f>
        <v>Vorrat ok</v>
      </c>
      <c r="Z20" s="93" t="str">
        <f t="shared" ref="Z20" si="30">IF((Z21&gt;=-Z22),"Vorrat ok","Vorrat tief")</f>
        <v>Vorrat ok</v>
      </c>
      <c r="AA20" s="93" t="str">
        <f t="shared" ref="AA20" si="31">IF((AA21&gt;=-AA22),"Vorrat ok","Vorrat tief")</f>
        <v>Vorrat ok</v>
      </c>
      <c r="AB20" s="63"/>
      <c r="AC20" s="58"/>
      <c r="AD20" s="4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58" x14ac:dyDescent="0.35">
      <c r="A21"/>
      <c r="B21" s="85"/>
      <c r="C21" s="59" t="s">
        <v>112</v>
      </c>
      <c r="D21" s="39">
        <f>+'1. Stammdatenblatt'!$F$37</f>
        <v>80000</v>
      </c>
      <c r="E21" s="39">
        <f>+D21+D22+D24</f>
        <v>60200</v>
      </c>
      <c r="F21" s="39">
        <f t="shared" ref="F21:X21" si="32">+E21+E22+E24</f>
        <v>70400</v>
      </c>
      <c r="G21" s="39">
        <f t="shared" si="32"/>
        <v>50600</v>
      </c>
      <c r="H21" s="39">
        <f t="shared" si="32"/>
        <v>60800</v>
      </c>
      <c r="I21" s="39">
        <f t="shared" si="32"/>
        <v>71000</v>
      </c>
      <c r="J21" s="39">
        <f t="shared" si="32"/>
        <v>51200</v>
      </c>
      <c r="K21" s="39">
        <f t="shared" si="32"/>
        <v>31400</v>
      </c>
      <c r="L21" s="39">
        <f t="shared" si="32"/>
        <v>41600</v>
      </c>
      <c r="M21" s="39">
        <f t="shared" si="32"/>
        <v>36800</v>
      </c>
      <c r="N21" s="39">
        <f t="shared" si="32"/>
        <v>47000</v>
      </c>
      <c r="O21" s="39">
        <f t="shared" si="32"/>
        <v>57200</v>
      </c>
      <c r="P21" s="39">
        <f t="shared" si="32"/>
        <v>52400</v>
      </c>
      <c r="Q21" s="39">
        <f t="shared" si="32"/>
        <v>32600</v>
      </c>
      <c r="R21" s="39">
        <f t="shared" si="32"/>
        <v>12800</v>
      </c>
      <c r="S21" s="39">
        <f t="shared" si="32"/>
        <v>23000</v>
      </c>
      <c r="T21" s="39">
        <f t="shared" si="32"/>
        <v>33200</v>
      </c>
      <c r="U21" s="39">
        <f t="shared" si="32"/>
        <v>43400</v>
      </c>
      <c r="V21" s="39">
        <f t="shared" si="32"/>
        <v>53600</v>
      </c>
      <c r="W21" s="39">
        <f t="shared" si="32"/>
        <v>63800</v>
      </c>
      <c r="X21" s="39">
        <f t="shared" si="32"/>
        <v>44000</v>
      </c>
      <c r="Y21" s="39">
        <f t="shared" ref="Y21" si="33">+X21+X22+X24</f>
        <v>24200</v>
      </c>
      <c r="Z21" s="39">
        <f t="shared" ref="Z21:AA21" si="34">+Y21+Y22+Y24</f>
        <v>54200</v>
      </c>
      <c r="AA21" s="39">
        <f t="shared" si="34"/>
        <v>84200</v>
      </c>
      <c r="AB21" s="64"/>
      <c r="AC21" s="60"/>
      <c r="AD21" s="4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</row>
    <row r="22" spans="1:58" x14ac:dyDescent="0.35">
      <c r="A22"/>
      <c r="B22" s="85"/>
      <c r="C22" s="59" t="s">
        <v>113</v>
      </c>
      <c r="D22" s="53">
        <f>-'1. Stammdatenblatt'!$F$29</f>
        <v>-19800</v>
      </c>
      <c r="E22" s="53">
        <f>-'1. Stammdatenblatt'!F29</f>
        <v>-19800</v>
      </c>
      <c r="F22" s="53">
        <f>+E22</f>
        <v>-19800</v>
      </c>
      <c r="G22" s="53">
        <f t="shared" ref="G22:X22" si="35">+F22</f>
        <v>-19800</v>
      </c>
      <c r="H22" s="53">
        <f t="shared" si="35"/>
        <v>-19800</v>
      </c>
      <c r="I22" s="53">
        <f t="shared" si="35"/>
        <v>-19800</v>
      </c>
      <c r="J22" s="53">
        <f t="shared" si="35"/>
        <v>-19800</v>
      </c>
      <c r="K22" s="53">
        <f t="shared" si="35"/>
        <v>-19800</v>
      </c>
      <c r="L22" s="53">
        <f t="shared" si="35"/>
        <v>-19800</v>
      </c>
      <c r="M22" s="53">
        <f t="shared" si="35"/>
        <v>-19800</v>
      </c>
      <c r="N22" s="53">
        <f t="shared" si="35"/>
        <v>-19800</v>
      </c>
      <c r="O22" s="53">
        <f t="shared" si="35"/>
        <v>-19800</v>
      </c>
      <c r="P22" s="53">
        <f t="shared" si="35"/>
        <v>-19800</v>
      </c>
      <c r="Q22" s="53">
        <f t="shared" si="35"/>
        <v>-19800</v>
      </c>
      <c r="R22" s="53">
        <f t="shared" si="35"/>
        <v>-19800</v>
      </c>
      <c r="S22" s="53">
        <f t="shared" si="35"/>
        <v>-19800</v>
      </c>
      <c r="T22" s="53">
        <f t="shared" si="35"/>
        <v>-19800</v>
      </c>
      <c r="U22" s="53">
        <f t="shared" si="35"/>
        <v>-19800</v>
      </c>
      <c r="V22" s="53">
        <f t="shared" si="35"/>
        <v>-19800</v>
      </c>
      <c r="W22" s="53">
        <f t="shared" si="35"/>
        <v>-19800</v>
      </c>
      <c r="X22" s="53">
        <f t="shared" si="35"/>
        <v>-19800</v>
      </c>
      <c r="Y22" s="90">
        <v>0</v>
      </c>
      <c r="Z22" s="90">
        <f t="shared" ref="Z22" si="36">+Y22</f>
        <v>0</v>
      </c>
      <c r="AA22" s="90">
        <f t="shared" ref="AA22" si="37">+Z22</f>
        <v>0</v>
      </c>
      <c r="AB22" s="91">
        <f>SUM(D22:AA22)</f>
        <v>-415800</v>
      </c>
      <c r="AC22" s="94">
        <f>AB22+'1. Stammdatenblatt'!$F$29*21</f>
        <v>0</v>
      </c>
      <c r="AD22" s="44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</row>
    <row r="23" spans="1:58" ht="15" thickBot="1" x14ac:dyDescent="0.4">
      <c r="A23"/>
      <c r="B23" s="85"/>
      <c r="C23" s="75" t="s">
        <v>114</v>
      </c>
      <c r="D23" s="76">
        <f>D22</f>
        <v>-19800</v>
      </c>
      <c r="E23" s="77">
        <f>D23+E22</f>
        <v>-39600</v>
      </c>
      <c r="F23" s="77">
        <f t="shared" ref="F23" si="38">E23+F22</f>
        <v>-59400</v>
      </c>
      <c r="G23" s="77">
        <f t="shared" ref="G23" si="39">F23+G22</f>
        <v>-79200</v>
      </c>
      <c r="H23" s="77">
        <f t="shared" ref="H23" si="40">G23+H22</f>
        <v>-99000</v>
      </c>
      <c r="I23" s="77">
        <f t="shared" ref="I23" si="41">H23+I22</f>
        <v>-118800</v>
      </c>
      <c r="J23" s="77">
        <f t="shared" ref="J23" si="42">I23+J22</f>
        <v>-138600</v>
      </c>
      <c r="K23" s="77">
        <f t="shared" ref="K23" si="43">J23+K22</f>
        <v>-158400</v>
      </c>
      <c r="L23" s="77">
        <f t="shared" ref="L23" si="44">K23+L22</f>
        <v>-178200</v>
      </c>
      <c r="M23" s="77">
        <f t="shared" ref="M23" si="45">L23+M22</f>
        <v>-198000</v>
      </c>
      <c r="N23" s="77">
        <f t="shared" ref="N23" si="46">M23+N22</f>
        <v>-217800</v>
      </c>
      <c r="O23" s="77">
        <f t="shared" ref="O23" si="47">N23+O22</f>
        <v>-237600</v>
      </c>
      <c r="P23" s="77">
        <f t="shared" ref="P23" si="48">O23+P22</f>
        <v>-257400</v>
      </c>
      <c r="Q23" s="77">
        <f t="shared" ref="Q23" si="49">P23+Q22</f>
        <v>-277200</v>
      </c>
      <c r="R23" s="77">
        <f t="shared" ref="R23" si="50">Q23+R22</f>
        <v>-297000</v>
      </c>
      <c r="S23" s="77">
        <f t="shared" ref="S23" si="51">R23+S22</f>
        <v>-316800</v>
      </c>
      <c r="T23" s="77">
        <f t="shared" ref="T23" si="52">S23+T22</f>
        <v>-336600</v>
      </c>
      <c r="U23" s="77">
        <f t="shared" ref="U23" si="53">T23+U22</f>
        <v>-356400</v>
      </c>
      <c r="V23" s="77">
        <f t="shared" ref="V23" si="54">U23+V22</f>
        <v>-376200</v>
      </c>
      <c r="W23" s="77">
        <f t="shared" ref="W23" si="55">V23+W22</f>
        <v>-396000</v>
      </c>
      <c r="X23" s="77">
        <f t="shared" ref="X23" si="56">W23+X22</f>
        <v>-415800</v>
      </c>
      <c r="Y23" s="77">
        <f t="shared" ref="Y23" si="57">X23+Y22</f>
        <v>-415800</v>
      </c>
      <c r="Z23" s="77">
        <f t="shared" ref="Z23" si="58">Y23+Z22</f>
        <v>-415800</v>
      </c>
      <c r="AA23" s="77">
        <f t="shared" ref="AA23" si="59">Z23+AA22</f>
        <v>-415800</v>
      </c>
      <c r="AB23" s="92"/>
      <c r="AC23" s="62"/>
      <c r="AD23" s="44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</row>
    <row r="24" spans="1:58" ht="15" thickBot="1" x14ac:dyDescent="0.4">
      <c r="A24"/>
      <c r="B24" s="85"/>
      <c r="C24" s="61" t="s">
        <v>115</v>
      </c>
      <c r="D24" s="55"/>
      <c r="E24" s="54">
        <v>30000</v>
      </c>
      <c r="F24" s="54"/>
      <c r="G24" s="54">
        <v>30000</v>
      </c>
      <c r="H24" s="54">
        <v>30000</v>
      </c>
      <c r="I24" s="54"/>
      <c r="J24" s="82"/>
      <c r="K24" s="54">
        <v>30000</v>
      </c>
      <c r="L24" s="54">
        <v>15000</v>
      </c>
      <c r="M24" s="54">
        <v>30000</v>
      </c>
      <c r="N24" s="54">
        <v>30000</v>
      </c>
      <c r="O24" s="54">
        <v>15000</v>
      </c>
      <c r="P24" s="54"/>
      <c r="Q24" s="82"/>
      <c r="R24" s="54">
        <v>30000</v>
      </c>
      <c r="S24" s="54">
        <v>30000</v>
      </c>
      <c r="T24" s="54">
        <v>30000</v>
      </c>
      <c r="U24" s="54">
        <v>30000</v>
      </c>
      <c r="V24" s="54">
        <v>30000</v>
      </c>
      <c r="W24" s="54"/>
      <c r="X24" s="82"/>
      <c r="Y24" s="54">
        <v>30000</v>
      </c>
      <c r="Z24" s="54">
        <v>30000</v>
      </c>
      <c r="AA24" s="54"/>
      <c r="AB24" s="92">
        <f>SUM(D24:AA24)</f>
        <v>420000</v>
      </c>
      <c r="AC24" s="62"/>
      <c r="AD24" s="44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</row>
    <row r="25" spans="1:58" ht="29.5" thickBot="1" x14ac:dyDescent="0.4">
      <c r="A25"/>
      <c r="B25" s="85"/>
      <c r="C25" s="79" t="s">
        <v>116</v>
      </c>
      <c r="D25" s="80">
        <f>+D23+SUM($D24:D24)</f>
        <v>-19800</v>
      </c>
      <c r="E25" s="80">
        <f>+E23+SUM($D24:E24)</f>
        <v>-9600</v>
      </c>
      <c r="F25" s="80">
        <f>+F23+SUM($D24:F24)</f>
        <v>-29400</v>
      </c>
      <c r="G25" s="80">
        <f>+G23+SUM($D24:G24)</f>
        <v>-19200</v>
      </c>
      <c r="H25" s="80">
        <f>+H23+SUM($D24:H24)</f>
        <v>-9000</v>
      </c>
      <c r="I25" s="80">
        <f>+I23+SUM($D24:I24)</f>
        <v>-28800</v>
      </c>
      <c r="J25" s="80">
        <f>+J23+SUM($D24:J24)</f>
        <v>-48600</v>
      </c>
      <c r="K25" s="80">
        <f>+K23+SUM($D24:K24)</f>
        <v>-38400</v>
      </c>
      <c r="L25" s="80">
        <f>+L23+SUM($D24:L24)</f>
        <v>-43200</v>
      </c>
      <c r="M25" s="80">
        <f>+M23+SUM($D24:M24)</f>
        <v>-33000</v>
      </c>
      <c r="N25" s="80">
        <f>+N23+SUM($D24:N24)</f>
        <v>-22800</v>
      </c>
      <c r="O25" s="80">
        <f>+O23+SUM($D24:O24)</f>
        <v>-27600</v>
      </c>
      <c r="P25" s="80">
        <f>+P23+SUM($D24:P24)</f>
        <v>-47400</v>
      </c>
      <c r="Q25" s="80">
        <f>+Q23+SUM($D24:Q24)</f>
        <v>-67200</v>
      </c>
      <c r="R25" s="80">
        <f>+R23+SUM($D24:R24)</f>
        <v>-57000</v>
      </c>
      <c r="S25" s="80">
        <f>+S23+SUM($D24:S24)</f>
        <v>-46800</v>
      </c>
      <c r="T25" s="80">
        <f>+T23+SUM($D24:T24)</f>
        <v>-36600</v>
      </c>
      <c r="U25" s="80">
        <f>+U23+SUM($D24:U24)</f>
        <v>-26400</v>
      </c>
      <c r="V25" s="80">
        <f>+V23+SUM($D24:V24)</f>
        <v>-16200</v>
      </c>
      <c r="W25" s="80">
        <f>+W23+SUM($D24:W24)</f>
        <v>-36000</v>
      </c>
      <c r="X25" s="80">
        <f>+X23+SUM($D24:X24)</f>
        <v>-55800</v>
      </c>
      <c r="Y25" s="80">
        <f>+Y23+SUM($D24:Y24)</f>
        <v>-25800</v>
      </c>
      <c r="Z25" s="80">
        <f>+Z23+SUM($D24:Z24)</f>
        <v>4200</v>
      </c>
      <c r="AA25" s="80">
        <f>+AA23+SUM($D24:AA24)</f>
        <v>4200</v>
      </c>
      <c r="AB25" s="83">
        <f>AB22+AB24</f>
        <v>4200</v>
      </c>
      <c r="AC25" s="81"/>
      <c r="AD25" s="87"/>
      <c r="AE25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 spans="1:58" s="1" customFormat="1" ht="15" thickBot="1" x14ac:dyDescent="0.4">
      <c r="B26" s="45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D26" s="44"/>
    </row>
    <row r="27" spans="1:58" x14ac:dyDescent="0.35">
      <c r="B27" s="45"/>
      <c r="C27" s="57" t="str">
        <f>IF(OR('1. Stammdatenblatt'!H11&lt;&gt;"", '1. Stammdatenblatt'!H15&lt;&gt;""),
_xlfn.TEXTJOIN("",TRUE,'1. Stammdatenblatt'!H7, " (", '1. Stammdatenblatt'!H11, ", ", '1. Stammdatenblatt'!H15, ")"),
'1. Stammdatenblatt'!H7)</f>
        <v>NSG3 (Unternehmen 3, Ort 3)</v>
      </c>
      <c r="D27" s="93" t="str">
        <f>IF((D28&gt;=-D29),"Vorrat ok","Vorrat tief")</f>
        <v>Vorrat ok</v>
      </c>
      <c r="E27" s="93" t="str">
        <f t="shared" ref="E27" si="60">IF((E28&gt;=-E29),"Vorrat ok","Vorrat tief")</f>
        <v>Vorrat ok</v>
      </c>
      <c r="F27" s="93" t="str">
        <f t="shared" ref="F27" si="61">IF((F28&gt;=-F29),"Vorrat ok","Vorrat tief")</f>
        <v>Vorrat ok</v>
      </c>
      <c r="G27" s="93" t="str">
        <f t="shared" ref="G27" si="62">IF((G28&gt;=-G29),"Vorrat ok","Vorrat tief")</f>
        <v>Vorrat ok</v>
      </c>
      <c r="H27" s="93" t="str">
        <f t="shared" ref="H27" si="63">IF((H28&gt;=-H29),"Vorrat ok","Vorrat tief")</f>
        <v>Vorrat ok</v>
      </c>
      <c r="I27" s="93" t="str">
        <f t="shared" ref="I27" si="64">IF((I28&gt;=-I29),"Vorrat ok","Vorrat tief")</f>
        <v>Vorrat ok</v>
      </c>
      <c r="J27" s="93" t="str">
        <f t="shared" ref="J27" si="65">IF((J28&gt;=-J29),"Vorrat ok","Vorrat tief")</f>
        <v>Vorrat ok</v>
      </c>
      <c r="K27" s="93" t="str">
        <f t="shared" ref="K27" si="66">IF((K28&gt;=-K29),"Vorrat ok","Vorrat tief")</f>
        <v>Vorrat ok</v>
      </c>
      <c r="L27" s="93" t="str">
        <f t="shared" ref="L27" si="67">IF((L28&gt;=-L29),"Vorrat ok","Vorrat tief")</f>
        <v>Vorrat ok</v>
      </c>
      <c r="M27" s="93" t="str">
        <f t="shared" ref="M27" si="68">IF((M28&gt;=-M29),"Vorrat ok","Vorrat tief")</f>
        <v>Vorrat ok</v>
      </c>
      <c r="N27" s="93" t="str">
        <f t="shared" ref="N27" si="69">IF((N28&gt;=-N29),"Vorrat ok","Vorrat tief")</f>
        <v>Vorrat ok</v>
      </c>
      <c r="O27" s="93" t="str">
        <f t="shared" ref="O27" si="70">IF((O28&gt;=-O29),"Vorrat ok","Vorrat tief")</f>
        <v>Vorrat ok</v>
      </c>
      <c r="P27" s="93" t="str">
        <f t="shared" ref="P27" si="71">IF((P28&gt;=-P29),"Vorrat ok","Vorrat tief")</f>
        <v>Vorrat ok</v>
      </c>
      <c r="Q27" s="93" t="str">
        <f t="shared" ref="Q27" si="72">IF((Q28&gt;=-Q29),"Vorrat ok","Vorrat tief")</f>
        <v>Vorrat ok</v>
      </c>
      <c r="R27" s="93" t="str">
        <f t="shared" ref="R27" si="73">IF((R28&gt;=-R29),"Vorrat ok","Vorrat tief")</f>
        <v>Vorrat ok</v>
      </c>
      <c r="S27" s="93" t="str">
        <f t="shared" ref="S27" si="74">IF((S28&gt;=-S29),"Vorrat ok","Vorrat tief")</f>
        <v>Vorrat ok</v>
      </c>
      <c r="T27" s="93" t="str">
        <f t="shared" ref="T27" si="75">IF((T28&gt;=-T29),"Vorrat ok","Vorrat tief")</f>
        <v>Vorrat ok</v>
      </c>
      <c r="U27" s="93" t="str">
        <f t="shared" ref="U27" si="76">IF((U28&gt;=-U29),"Vorrat ok","Vorrat tief")</f>
        <v>Vorrat ok</v>
      </c>
      <c r="V27" s="93" t="str">
        <f t="shared" ref="V27" si="77">IF((V28&gt;=-V29),"Vorrat ok","Vorrat tief")</f>
        <v>Vorrat ok</v>
      </c>
      <c r="W27" s="93" t="str">
        <f t="shared" ref="W27" si="78">IF((W28&gt;=-W29),"Vorrat ok","Vorrat tief")</f>
        <v>Vorrat ok</v>
      </c>
      <c r="X27" s="93" t="str">
        <f t="shared" ref="X27" si="79">IF((X28&gt;=-X29),"Vorrat ok","Vorrat tief")</f>
        <v>Vorrat ok</v>
      </c>
      <c r="Y27" s="93" t="str">
        <f t="shared" ref="Y27" si="80">IF((Y28&gt;=-Y29),"Vorrat ok","Vorrat tief")</f>
        <v>Vorrat ok</v>
      </c>
      <c r="Z27" s="93" t="str">
        <f t="shared" ref="Z27" si="81">IF((Z28&gt;=-Z29),"Vorrat ok","Vorrat tief")</f>
        <v>Vorrat ok</v>
      </c>
      <c r="AA27" s="93" t="str">
        <f t="shared" ref="AA27" si="82">IF((AA28&gt;=-AA29),"Vorrat ok","Vorrat tief")</f>
        <v>Vorrat ok</v>
      </c>
      <c r="AB27" s="63"/>
      <c r="AC27" s="58"/>
      <c r="AD27" s="44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58" x14ac:dyDescent="0.35">
      <c r="B28" s="45"/>
      <c r="C28" s="59" t="s">
        <v>112</v>
      </c>
      <c r="D28" s="39">
        <f>'1. Stammdatenblatt'!$H$37</f>
        <v>16000</v>
      </c>
      <c r="E28" s="39">
        <f>+D28+D29+D31</f>
        <v>11050</v>
      </c>
      <c r="F28" s="39">
        <f t="shared" ref="F28" si="83">+E28+E29+E31</f>
        <v>6100</v>
      </c>
      <c r="G28" s="39">
        <f t="shared" ref="G28" si="84">+F28+F29+F31</f>
        <v>11150</v>
      </c>
      <c r="H28" s="39">
        <f t="shared" ref="H28" si="85">+G28+G29+G31</f>
        <v>6200</v>
      </c>
      <c r="I28" s="39">
        <f t="shared" ref="I28" si="86">+H28+H29+H31</f>
        <v>11250</v>
      </c>
      <c r="J28" s="39">
        <f t="shared" ref="J28" si="87">+I28+I29+I31</f>
        <v>16300</v>
      </c>
      <c r="K28" s="39">
        <f t="shared" ref="K28" si="88">+J28+J29+J31</f>
        <v>11350</v>
      </c>
      <c r="L28" s="39">
        <f t="shared" ref="L28" si="89">+K28+K29+K31</f>
        <v>6400</v>
      </c>
      <c r="M28" s="39">
        <f t="shared" ref="M28" si="90">+L28+L29+L31</f>
        <v>16450</v>
      </c>
      <c r="N28" s="39">
        <f t="shared" ref="N28" si="91">+M28+M29+M31</f>
        <v>11500</v>
      </c>
      <c r="O28" s="39">
        <f t="shared" ref="O28" si="92">+N28+N29+N31</f>
        <v>6550</v>
      </c>
      <c r="P28" s="39">
        <f t="shared" ref="P28" si="93">+O28+O29+O31</f>
        <v>16600</v>
      </c>
      <c r="Q28" s="39">
        <f t="shared" ref="Q28" si="94">+P28+P29+P31</f>
        <v>11650</v>
      </c>
      <c r="R28" s="39">
        <f t="shared" ref="R28" si="95">+Q28+Q29+Q31</f>
        <v>6700</v>
      </c>
      <c r="S28" s="39">
        <f t="shared" ref="S28" si="96">+R28+R29+R31</f>
        <v>16750</v>
      </c>
      <c r="T28" s="39">
        <f t="shared" ref="T28" si="97">+S28+S29+S31</f>
        <v>11800</v>
      </c>
      <c r="U28" s="39">
        <f t="shared" ref="U28" si="98">+T28+T29+T31</f>
        <v>6850</v>
      </c>
      <c r="V28" s="39">
        <f t="shared" ref="V28" si="99">+U28+U29+U31</f>
        <v>16900</v>
      </c>
      <c r="W28" s="39">
        <f t="shared" ref="W28" si="100">+V28+V29+V31</f>
        <v>11950</v>
      </c>
      <c r="X28" s="39">
        <f t="shared" ref="X28" si="101">+W28+W29+W31</f>
        <v>15000</v>
      </c>
      <c r="Y28" s="39">
        <f t="shared" ref="Y28" si="102">+X28+X29+X31</f>
        <v>10050</v>
      </c>
      <c r="Z28" s="39">
        <f t="shared" ref="Z28:AA28" si="103">+Y28+Y29+Y31</f>
        <v>10050</v>
      </c>
      <c r="AA28" s="39">
        <f t="shared" si="103"/>
        <v>10050</v>
      </c>
      <c r="AB28" s="64"/>
      <c r="AC28" s="60"/>
      <c r="AD28" s="44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1:58" x14ac:dyDescent="0.35">
      <c r="B29" s="45"/>
      <c r="C29" s="59" t="s">
        <v>113</v>
      </c>
      <c r="D29" s="53">
        <f>-'1. Stammdatenblatt'!$H$29</f>
        <v>-4950</v>
      </c>
      <c r="E29" s="53">
        <f>-'1. Stammdatenblatt'!H29</f>
        <v>-4950</v>
      </c>
      <c r="F29" s="53">
        <f>+E29</f>
        <v>-4950</v>
      </c>
      <c r="G29" s="53">
        <f t="shared" ref="G29" si="104">+F29</f>
        <v>-4950</v>
      </c>
      <c r="H29" s="53">
        <f t="shared" ref="H29" si="105">+G29</f>
        <v>-4950</v>
      </c>
      <c r="I29" s="53">
        <f t="shared" ref="I29" si="106">+H29</f>
        <v>-4950</v>
      </c>
      <c r="J29" s="53">
        <f t="shared" ref="J29" si="107">+I29</f>
        <v>-4950</v>
      </c>
      <c r="K29" s="53">
        <f t="shared" ref="K29" si="108">+J29</f>
        <v>-4950</v>
      </c>
      <c r="L29" s="53">
        <f t="shared" ref="L29" si="109">+K29</f>
        <v>-4950</v>
      </c>
      <c r="M29" s="53">
        <f t="shared" ref="M29" si="110">+L29</f>
        <v>-4950</v>
      </c>
      <c r="N29" s="53">
        <f t="shared" ref="N29" si="111">+M29</f>
        <v>-4950</v>
      </c>
      <c r="O29" s="53">
        <f t="shared" ref="O29" si="112">+N29</f>
        <v>-4950</v>
      </c>
      <c r="P29" s="53">
        <f t="shared" ref="P29" si="113">+O29</f>
        <v>-4950</v>
      </c>
      <c r="Q29" s="53">
        <f t="shared" ref="Q29" si="114">+P29</f>
        <v>-4950</v>
      </c>
      <c r="R29" s="53">
        <f t="shared" ref="R29" si="115">+Q29</f>
        <v>-4950</v>
      </c>
      <c r="S29" s="53">
        <f t="shared" ref="S29" si="116">+R29</f>
        <v>-4950</v>
      </c>
      <c r="T29" s="53">
        <f t="shared" ref="T29" si="117">+S29</f>
        <v>-4950</v>
      </c>
      <c r="U29" s="53">
        <f t="shared" ref="U29" si="118">+T29</f>
        <v>-4950</v>
      </c>
      <c r="V29" s="53">
        <f t="shared" ref="V29" si="119">+U29</f>
        <v>-4950</v>
      </c>
      <c r="W29" s="53">
        <f t="shared" ref="W29" si="120">+V29</f>
        <v>-4950</v>
      </c>
      <c r="X29" s="53">
        <f t="shared" ref="X29" si="121">+W29</f>
        <v>-4950</v>
      </c>
      <c r="Y29" s="90">
        <v>0</v>
      </c>
      <c r="Z29" s="90">
        <f t="shared" ref="Z29" si="122">+Y29</f>
        <v>0</v>
      </c>
      <c r="AA29" s="90">
        <f t="shared" ref="AA29" si="123">+Z29</f>
        <v>0</v>
      </c>
      <c r="AB29" s="91">
        <f>SUM(D29:AA29)</f>
        <v>-103950</v>
      </c>
      <c r="AC29" s="94">
        <f>AB29+'1. Stammdatenblatt'!$H$29*21</f>
        <v>0</v>
      </c>
      <c r="AD29" s="44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1:58" ht="15" thickBot="1" x14ac:dyDescent="0.4">
      <c r="B30" s="45"/>
      <c r="C30" s="75" t="s">
        <v>114</v>
      </c>
      <c r="D30" s="76">
        <f>D29</f>
        <v>-4950</v>
      </c>
      <c r="E30" s="77">
        <f>D30+E29</f>
        <v>-9900</v>
      </c>
      <c r="F30" s="77">
        <f t="shared" ref="F30" si="124">E30+F29</f>
        <v>-14850</v>
      </c>
      <c r="G30" s="77">
        <f t="shared" ref="G30" si="125">F30+G29</f>
        <v>-19800</v>
      </c>
      <c r="H30" s="77">
        <f t="shared" ref="H30" si="126">G30+H29</f>
        <v>-24750</v>
      </c>
      <c r="I30" s="77">
        <f t="shared" ref="I30" si="127">H30+I29</f>
        <v>-29700</v>
      </c>
      <c r="J30" s="77">
        <f t="shared" ref="J30" si="128">I30+J29</f>
        <v>-34650</v>
      </c>
      <c r="K30" s="77">
        <f t="shared" ref="K30" si="129">J30+K29</f>
        <v>-39600</v>
      </c>
      <c r="L30" s="77">
        <f t="shared" ref="L30" si="130">K30+L29</f>
        <v>-44550</v>
      </c>
      <c r="M30" s="77">
        <f t="shared" ref="M30" si="131">L30+M29</f>
        <v>-49500</v>
      </c>
      <c r="N30" s="77">
        <f t="shared" ref="N30" si="132">M30+N29</f>
        <v>-54450</v>
      </c>
      <c r="O30" s="77">
        <f t="shared" ref="O30" si="133">N30+O29</f>
        <v>-59400</v>
      </c>
      <c r="P30" s="77">
        <f t="shared" ref="P30" si="134">O30+P29</f>
        <v>-64350</v>
      </c>
      <c r="Q30" s="77">
        <f t="shared" ref="Q30" si="135">P30+Q29</f>
        <v>-69300</v>
      </c>
      <c r="R30" s="77">
        <f t="shared" ref="R30" si="136">Q30+R29</f>
        <v>-74250</v>
      </c>
      <c r="S30" s="77">
        <f t="shared" ref="S30" si="137">R30+S29</f>
        <v>-79200</v>
      </c>
      <c r="T30" s="77">
        <f t="shared" ref="T30" si="138">S30+T29</f>
        <v>-84150</v>
      </c>
      <c r="U30" s="77">
        <f t="shared" ref="U30" si="139">T30+U29</f>
        <v>-89100</v>
      </c>
      <c r="V30" s="77">
        <f t="shared" ref="V30" si="140">U30+V29</f>
        <v>-94050</v>
      </c>
      <c r="W30" s="77">
        <f t="shared" ref="W30" si="141">V30+W29</f>
        <v>-99000</v>
      </c>
      <c r="X30" s="77">
        <f t="shared" ref="X30" si="142">W30+X29</f>
        <v>-103950</v>
      </c>
      <c r="Y30" s="77">
        <f t="shared" ref="Y30" si="143">X30+Y29</f>
        <v>-103950</v>
      </c>
      <c r="Z30" s="77">
        <f t="shared" ref="Z30" si="144">Y30+Z29</f>
        <v>-103950</v>
      </c>
      <c r="AA30" s="77">
        <f t="shared" ref="AA30" si="145">Z30+AA29</f>
        <v>-103950</v>
      </c>
      <c r="AB30" s="92"/>
      <c r="AC30" s="62"/>
      <c r="AD30" s="44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</row>
    <row r="31" spans="1:58" ht="15" thickBot="1" x14ac:dyDescent="0.4">
      <c r="B31" s="45"/>
      <c r="C31" s="61" t="s">
        <v>115</v>
      </c>
      <c r="D31" s="55"/>
      <c r="E31" s="54"/>
      <c r="F31" s="54">
        <v>10000</v>
      </c>
      <c r="G31" s="54"/>
      <c r="H31" s="54">
        <v>10000</v>
      </c>
      <c r="I31" s="54">
        <v>10000</v>
      </c>
      <c r="J31" s="82"/>
      <c r="K31" s="54"/>
      <c r="L31" s="54">
        <v>15000</v>
      </c>
      <c r="M31" s="54"/>
      <c r="N31" s="54"/>
      <c r="O31" s="54">
        <v>15000</v>
      </c>
      <c r="P31" s="54"/>
      <c r="Q31" s="82"/>
      <c r="R31" s="54">
        <v>15000</v>
      </c>
      <c r="S31" s="54"/>
      <c r="T31" s="54"/>
      <c r="U31" s="54">
        <v>15000</v>
      </c>
      <c r="V31" s="54"/>
      <c r="W31" s="54">
        <v>8000</v>
      </c>
      <c r="X31" s="82"/>
      <c r="Y31" s="56"/>
      <c r="Z31" s="56"/>
      <c r="AA31" s="56"/>
      <c r="AB31" s="92">
        <f>SUM(D31:AA31)</f>
        <v>98000</v>
      </c>
      <c r="AC31" s="62"/>
      <c r="AD31" s="44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</row>
    <row r="32" spans="1:58" s="1" customFormat="1" ht="29.5" thickBot="1" x14ac:dyDescent="0.4">
      <c r="B32" s="45"/>
      <c r="C32" s="79" t="s">
        <v>116</v>
      </c>
      <c r="D32" s="80">
        <f>+D30+SUM($D31:D31)</f>
        <v>-4950</v>
      </c>
      <c r="E32" s="80">
        <f>+E30+SUM($D31:E31)</f>
        <v>-9900</v>
      </c>
      <c r="F32" s="80">
        <f>+F30+SUM($D31:F31)</f>
        <v>-4850</v>
      </c>
      <c r="G32" s="80">
        <f>+G30+SUM($D31:G31)</f>
        <v>-9800</v>
      </c>
      <c r="H32" s="80">
        <f>+H30+SUM($D31:H31)</f>
        <v>-4750</v>
      </c>
      <c r="I32" s="80">
        <f>+I30+SUM($D31:I31)</f>
        <v>300</v>
      </c>
      <c r="J32" s="80">
        <f>+J30+SUM($D31:J31)</f>
        <v>-4650</v>
      </c>
      <c r="K32" s="80">
        <f>+K30+SUM($D31:K31)</f>
        <v>-9600</v>
      </c>
      <c r="L32" s="80">
        <f>+L30+SUM($D31:L31)</f>
        <v>450</v>
      </c>
      <c r="M32" s="80">
        <f>+M30+SUM($D31:M31)</f>
        <v>-4500</v>
      </c>
      <c r="N32" s="80">
        <f>+N30+SUM($D31:N31)</f>
        <v>-9450</v>
      </c>
      <c r="O32" s="80">
        <f>+O30+SUM($D31:O31)</f>
        <v>600</v>
      </c>
      <c r="P32" s="80">
        <f>+P30+SUM($D31:P31)</f>
        <v>-4350</v>
      </c>
      <c r="Q32" s="80">
        <f>+Q30+SUM($D31:Q31)</f>
        <v>-9300</v>
      </c>
      <c r="R32" s="80">
        <f>+R30+SUM($D31:R31)</f>
        <v>750</v>
      </c>
      <c r="S32" s="80">
        <f>+S30+SUM($D31:S31)</f>
        <v>-4200</v>
      </c>
      <c r="T32" s="80">
        <f>+T30+SUM($D31:T31)</f>
        <v>-9150</v>
      </c>
      <c r="U32" s="80">
        <f>+U30+SUM($D31:U31)</f>
        <v>900</v>
      </c>
      <c r="V32" s="80">
        <f>+V30+SUM($D31:V31)</f>
        <v>-4050</v>
      </c>
      <c r="W32" s="80">
        <f>+W30+SUM($D31:W31)</f>
        <v>-1000</v>
      </c>
      <c r="X32" s="80">
        <f>+X30+SUM($D31:X31)</f>
        <v>-5950</v>
      </c>
      <c r="Y32" s="80">
        <f>+Y30+SUM($D31:Y31)</f>
        <v>-5950</v>
      </c>
      <c r="Z32" s="80">
        <f>+Z30+SUM($D31:Z31)</f>
        <v>-5950</v>
      </c>
      <c r="AA32" s="80">
        <f>+AA30+SUM($D31:AA31)</f>
        <v>-5950</v>
      </c>
      <c r="AB32" s="83">
        <f>AB29+AB31</f>
        <v>-5950</v>
      </c>
      <c r="AC32" s="81"/>
      <c r="AD32" s="44"/>
    </row>
    <row r="33" spans="2:58" s="1" customFormat="1" ht="15" thickBot="1" x14ac:dyDescent="0.4">
      <c r="B33" s="45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D33" s="44"/>
    </row>
    <row r="34" spans="2:58" x14ac:dyDescent="0.35">
      <c r="B34" s="45"/>
      <c r="C34" s="57" t="str">
        <f>IF(OR('1. Stammdatenblatt'!J11&lt;&gt;"", '1. Stammdatenblatt'!J15&lt;&gt;""),
_xlfn.TEXTJOIN("",TRUE,'1. Stammdatenblatt'!J7, " (", '1. Stammdatenblatt'!J11, ", ", '1. Stammdatenblatt'!J15, ")"),
'1. Stammdatenblatt'!J7)</f>
        <v>NSG4</v>
      </c>
      <c r="D34" s="93" t="str">
        <f>IF((D35&gt;=-D36),"Vorrat ok","Vorrat tief")</f>
        <v>Vorrat ok</v>
      </c>
      <c r="E34" s="93" t="str">
        <f t="shared" ref="E34" si="146">IF((E35&gt;=-E36),"Vorrat ok","Vorrat tief")</f>
        <v>Vorrat ok</v>
      </c>
      <c r="F34" s="93" t="str">
        <f t="shared" ref="F34" si="147">IF((F35&gt;=-F36),"Vorrat ok","Vorrat tief")</f>
        <v>Vorrat ok</v>
      </c>
      <c r="G34" s="93" t="str">
        <f t="shared" ref="G34" si="148">IF((G35&gt;=-G36),"Vorrat ok","Vorrat tief")</f>
        <v>Vorrat ok</v>
      </c>
      <c r="H34" s="93" t="str">
        <f t="shared" ref="H34" si="149">IF((H35&gt;=-H36),"Vorrat ok","Vorrat tief")</f>
        <v>Vorrat ok</v>
      </c>
      <c r="I34" s="93" t="str">
        <f t="shared" ref="I34" si="150">IF((I35&gt;=-I36),"Vorrat ok","Vorrat tief")</f>
        <v>Vorrat ok</v>
      </c>
      <c r="J34" s="93" t="str">
        <f t="shared" ref="J34" si="151">IF((J35&gt;=-J36),"Vorrat ok","Vorrat tief")</f>
        <v>Vorrat ok</v>
      </c>
      <c r="K34" s="93" t="str">
        <f t="shared" ref="K34" si="152">IF((K35&gt;=-K36),"Vorrat ok","Vorrat tief")</f>
        <v>Vorrat ok</v>
      </c>
      <c r="L34" s="93" t="str">
        <f t="shared" ref="L34" si="153">IF((L35&gt;=-L36),"Vorrat ok","Vorrat tief")</f>
        <v>Vorrat ok</v>
      </c>
      <c r="M34" s="93" t="str">
        <f t="shared" ref="M34" si="154">IF((M35&gt;=-M36),"Vorrat ok","Vorrat tief")</f>
        <v>Vorrat ok</v>
      </c>
      <c r="N34" s="93" t="str">
        <f t="shared" ref="N34" si="155">IF((N35&gt;=-N36),"Vorrat ok","Vorrat tief")</f>
        <v>Vorrat ok</v>
      </c>
      <c r="O34" s="93" t="str">
        <f t="shared" ref="O34" si="156">IF((O35&gt;=-O36),"Vorrat ok","Vorrat tief")</f>
        <v>Vorrat ok</v>
      </c>
      <c r="P34" s="93" t="str">
        <f t="shared" ref="P34" si="157">IF((P35&gt;=-P36),"Vorrat ok","Vorrat tief")</f>
        <v>Vorrat ok</v>
      </c>
      <c r="Q34" s="93" t="str">
        <f t="shared" ref="Q34" si="158">IF((Q35&gt;=-Q36),"Vorrat ok","Vorrat tief")</f>
        <v>Vorrat ok</v>
      </c>
      <c r="R34" s="93" t="str">
        <f t="shared" ref="R34" si="159">IF((R35&gt;=-R36),"Vorrat ok","Vorrat tief")</f>
        <v>Vorrat ok</v>
      </c>
      <c r="S34" s="93" t="str">
        <f t="shared" ref="S34" si="160">IF((S35&gt;=-S36),"Vorrat ok","Vorrat tief")</f>
        <v>Vorrat ok</v>
      </c>
      <c r="T34" s="93" t="str">
        <f t="shared" ref="T34" si="161">IF((T35&gt;=-T36),"Vorrat ok","Vorrat tief")</f>
        <v>Vorrat ok</v>
      </c>
      <c r="U34" s="93" t="str">
        <f t="shared" ref="U34" si="162">IF((U35&gt;=-U36),"Vorrat ok","Vorrat tief")</f>
        <v>Vorrat ok</v>
      </c>
      <c r="V34" s="93" t="str">
        <f t="shared" ref="V34" si="163">IF((V35&gt;=-V36),"Vorrat ok","Vorrat tief")</f>
        <v>Vorrat ok</v>
      </c>
      <c r="W34" s="93" t="str">
        <f t="shared" ref="W34" si="164">IF((W35&gt;=-W36),"Vorrat ok","Vorrat tief")</f>
        <v>Vorrat ok</v>
      </c>
      <c r="X34" s="93" t="str">
        <f t="shared" ref="X34" si="165">IF((X35&gt;=-X36),"Vorrat ok","Vorrat tief")</f>
        <v>Vorrat ok</v>
      </c>
      <c r="Y34" s="93" t="str">
        <f t="shared" ref="Y34" si="166">IF((Y35&gt;=-Y36),"Vorrat ok","Vorrat tief")</f>
        <v>Vorrat ok</v>
      </c>
      <c r="Z34" s="93" t="str">
        <f t="shared" ref="Z34" si="167">IF((Z35&gt;=-Z36),"Vorrat ok","Vorrat tief")</f>
        <v>Vorrat ok</v>
      </c>
      <c r="AA34" s="93" t="str">
        <f t="shared" ref="AA34" si="168">IF((AA35&gt;=-AA36),"Vorrat ok","Vorrat tief")</f>
        <v>Vorrat ok</v>
      </c>
      <c r="AB34" s="63"/>
      <c r="AC34" s="58"/>
      <c r="AD34" s="44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2:58" x14ac:dyDescent="0.35">
      <c r="B35" s="45"/>
      <c r="C35" s="59" t="s">
        <v>112</v>
      </c>
      <c r="D35" s="39">
        <f>'1. Stammdatenblatt'!$J$37</f>
        <v>0</v>
      </c>
      <c r="E35" s="39">
        <f t="shared" ref="E35:X35" si="169">+D35+D36+D38</f>
        <v>0</v>
      </c>
      <c r="F35" s="39">
        <f t="shared" si="169"/>
        <v>0</v>
      </c>
      <c r="G35" s="39">
        <f t="shared" si="169"/>
        <v>0</v>
      </c>
      <c r="H35" s="39">
        <f t="shared" si="169"/>
        <v>0</v>
      </c>
      <c r="I35" s="39">
        <f t="shared" si="169"/>
        <v>0</v>
      </c>
      <c r="J35" s="39">
        <f t="shared" si="169"/>
        <v>0</v>
      </c>
      <c r="K35" s="39">
        <f t="shared" si="169"/>
        <v>0</v>
      </c>
      <c r="L35" s="39">
        <f t="shared" si="169"/>
        <v>0</v>
      </c>
      <c r="M35" s="39">
        <f t="shared" si="169"/>
        <v>0</v>
      </c>
      <c r="N35" s="39">
        <f t="shared" si="169"/>
        <v>0</v>
      </c>
      <c r="O35" s="39">
        <f t="shared" si="169"/>
        <v>0</v>
      </c>
      <c r="P35" s="39">
        <f t="shared" si="169"/>
        <v>0</v>
      </c>
      <c r="Q35" s="39">
        <f t="shared" si="169"/>
        <v>0</v>
      </c>
      <c r="R35" s="39">
        <f t="shared" si="169"/>
        <v>0</v>
      </c>
      <c r="S35" s="39">
        <f t="shared" si="169"/>
        <v>0</v>
      </c>
      <c r="T35" s="39">
        <f t="shared" si="169"/>
        <v>0</v>
      </c>
      <c r="U35" s="39">
        <f t="shared" si="169"/>
        <v>0</v>
      </c>
      <c r="V35" s="39">
        <f t="shared" si="169"/>
        <v>0</v>
      </c>
      <c r="W35" s="39">
        <f t="shared" si="169"/>
        <v>0</v>
      </c>
      <c r="X35" s="39">
        <f t="shared" si="169"/>
        <v>0</v>
      </c>
      <c r="Y35" s="39">
        <f t="shared" ref="Y35" si="170">+X35+X36+X38</f>
        <v>0</v>
      </c>
      <c r="Z35" s="39">
        <f t="shared" ref="Z35:AA35" si="171">+Y35+Y36+Y38</f>
        <v>0</v>
      </c>
      <c r="AA35" s="39">
        <f t="shared" si="171"/>
        <v>0</v>
      </c>
      <c r="AB35" s="64"/>
      <c r="AC35" s="60"/>
      <c r="AD35" s="44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</row>
    <row r="36" spans="2:58" x14ac:dyDescent="0.35">
      <c r="B36" s="45"/>
      <c r="C36" s="59" t="s">
        <v>113</v>
      </c>
      <c r="D36" s="53">
        <f>-'1. Stammdatenblatt'!$J$29</f>
        <v>0</v>
      </c>
      <c r="E36" s="53">
        <f>-'1. Stammdatenblatt'!J29</f>
        <v>0</v>
      </c>
      <c r="F36" s="53">
        <f>+E36</f>
        <v>0</v>
      </c>
      <c r="G36" s="53">
        <f>+F36</f>
        <v>0</v>
      </c>
      <c r="H36" s="53">
        <f t="shared" ref="H36" si="172">+G36</f>
        <v>0</v>
      </c>
      <c r="I36" s="53">
        <f t="shared" ref="I36" si="173">+H36</f>
        <v>0</v>
      </c>
      <c r="J36" s="53">
        <f t="shared" ref="J36" si="174">+I36</f>
        <v>0</v>
      </c>
      <c r="K36" s="53">
        <f t="shared" ref="K36" si="175">+J36</f>
        <v>0</v>
      </c>
      <c r="L36" s="53">
        <f t="shared" ref="L36" si="176">+K36</f>
        <v>0</v>
      </c>
      <c r="M36" s="53">
        <f t="shared" ref="M36" si="177">+L36</f>
        <v>0</v>
      </c>
      <c r="N36" s="53">
        <f t="shared" ref="N36" si="178">+M36</f>
        <v>0</v>
      </c>
      <c r="O36" s="53">
        <f t="shared" ref="O36" si="179">+N36</f>
        <v>0</v>
      </c>
      <c r="P36" s="53">
        <f t="shared" ref="P36" si="180">+O36</f>
        <v>0</v>
      </c>
      <c r="Q36" s="53">
        <f t="shared" ref="Q36" si="181">+P36</f>
        <v>0</v>
      </c>
      <c r="R36" s="53">
        <f t="shared" ref="R36" si="182">+Q36</f>
        <v>0</v>
      </c>
      <c r="S36" s="53">
        <f t="shared" ref="S36" si="183">+R36</f>
        <v>0</v>
      </c>
      <c r="T36" s="53">
        <f t="shared" ref="T36" si="184">+S36</f>
        <v>0</v>
      </c>
      <c r="U36" s="53">
        <f t="shared" ref="U36" si="185">+T36</f>
        <v>0</v>
      </c>
      <c r="V36" s="53">
        <f t="shared" ref="V36" si="186">+U36</f>
        <v>0</v>
      </c>
      <c r="W36" s="53">
        <f t="shared" ref="W36" si="187">+V36</f>
        <v>0</v>
      </c>
      <c r="X36" s="53">
        <f t="shared" ref="X36" si="188">+W36</f>
        <v>0</v>
      </c>
      <c r="Y36" s="90">
        <v>0</v>
      </c>
      <c r="Z36" s="90">
        <f t="shared" ref="Z36" si="189">+Y36</f>
        <v>0</v>
      </c>
      <c r="AA36" s="90">
        <f t="shared" ref="AA36" si="190">+Z36</f>
        <v>0</v>
      </c>
      <c r="AB36" s="91">
        <f>SUM(D36:AA36)</f>
        <v>0</v>
      </c>
      <c r="AC36" s="94">
        <f>AB36+'1. Stammdatenblatt'!$J$29*21</f>
        <v>0</v>
      </c>
      <c r="AD36" s="44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</row>
    <row r="37" spans="2:58" ht="15" thickBot="1" x14ac:dyDescent="0.4">
      <c r="B37" s="45"/>
      <c r="C37" s="75" t="s">
        <v>114</v>
      </c>
      <c r="D37" s="76">
        <f>D36</f>
        <v>0</v>
      </c>
      <c r="E37" s="77">
        <f>D37+E36</f>
        <v>0</v>
      </c>
      <c r="F37" s="77">
        <f t="shared" ref="F37" si="191">E37+F36</f>
        <v>0</v>
      </c>
      <c r="G37" s="77">
        <f t="shared" ref="G37" si="192">F37+G36</f>
        <v>0</v>
      </c>
      <c r="H37" s="77">
        <f t="shared" ref="H37" si="193">G37+H36</f>
        <v>0</v>
      </c>
      <c r="I37" s="77">
        <f t="shared" ref="I37" si="194">H37+I36</f>
        <v>0</v>
      </c>
      <c r="J37" s="77">
        <f t="shared" ref="J37" si="195">I37+J36</f>
        <v>0</v>
      </c>
      <c r="K37" s="77">
        <f t="shared" ref="K37" si="196">J37+K36</f>
        <v>0</v>
      </c>
      <c r="L37" s="77">
        <f t="shared" ref="L37" si="197">K37+L36</f>
        <v>0</v>
      </c>
      <c r="M37" s="77">
        <f t="shared" ref="M37" si="198">L37+M36</f>
        <v>0</v>
      </c>
      <c r="N37" s="77">
        <f t="shared" ref="N37" si="199">M37+N36</f>
        <v>0</v>
      </c>
      <c r="O37" s="77">
        <f t="shared" ref="O37" si="200">N37+O36</f>
        <v>0</v>
      </c>
      <c r="P37" s="77">
        <f t="shared" ref="P37" si="201">O37+P36</f>
        <v>0</v>
      </c>
      <c r="Q37" s="77">
        <f t="shared" ref="Q37" si="202">P37+Q36</f>
        <v>0</v>
      </c>
      <c r="R37" s="77">
        <f t="shared" ref="R37" si="203">Q37+R36</f>
        <v>0</v>
      </c>
      <c r="S37" s="77">
        <f t="shared" ref="S37" si="204">R37+S36</f>
        <v>0</v>
      </c>
      <c r="T37" s="77">
        <f t="shared" ref="T37" si="205">S37+T36</f>
        <v>0</v>
      </c>
      <c r="U37" s="77">
        <f t="shared" ref="U37" si="206">T37+U36</f>
        <v>0</v>
      </c>
      <c r="V37" s="77">
        <f t="shared" ref="V37" si="207">U37+V36</f>
        <v>0</v>
      </c>
      <c r="W37" s="77">
        <f t="shared" ref="W37" si="208">V37+W36</f>
        <v>0</v>
      </c>
      <c r="X37" s="77">
        <f t="shared" ref="X37" si="209">W37+X36</f>
        <v>0</v>
      </c>
      <c r="Y37" s="77">
        <f t="shared" ref="Y37" si="210">X37+Y36</f>
        <v>0</v>
      </c>
      <c r="Z37" s="77">
        <f t="shared" ref="Z37" si="211">Y37+Z36</f>
        <v>0</v>
      </c>
      <c r="AA37" s="77">
        <f t="shared" ref="AA37" si="212">Z37+AA36</f>
        <v>0</v>
      </c>
      <c r="AB37" s="92"/>
      <c r="AC37" s="62"/>
      <c r="AD37" s="44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2:58" ht="15" thickBot="1" x14ac:dyDescent="0.4">
      <c r="B38" s="45"/>
      <c r="C38" s="61" t="s">
        <v>115</v>
      </c>
      <c r="D38" s="55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6"/>
      <c r="Z38" s="56"/>
      <c r="AA38" s="56"/>
      <c r="AB38" s="92">
        <f>SUM(D38:AA38)</f>
        <v>0</v>
      </c>
      <c r="AC38" s="62"/>
      <c r="AD38" s="44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2:58" s="1" customFormat="1" ht="29.5" thickBot="1" x14ac:dyDescent="0.4">
      <c r="B39" s="45"/>
      <c r="C39" s="79" t="s">
        <v>116</v>
      </c>
      <c r="D39" s="80">
        <f>+D37+SUM($D38:D38)</f>
        <v>0</v>
      </c>
      <c r="E39" s="80">
        <f>+E37+SUM($D38:E38)</f>
        <v>0</v>
      </c>
      <c r="F39" s="80">
        <f>+F37+SUM($D38:F38)</f>
        <v>0</v>
      </c>
      <c r="G39" s="80">
        <f>+G37+SUM($D38:G38)</f>
        <v>0</v>
      </c>
      <c r="H39" s="80">
        <f>+H37+SUM($D38:H38)</f>
        <v>0</v>
      </c>
      <c r="I39" s="80">
        <f>+I37+SUM($D38:I38)</f>
        <v>0</v>
      </c>
      <c r="J39" s="80">
        <f>+J37+SUM($D38:J38)</f>
        <v>0</v>
      </c>
      <c r="K39" s="80">
        <f>+K37+SUM($D38:K38)</f>
        <v>0</v>
      </c>
      <c r="L39" s="80">
        <f>+L37+SUM($D38:L38)</f>
        <v>0</v>
      </c>
      <c r="M39" s="80">
        <f>+M37+SUM($D38:M38)</f>
        <v>0</v>
      </c>
      <c r="N39" s="80">
        <f>+N37+SUM($D38:N38)</f>
        <v>0</v>
      </c>
      <c r="O39" s="80">
        <f>+O37+SUM($D38:O38)</f>
        <v>0</v>
      </c>
      <c r="P39" s="80">
        <f>+P37+SUM($D38:P38)</f>
        <v>0</v>
      </c>
      <c r="Q39" s="80">
        <f>+Q37+SUM($D38:Q38)</f>
        <v>0</v>
      </c>
      <c r="R39" s="80">
        <f>+R37+SUM($D38:R38)</f>
        <v>0</v>
      </c>
      <c r="S39" s="80">
        <f>+S37+SUM($D38:S38)</f>
        <v>0</v>
      </c>
      <c r="T39" s="80">
        <f>+T37+SUM($D38:T38)</f>
        <v>0</v>
      </c>
      <c r="U39" s="80">
        <f>+U37+SUM($D38:U38)</f>
        <v>0</v>
      </c>
      <c r="V39" s="80">
        <f>+V37+SUM($D38:V38)</f>
        <v>0</v>
      </c>
      <c r="W39" s="80">
        <f>+W37+SUM($D38:W38)</f>
        <v>0</v>
      </c>
      <c r="X39" s="80">
        <f>+X37+SUM($D38:X38)</f>
        <v>0</v>
      </c>
      <c r="Y39" s="80">
        <f>+Y37+SUM($D38:Y38)</f>
        <v>0</v>
      </c>
      <c r="Z39" s="80">
        <f>+Z37+SUM($D38:Z38)</f>
        <v>0</v>
      </c>
      <c r="AA39" s="80">
        <f>+AA37+SUM($D38:AA38)</f>
        <v>0</v>
      </c>
      <c r="AB39" s="83">
        <f>AB36+AB38</f>
        <v>0</v>
      </c>
      <c r="AC39" s="81"/>
      <c r="AD39" s="44"/>
    </row>
    <row r="40" spans="2:58" s="1" customFormat="1" ht="15" thickBot="1" x14ac:dyDescent="0.4">
      <c r="B40" s="45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D40" s="44"/>
    </row>
    <row r="41" spans="2:58" x14ac:dyDescent="0.35">
      <c r="B41" s="45"/>
      <c r="C41" s="57" t="str">
        <f>IF(OR('1. Stammdatenblatt'!L11&lt;&gt;"", '1. Stammdatenblatt'!L15&lt;&gt;""),
_xlfn.TEXTJOIN("",TRUE,'1. Stammdatenblatt'!L7, " (", '1. Stammdatenblatt'!L11, ", ", '1. Stammdatenblatt'!L15, ")"),
'1. Stammdatenblatt'!L7)</f>
        <v>NSG5</v>
      </c>
      <c r="D41" s="93" t="str">
        <f>IF((D42&gt;=-D43),"Vorrat ok","Vorrat tief")</f>
        <v>Vorrat ok</v>
      </c>
      <c r="E41" s="93" t="str">
        <f t="shared" ref="E41" si="213">IF((E42&gt;=-E43),"Vorrat ok","Vorrat tief")</f>
        <v>Vorrat ok</v>
      </c>
      <c r="F41" s="93" t="str">
        <f t="shared" ref="F41" si="214">IF((F42&gt;=-F43),"Vorrat ok","Vorrat tief")</f>
        <v>Vorrat ok</v>
      </c>
      <c r="G41" s="93" t="str">
        <f t="shared" ref="G41" si="215">IF((G42&gt;=-G43),"Vorrat ok","Vorrat tief")</f>
        <v>Vorrat ok</v>
      </c>
      <c r="H41" s="93" t="str">
        <f t="shared" ref="H41" si="216">IF((H42&gt;=-H43),"Vorrat ok","Vorrat tief")</f>
        <v>Vorrat ok</v>
      </c>
      <c r="I41" s="93" t="str">
        <f t="shared" ref="I41" si="217">IF((I42&gt;=-I43),"Vorrat ok","Vorrat tief")</f>
        <v>Vorrat ok</v>
      </c>
      <c r="J41" s="93" t="str">
        <f t="shared" ref="J41" si="218">IF((J42&gt;=-J43),"Vorrat ok","Vorrat tief")</f>
        <v>Vorrat ok</v>
      </c>
      <c r="K41" s="93" t="str">
        <f t="shared" ref="K41" si="219">IF((K42&gt;=-K43),"Vorrat ok","Vorrat tief")</f>
        <v>Vorrat ok</v>
      </c>
      <c r="L41" s="93" t="str">
        <f t="shared" ref="L41" si="220">IF((L42&gt;=-L43),"Vorrat ok","Vorrat tief")</f>
        <v>Vorrat ok</v>
      </c>
      <c r="M41" s="93" t="str">
        <f t="shared" ref="M41" si="221">IF((M42&gt;=-M43),"Vorrat ok","Vorrat tief")</f>
        <v>Vorrat ok</v>
      </c>
      <c r="N41" s="93" t="str">
        <f t="shared" ref="N41" si="222">IF((N42&gt;=-N43),"Vorrat ok","Vorrat tief")</f>
        <v>Vorrat ok</v>
      </c>
      <c r="O41" s="93" t="str">
        <f t="shared" ref="O41" si="223">IF((O42&gt;=-O43),"Vorrat ok","Vorrat tief")</f>
        <v>Vorrat ok</v>
      </c>
      <c r="P41" s="93" t="str">
        <f t="shared" ref="P41" si="224">IF((P42&gt;=-P43),"Vorrat ok","Vorrat tief")</f>
        <v>Vorrat ok</v>
      </c>
      <c r="Q41" s="93" t="str">
        <f t="shared" ref="Q41" si="225">IF((Q42&gt;=-Q43),"Vorrat ok","Vorrat tief")</f>
        <v>Vorrat ok</v>
      </c>
      <c r="R41" s="93" t="str">
        <f t="shared" ref="R41" si="226">IF((R42&gt;=-R43),"Vorrat ok","Vorrat tief")</f>
        <v>Vorrat ok</v>
      </c>
      <c r="S41" s="93" t="str">
        <f t="shared" ref="S41" si="227">IF((S42&gt;=-S43),"Vorrat ok","Vorrat tief")</f>
        <v>Vorrat ok</v>
      </c>
      <c r="T41" s="93" t="str">
        <f t="shared" ref="T41" si="228">IF((T42&gt;=-T43),"Vorrat ok","Vorrat tief")</f>
        <v>Vorrat ok</v>
      </c>
      <c r="U41" s="93" t="str">
        <f t="shared" ref="U41" si="229">IF((U42&gt;=-U43),"Vorrat ok","Vorrat tief")</f>
        <v>Vorrat ok</v>
      </c>
      <c r="V41" s="93" t="str">
        <f t="shared" ref="V41" si="230">IF((V42&gt;=-V43),"Vorrat ok","Vorrat tief")</f>
        <v>Vorrat ok</v>
      </c>
      <c r="W41" s="93" t="str">
        <f t="shared" ref="W41" si="231">IF((W42&gt;=-W43),"Vorrat ok","Vorrat tief")</f>
        <v>Vorrat ok</v>
      </c>
      <c r="X41" s="93" t="str">
        <f t="shared" ref="X41" si="232">IF((X42&gt;=-X43),"Vorrat ok","Vorrat tief")</f>
        <v>Vorrat ok</v>
      </c>
      <c r="Y41" s="93" t="str">
        <f t="shared" ref="Y41" si="233">IF((Y42&gt;=-Y43),"Vorrat ok","Vorrat tief")</f>
        <v>Vorrat ok</v>
      </c>
      <c r="Z41" s="93" t="str">
        <f t="shared" ref="Z41" si="234">IF((Z42&gt;=-Z43),"Vorrat ok","Vorrat tief")</f>
        <v>Vorrat ok</v>
      </c>
      <c r="AA41" s="93" t="str">
        <f t="shared" ref="AA41" si="235">IF((AA42&gt;=-AA43),"Vorrat ok","Vorrat tief")</f>
        <v>Vorrat ok</v>
      </c>
      <c r="AB41" s="63"/>
      <c r="AC41" s="58"/>
      <c r="AD41" s="44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</row>
    <row r="42" spans="2:58" x14ac:dyDescent="0.35">
      <c r="B42" s="45"/>
      <c r="C42" s="59" t="s">
        <v>112</v>
      </c>
      <c r="D42" s="39">
        <f>'1. Stammdatenblatt'!$L$37</f>
        <v>0</v>
      </c>
      <c r="E42" s="39">
        <f>+D42+D43+D45</f>
        <v>0</v>
      </c>
      <c r="F42" s="39">
        <f t="shared" ref="F42" si="236">+E42+E43+E45</f>
        <v>0</v>
      </c>
      <c r="G42" s="39">
        <f t="shared" ref="G42" si="237">+F42+F43+F45</f>
        <v>0</v>
      </c>
      <c r="H42" s="39">
        <f t="shared" ref="H42" si="238">+G42+G43+G45</f>
        <v>0</v>
      </c>
      <c r="I42" s="39">
        <f t="shared" ref="I42" si="239">+H42+H43+H45</f>
        <v>0</v>
      </c>
      <c r="J42" s="39">
        <f t="shared" ref="J42" si="240">+I42+I43+I45</f>
        <v>0</v>
      </c>
      <c r="K42" s="39">
        <f t="shared" ref="K42" si="241">+J42+J43+J45</f>
        <v>0</v>
      </c>
      <c r="L42" s="39">
        <f t="shared" ref="L42" si="242">+K42+K43+K45</f>
        <v>0</v>
      </c>
      <c r="M42" s="39">
        <f t="shared" ref="M42" si="243">+L42+L43+L45</f>
        <v>0</v>
      </c>
      <c r="N42" s="39">
        <f t="shared" ref="N42" si="244">+M42+M43+M45</f>
        <v>0</v>
      </c>
      <c r="O42" s="39">
        <f t="shared" ref="O42" si="245">+N42+N43+N45</f>
        <v>0</v>
      </c>
      <c r="P42" s="39">
        <f t="shared" ref="P42" si="246">+O42+O43+O45</f>
        <v>0</v>
      </c>
      <c r="Q42" s="39">
        <f t="shared" ref="Q42" si="247">+P42+P43+P45</f>
        <v>0</v>
      </c>
      <c r="R42" s="39">
        <f t="shared" ref="R42" si="248">+Q42+Q43+Q45</f>
        <v>0</v>
      </c>
      <c r="S42" s="39">
        <f t="shared" ref="S42" si="249">+R42+R43+R45</f>
        <v>0</v>
      </c>
      <c r="T42" s="39">
        <f t="shared" ref="T42" si="250">+S42+S43+S45</f>
        <v>0</v>
      </c>
      <c r="U42" s="39">
        <f t="shared" ref="U42" si="251">+T42+T43+T45</f>
        <v>0</v>
      </c>
      <c r="V42" s="39">
        <f t="shared" ref="V42" si="252">+U42+U43+U45</f>
        <v>0</v>
      </c>
      <c r="W42" s="39">
        <f t="shared" ref="W42" si="253">+V42+V43+V45</f>
        <v>0</v>
      </c>
      <c r="X42" s="39">
        <f t="shared" ref="X42" si="254">+W42+W43+W45</f>
        <v>0</v>
      </c>
      <c r="Y42" s="39">
        <f t="shared" ref="Y42" si="255">+X42+X43+X45</f>
        <v>0</v>
      </c>
      <c r="Z42" s="39">
        <f t="shared" ref="Z42:AA42" si="256">+Y42+Y43+Y45</f>
        <v>0</v>
      </c>
      <c r="AA42" s="39">
        <f t="shared" si="256"/>
        <v>0</v>
      </c>
      <c r="AB42" s="64"/>
      <c r="AC42" s="60"/>
      <c r="AD42" s="44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2:58" x14ac:dyDescent="0.35">
      <c r="B43" s="45"/>
      <c r="C43" s="59" t="s">
        <v>113</v>
      </c>
      <c r="D43" s="53">
        <f>-'1. Stammdatenblatt'!L29</f>
        <v>0</v>
      </c>
      <c r="E43" s="53">
        <f>-'1. Stammdatenblatt'!L29</f>
        <v>0</v>
      </c>
      <c r="F43" s="53">
        <f>+E43</f>
        <v>0</v>
      </c>
      <c r="G43" s="53">
        <f t="shared" ref="G43" si="257">+F43</f>
        <v>0</v>
      </c>
      <c r="H43" s="53">
        <f t="shared" ref="H43" si="258">+G43</f>
        <v>0</v>
      </c>
      <c r="I43" s="53">
        <f t="shared" ref="I43" si="259">+H43</f>
        <v>0</v>
      </c>
      <c r="J43" s="53">
        <f t="shared" ref="J43" si="260">+I43</f>
        <v>0</v>
      </c>
      <c r="K43" s="53">
        <f t="shared" ref="K43" si="261">+J43</f>
        <v>0</v>
      </c>
      <c r="L43" s="53">
        <f t="shared" ref="L43" si="262">+K43</f>
        <v>0</v>
      </c>
      <c r="M43" s="53">
        <f t="shared" ref="M43" si="263">+L43</f>
        <v>0</v>
      </c>
      <c r="N43" s="53">
        <f t="shared" ref="N43" si="264">+M43</f>
        <v>0</v>
      </c>
      <c r="O43" s="53">
        <f t="shared" ref="O43" si="265">+N43</f>
        <v>0</v>
      </c>
      <c r="P43" s="53">
        <f t="shared" ref="P43" si="266">+O43</f>
        <v>0</v>
      </c>
      <c r="Q43" s="53">
        <f t="shared" ref="Q43" si="267">+P43</f>
        <v>0</v>
      </c>
      <c r="R43" s="53">
        <f t="shared" ref="R43" si="268">+Q43</f>
        <v>0</v>
      </c>
      <c r="S43" s="53">
        <f t="shared" ref="S43" si="269">+R43</f>
        <v>0</v>
      </c>
      <c r="T43" s="53">
        <f t="shared" ref="T43" si="270">+S43</f>
        <v>0</v>
      </c>
      <c r="U43" s="53">
        <f t="shared" ref="U43" si="271">+T43</f>
        <v>0</v>
      </c>
      <c r="V43" s="53">
        <f t="shared" ref="V43" si="272">+U43</f>
        <v>0</v>
      </c>
      <c r="W43" s="53">
        <f t="shared" ref="W43" si="273">+V43</f>
        <v>0</v>
      </c>
      <c r="X43" s="53">
        <f t="shared" ref="X43" si="274">+W43</f>
        <v>0</v>
      </c>
      <c r="Y43" s="90">
        <v>0</v>
      </c>
      <c r="Z43" s="90">
        <f t="shared" ref="Z43" si="275">+Y43</f>
        <v>0</v>
      </c>
      <c r="AA43" s="90">
        <f t="shared" ref="AA43" si="276">+Z43</f>
        <v>0</v>
      </c>
      <c r="AB43" s="91">
        <f>SUM(D43:AA43)</f>
        <v>0</v>
      </c>
      <c r="AC43" s="94">
        <f>AB43+'1. Stammdatenblatt'!$L$29*21</f>
        <v>0</v>
      </c>
      <c r="AD43" s="44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2:58" ht="15" thickBot="1" x14ac:dyDescent="0.4">
      <c r="B44" s="45"/>
      <c r="C44" s="75" t="s">
        <v>114</v>
      </c>
      <c r="D44" s="76">
        <f>D43</f>
        <v>0</v>
      </c>
      <c r="E44" s="77">
        <f>D44+E43</f>
        <v>0</v>
      </c>
      <c r="F44" s="77">
        <f t="shared" ref="F44" si="277">E44+F43</f>
        <v>0</v>
      </c>
      <c r="G44" s="77">
        <f t="shared" ref="G44" si="278">F44+G43</f>
        <v>0</v>
      </c>
      <c r="H44" s="77">
        <f t="shared" ref="H44" si="279">G44+H43</f>
        <v>0</v>
      </c>
      <c r="I44" s="77">
        <f t="shared" ref="I44" si="280">H44+I43</f>
        <v>0</v>
      </c>
      <c r="J44" s="77">
        <f t="shared" ref="J44" si="281">I44+J43</f>
        <v>0</v>
      </c>
      <c r="K44" s="77">
        <f t="shared" ref="K44" si="282">J44+K43</f>
        <v>0</v>
      </c>
      <c r="L44" s="77">
        <f t="shared" ref="L44" si="283">K44+L43</f>
        <v>0</v>
      </c>
      <c r="M44" s="77">
        <f t="shared" ref="M44" si="284">L44+M43</f>
        <v>0</v>
      </c>
      <c r="N44" s="77">
        <f t="shared" ref="N44" si="285">M44+N43</f>
        <v>0</v>
      </c>
      <c r="O44" s="77">
        <f t="shared" ref="O44" si="286">N44+O43</f>
        <v>0</v>
      </c>
      <c r="P44" s="77">
        <f t="shared" ref="P44" si="287">O44+P43</f>
        <v>0</v>
      </c>
      <c r="Q44" s="77">
        <f t="shared" ref="Q44" si="288">P44+Q43</f>
        <v>0</v>
      </c>
      <c r="R44" s="77">
        <f t="shared" ref="R44" si="289">Q44+R43</f>
        <v>0</v>
      </c>
      <c r="S44" s="77">
        <f t="shared" ref="S44" si="290">R44+S43</f>
        <v>0</v>
      </c>
      <c r="T44" s="77">
        <f t="shared" ref="T44" si="291">S44+T43</f>
        <v>0</v>
      </c>
      <c r="U44" s="77">
        <f t="shared" ref="U44" si="292">T44+U43</f>
        <v>0</v>
      </c>
      <c r="V44" s="77">
        <f t="shared" ref="V44" si="293">U44+V43</f>
        <v>0</v>
      </c>
      <c r="W44" s="77">
        <f t="shared" ref="W44" si="294">V44+W43</f>
        <v>0</v>
      </c>
      <c r="X44" s="77">
        <f t="shared" ref="X44" si="295">W44+X43</f>
        <v>0</v>
      </c>
      <c r="Y44" s="77">
        <f t="shared" ref="Y44" si="296">X44+Y43</f>
        <v>0</v>
      </c>
      <c r="Z44" s="77">
        <f t="shared" ref="Z44" si="297">Y44+Z43</f>
        <v>0</v>
      </c>
      <c r="AA44" s="77">
        <f t="shared" ref="AA44" si="298">Z44+AA43</f>
        <v>0</v>
      </c>
      <c r="AB44" s="92"/>
      <c r="AC44" s="62"/>
      <c r="AD44" s="44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spans="2:58" ht="15" thickBot="1" x14ac:dyDescent="0.4">
      <c r="B45" s="45"/>
      <c r="C45" s="61" t="s">
        <v>115</v>
      </c>
      <c r="D45" s="55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6"/>
      <c r="Z45" s="56"/>
      <c r="AA45" s="56"/>
      <c r="AB45" s="92">
        <f>SUM(D45:AA45)</f>
        <v>0</v>
      </c>
      <c r="AC45" s="62"/>
      <c r="AD45" s="44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2:58" s="1" customFormat="1" ht="29.5" thickBot="1" x14ac:dyDescent="0.4">
      <c r="B46" s="45"/>
      <c r="C46" s="79" t="s">
        <v>116</v>
      </c>
      <c r="D46" s="80">
        <f>+D44+SUM($D45:D45)</f>
        <v>0</v>
      </c>
      <c r="E46" s="80">
        <f>+E44+SUM($D45:E45)</f>
        <v>0</v>
      </c>
      <c r="F46" s="80">
        <f>+F44+SUM($D45:F45)</f>
        <v>0</v>
      </c>
      <c r="G46" s="80">
        <f>+G44+SUM($D45:G45)</f>
        <v>0</v>
      </c>
      <c r="H46" s="80">
        <f>+H44+SUM($D45:H45)</f>
        <v>0</v>
      </c>
      <c r="I46" s="80">
        <f>+I44+SUM($D45:I45)</f>
        <v>0</v>
      </c>
      <c r="J46" s="80">
        <f>+J44+SUM($D45:J45)</f>
        <v>0</v>
      </c>
      <c r="K46" s="80">
        <f>+K44+SUM($D45:K45)</f>
        <v>0</v>
      </c>
      <c r="L46" s="80">
        <f>+L44+SUM($D45:L45)</f>
        <v>0</v>
      </c>
      <c r="M46" s="80">
        <f>+M44+SUM($D45:M45)</f>
        <v>0</v>
      </c>
      <c r="N46" s="80">
        <f>+N44+SUM($D45:N45)</f>
        <v>0</v>
      </c>
      <c r="O46" s="80">
        <f>+O44+SUM($D45:O45)</f>
        <v>0</v>
      </c>
      <c r="P46" s="80">
        <f>+P44+SUM($D45:P45)</f>
        <v>0</v>
      </c>
      <c r="Q46" s="80">
        <f>+Q44+SUM($D45:Q45)</f>
        <v>0</v>
      </c>
      <c r="R46" s="80">
        <f>+R44+SUM($D45:R45)</f>
        <v>0</v>
      </c>
      <c r="S46" s="80">
        <f>+S44+SUM($D45:S45)</f>
        <v>0</v>
      </c>
      <c r="T46" s="80">
        <f>+T44+SUM($D45:T45)</f>
        <v>0</v>
      </c>
      <c r="U46" s="80">
        <f>+U44+SUM($D45:U45)</f>
        <v>0</v>
      </c>
      <c r="V46" s="80">
        <f>+V44+SUM($D45:V45)</f>
        <v>0</v>
      </c>
      <c r="W46" s="80">
        <f>+W44+SUM($D45:W45)</f>
        <v>0</v>
      </c>
      <c r="X46" s="80">
        <f>+X44+SUM($D45:X45)</f>
        <v>0</v>
      </c>
      <c r="Y46" s="80">
        <f>+Y44+SUM($D45:Y45)</f>
        <v>0</v>
      </c>
      <c r="Z46" s="80">
        <f>+Z44+SUM($D45:Z45)</f>
        <v>0</v>
      </c>
      <c r="AA46" s="80">
        <f>+AA44+SUM($D45:AA45)</f>
        <v>0</v>
      </c>
      <c r="AB46" s="83">
        <f>AB43+AB45</f>
        <v>0</v>
      </c>
      <c r="AC46" s="81"/>
      <c r="AD46" s="44"/>
    </row>
    <row r="47" spans="2:58" s="1" customFormat="1" ht="15" thickBot="1" x14ac:dyDescent="0.4">
      <c r="B47" s="45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D47" s="44"/>
    </row>
    <row r="48" spans="2:58" x14ac:dyDescent="0.35">
      <c r="B48" s="45"/>
      <c r="C48" s="57" t="str">
        <f>IF(OR('1. Stammdatenblatt'!N11&lt;&gt;"", '1. Stammdatenblatt'!N15&lt;&gt;""),
_xlfn.TEXTJOIN("",TRUE,'1. Stammdatenblatt'!N7, " (", '1. Stammdatenblatt'!N11, ", ", '1. Stammdatenblatt'!N15, ")"),
'1. Stammdatenblatt'!N7)</f>
        <v>NSG6</v>
      </c>
      <c r="D48" s="93" t="str">
        <f>IF((D49&gt;=-D50),"Vorrat ok","Vorrat tief")</f>
        <v>Vorrat ok</v>
      </c>
      <c r="E48" s="93" t="str">
        <f t="shared" ref="E48" si="299">IF((E49&gt;=-E50),"Vorrat ok","Vorrat tief")</f>
        <v>Vorrat ok</v>
      </c>
      <c r="F48" s="93" t="str">
        <f t="shared" ref="F48" si="300">IF((F49&gt;=-F50),"Vorrat ok","Vorrat tief")</f>
        <v>Vorrat ok</v>
      </c>
      <c r="G48" s="93" t="str">
        <f t="shared" ref="G48" si="301">IF((G49&gt;=-G50),"Vorrat ok","Vorrat tief")</f>
        <v>Vorrat ok</v>
      </c>
      <c r="H48" s="93" t="str">
        <f t="shared" ref="H48" si="302">IF((H49&gt;=-H50),"Vorrat ok","Vorrat tief")</f>
        <v>Vorrat ok</v>
      </c>
      <c r="I48" s="93" t="str">
        <f t="shared" ref="I48" si="303">IF((I49&gt;=-I50),"Vorrat ok","Vorrat tief")</f>
        <v>Vorrat ok</v>
      </c>
      <c r="J48" s="93" t="str">
        <f t="shared" ref="J48" si="304">IF((J49&gt;=-J50),"Vorrat ok","Vorrat tief")</f>
        <v>Vorrat ok</v>
      </c>
      <c r="K48" s="93" t="str">
        <f t="shared" ref="K48" si="305">IF((K49&gt;=-K50),"Vorrat ok","Vorrat tief")</f>
        <v>Vorrat ok</v>
      </c>
      <c r="L48" s="93" t="str">
        <f t="shared" ref="L48" si="306">IF((L49&gt;=-L50),"Vorrat ok","Vorrat tief")</f>
        <v>Vorrat ok</v>
      </c>
      <c r="M48" s="93" t="str">
        <f t="shared" ref="M48" si="307">IF((M49&gt;=-M50),"Vorrat ok","Vorrat tief")</f>
        <v>Vorrat ok</v>
      </c>
      <c r="N48" s="93" t="str">
        <f t="shared" ref="N48" si="308">IF((N49&gt;=-N50),"Vorrat ok","Vorrat tief")</f>
        <v>Vorrat ok</v>
      </c>
      <c r="O48" s="93" t="str">
        <f t="shared" ref="O48" si="309">IF((O49&gt;=-O50),"Vorrat ok","Vorrat tief")</f>
        <v>Vorrat ok</v>
      </c>
      <c r="P48" s="93" t="str">
        <f t="shared" ref="P48" si="310">IF((P49&gt;=-P50),"Vorrat ok","Vorrat tief")</f>
        <v>Vorrat ok</v>
      </c>
      <c r="Q48" s="93" t="str">
        <f t="shared" ref="Q48" si="311">IF((Q49&gt;=-Q50),"Vorrat ok","Vorrat tief")</f>
        <v>Vorrat ok</v>
      </c>
      <c r="R48" s="93" t="str">
        <f t="shared" ref="R48" si="312">IF((R49&gt;=-R50),"Vorrat ok","Vorrat tief")</f>
        <v>Vorrat ok</v>
      </c>
      <c r="S48" s="93" t="str">
        <f t="shared" ref="S48" si="313">IF((S49&gt;=-S50),"Vorrat ok","Vorrat tief")</f>
        <v>Vorrat ok</v>
      </c>
      <c r="T48" s="93" t="str">
        <f t="shared" ref="T48" si="314">IF((T49&gt;=-T50),"Vorrat ok","Vorrat tief")</f>
        <v>Vorrat ok</v>
      </c>
      <c r="U48" s="93" t="str">
        <f t="shared" ref="U48" si="315">IF((U49&gt;=-U50),"Vorrat ok","Vorrat tief")</f>
        <v>Vorrat ok</v>
      </c>
      <c r="V48" s="93" t="str">
        <f t="shared" ref="V48" si="316">IF((V49&gt;=-V50),"Vorrat ok","Vorrat tief")</f>
        <v>Vorrat ok</v>
      </c>
      <c r="W48" s="93" t="str">
        <f t="shared" ref="W48" si="317">IF((W49&gt;=-W50),"Vorrat ok","Vorrat tief")</f>
        <v>Vorrat ok</v>
      </c>
      <c r="X48" s="93" t="str">
        <f t="shared" ref="X48" si="318">IF((X49&gt;=-X50),"Vorrat ok","Vorrat tief")</f>
        <v>Vorrat ok</v>
      </c>
      <c r="Y48" s="93" t="str">
        <f t="shared" ref="Y48" si="319">IF((Y49&gt;=-Y50),"Vorrat ok","Vorrat tief")</f>
        <v>Vorrat ok</v>
      </c>
      <c r="Z48" s="93" t="str">
        <f t="shared" ref="Z48" si="320">IF((Z49&gt;=-Z50),"Vorrat ok","Vorrat tief")</f>
        <v>Vorrat ok</v>
      </c>
      <c r="AA48" s="93" t="str">
        <f t="shared" ref="AA48" si="321">IF((AA49&gt;=-AA50),"Vorrat ok","Vorrat tief")</f>
        <v>Vorrat ok</v>
      </c>
      <c r="AB48" s="63"/>
      <c r="AC48" s="58"/>
      <c r="AD48" s="44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2:58" x14ac:dyDescent="0.35">
      <c r="B49" s="45"/>
      <c r="C49" s="59" t="s">
        <v>112</v>
      </c>
      <c r="D49" s="39">
        <f>'1. Stammdatenblatt'!$N$37</f>
        <v>0</v>
      </c>
      <c r="E49" s="39">
        <f>+D49+D50+D52</f>
        <v>0</v>
      </c>
      <c r="F49" s="39">
        <f t="shared" ref="F49" si="322">+E49+E50+E52</f>
        <v>0</v>
      </c>
      <c r="G49" s="39">
        <f t="shared" ref="G49" si="323">+F49+F50+F52</f>
        <v>0</v>
      </c>
      <c r="H49" s="39">
        <f t="shared" ref="H49" si="324">+G49+G50+G52</f>
        <v>0</v>
      </c>
      <c r="I49" s="39">
        <f t="shared" ref="I49" si="325">+H49+H50+H52</f>
        <v>0</v>
      </c>
      <c r="J49" s="39">
        <f t="shared" ref="J49" si="326">+I49+I50+I52</f>
        <v>0</v>
      </c>
      <c r="K49" s="39">
        <f t="shared" ref="K49" si="327">+J49+J50+J52</f>
        <v>0</v>
      </c>
      <c r="L49" s="39">
        <f t="shared" ref="L49" si="328">+K49+K50+K52</f>
        <v>0</v>
      </c>
      <c r="M49" s="39">
        <f t="shared" ref="M49" si="329">+L49+L50+L52</f>
        <v>0</v>
      </c>
      <c r="N49" s="39">
        <f t="shared" ref="N49" si="330">+M49+M50+M52</f>
        <v>0</v>
      </c>
      <c r="O49" s="39">
        <f t="shared" ref="O49" si="331">+N49+N50+N52</f>
        <v>0</v>
      </c>
      <c r="P49" s="39">
        <f t="shared" ref="P49" si="332">+O49+O50+O52</f>
        <v>0</v>
      </c>
      <c r="Q49" s="39">
        <f t="shared" ref="Q49" si="333">+P49+P50+P52</f>
        <v>0</v>
      </c>
      <c r="R49" s="39">
        <f t="shared" ref="R49" si="334">+Q49+Q50+Q52</f>
        <v>0</v>
      </c>
      <c r="S49" s="39">
        <f t="shared" ref="S49" si="335">+R49+R50+R52</f>
        <v>0</v>
      </c>
      <c r="T49" s="39">
        <f t="shared" ref="T49" si="336">+S49+S50+S52</f>
        <v>0</v>
      </c>
      <c r="U49" s="39">
        <f t="shared" ref="U49" si="337">+T49+T50+T52</f>
        <v>0</v>
      </c>
      <c r="V49" s="39">
        <f t="shared" ref="V49" si="338">+U49+U50+U52</f>
        <v>0</v>
      </c>
      <c r="W49" s="39">
        <f t="shared" ref="W49" si="339">+V49+V50+V52</f>
        <v>0</v>
      </c>
      <c r="X49" s="39">
        <f t="shared" ref="X49" si="340">+W49+W50+W52</f>
        <v>0</v>
      </c>
      <c r="Y49" s="39">
        <f t="shared" ref="Y49" si="341">+X49+X50+X52</f>
        <v>0</v>
      </c>
      <c r="Z49" s="39">
        <f t="shared" ref="Z49:AA49" si="342">+Y49+Y50+Y52</f>
        <v>0</v>
      </c>
      <c r="AA49" s="39">
        <f t="shared" si="342"/>
        <v>0</v>
      </c>
      <c r="AB49" s="64"/>
      <c r="AC49" s="60"/>
      <c r="AD49" s="44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2:58" x14ac:dyDescent="0.35">
      <c r="B50" s="45"/>
      <c r="C50" s="59" t="s">
        <v>113</v>
      </c>
      <c r="D50" s="53">
        <f>-'1. Stammdatenblatt'!N29</f>
        <v>0</v>
      </c>
      <c r="E50" s="53">
        <f>-'1. Stammdatenblatt'!N29</f>
        <v>0</v>
      </c>
      <c r="F50" s="53">
        <f>+E50</f>
        <v>0</v>
      </c>
      <c r="G50" s="53">
        <f t="shared" ref="G50" si="343">+F50</f>
        <v>0</v>
      </c>
      <c r="H50" s="53">
        <f t="shared" ref="H50" si="344">+G50</f>
        <v>0</v>
      </c>
      <c r="I50" s="53">
        <f t="shared" ref="I50" si="345">+H50</f>
        <v>0</v>
      </c>
      <c r="J50" s="53">
        <f t="shared" ref="J50" si="346">+I50</f>
        <v>0</v>
      </c>
      <c r="K50" s="53">
        <f t="shared" ref="K50" si="347">+J50</f>
        <v>0</v>
      </c>
      <c r="L50" s="53">
        <f t="shared" ref="L50" si="348">+K50</f>
        <v>0</v>
      </c>
      <c r="M50" s="53">
        <f t="shared" ref="M50" si="349">+L50</f>
        <v>0</v>
      </c>
      <c r="N50" s="53">
        <f t="shared" ref="N50" si="350">+M50</f>
        <v>0</v>
      </c>
      <c r="O50" s="53">
        <f t="shared" ref="O50" si="351">+N50</f>
        <v>0</v>
      </c>
      <c r="P50" s="53">
        <f t="shared" ref="P50" si="352">+O50</f>
        <v>0</v>
      </c>
      <c r="Q50" s="53">
        <f t="shared" ref="Q50" si="353">+P50</f>
        <v>0</v>
      </c>
      <c r="R50" s="53">
        <f t="shared" ref="R50" si="354">+Q50</f>
        <v>0</v>
      </c>
      <c r="S50" s="53">
        <f t="shared" ref="S50" si="355">+R50</f>
        <v>0</v>
      </c>
      <c r="T50" s="53">
        <f t="shared" ref="T50" si="356">+S50</f>
        <v>0</v>
      </c>
      <c r="U50" s="53">
        <f t="shared" ref="U50" si="357">+T50</f>
        <v>0</v>
      </c>
      <c r="V50" s="53">
        <f t="shared" ref="V50" si="358">+U50</f>
        <v>0</v>
      </c>
      <c r="W50" s="53">
        <f t="shared" ref="W50" si="359">+V50</f>
        <v>0</v>
      </c>
      <c r="X50" s="53">
        <f t="shared" ref="X50" si="360">+W50</f>
        <v>0</v>
      </c>
      <c r="Y50" s="90">
        <v>0</v>
      </c>
      <c r="Z50" s="90">
        <f t="shared" ref="Z50" si="361">+Y50</f>
        <v>0</v>
      </c>
      <c r="AA50" s="90">
        <f t="shared" ref="AA50" si="362">+Z50</f>
        <v>0</v>
      </c>
      <c r="AB50" s="91">
        <f>SUM(D50:AA50)</f>
        <v>0</v>
      </c>
      <c r="AC50" s="94">
        <f>AB50+'1. Stammdatenblatt'!$N$29*21</f>
        <v>0</v>
      </c>
      <c r="AD50" s="44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2:58" ht="15" thickBot="1" x14ac:dyDescent="0.4">
      <c r="B51" s="45"/>
      <c r="C51" s="75" t="s">
        <v>114</v>
      </c>
      <c r="D51" s="76">
        <f>D50</f>
        <v>0</v>
      </c>
      <c r="E51" s="77">
        <f>D51+E50</f>
        <v>0</v>
      </c>
      <c r="F51" s="77">
        <f t="shared" ref="F51" si="363">E51+F50</f>
        <v>0</v>
      </c>
      <c r="G51" s="77">
        <f t="shared" ref="G51" si="364">F51+G50</f>
        <v>0</v>
      </c>
      <c r="H51" s="77">
        <f t="shared" ref="H51" si="365">G51+H50</f>
        <v>0</v>
      </c>
      <c r="I51" s="77">
        <f t="shared" ref="I51" si="366">H51+I50</f>
        <v>0</v>
      </c>
      <c r="J51" s="77">
        <f t="shared" ref="J51" si="367">I51+J50</f>
        <v>0</v>
      </c>
      <c r="K51" s="77">
        <f t="shared" ref="K51" si="368">J51+K50</f>
        <v>0</v>
      </c>
      <c r="L51" s="77">
        <f t="shared" ref="L51" si="369">K51+L50</f>
        <v>0</v>
      </c>
      <c r="M51" s="77">
        <f t="shared" ref="M51" si="370">L51+M50</f>
        <v>0</v>
      </c>
      <c r="N51" s="77">
        <f t="shared" ref="N51" si="371">M51+N50</f>
        <v>0</v>
      </c>
      <c r="O51" s="77">
        <f t="shared" ref="O51" si="372">N51+O50</f>
        <v>0</v>
      </c>
      <c r="P51" s="77">
        <f t="shared" ref="P51" si="373">O51+P50</f>
        <v>0</v>
      </c>
      <c r="Q51" s="77">
        <f t="shared" ref="Q51" si="374">P51+Q50</f>
        <v>0</v>
      </c>
      <c r="R51" s="77">
        <f t="shared" ref="R51" si="375">Q51+R50</f>
        <v>0</v>
      </c>
      <c r="S51" s="77">
        <f t="shared" ref="S51" si="376">R51+S50</f>
        <v>0</v>
      </c>
      <c r="T51" s="77">
        <f t="shared" ref="T51" si="377">S51+T50</f>
        <v>0</v>
      </c>
      <c r="U51" s="77">
        <f t="shared" ref="U51" si="378">T51+U50</f>
        <v>0</v>
      </c>
      <c r="V51" s="77">
        <f t="shared" ref="V51" si="379">U51+V50</f>
        <v>0</v>
      </c>
      <c r="W51" s="77">
        <f t="shared" ref="W51" si="380">V51+W50</f>
        <v>0</v>
      </c>
      <c r="X51" s="77">
        <f t="shared" ref="X51" si="381">W51+X50</f>
        <v>0</v>
      </c>
      <c r="Y51" s="77">
        <f t="shared" ref="Y51" si="382">X51+Y50</f>
        <v>0</v>
      </c>
      <c r="Z51" s="77">
        <f t="shared" ref="Z51" si="383">Y51+Z50</f>
        <v>0</v>
      </c>
      <c r="AA51" s="77">
        <f t="shared" ref="AA51" si="384">Z51+AA50</f>
        <v>0</v>
      </c>
      <c r="AB51" s="92"/>
      <c r="AC51" s="62"/>
      <c r="AD51" s="44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2:58" ht="15" thickBot="1" x14ac:dyDescent="0.4">
      <c r="B52" s="45"/>
      <c r="C52" s="61" t="s">
        <v>115</v>
      </c>
      <c r="D52" s="55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6"/>
      <c r="Z52" s="56"/>
      <c r="AA52" s="56"/>
      <c r="AB52" s="92">
        <f>SUM(D52:AA52)</f>
        <v>0</v>
      </c>
      <c r="AC52" s="62"/>
      <c r="AD52" s="44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2:58" s="1" customFormat="1" ht="29.5" thickBot="1" x14ac:dyDescent="0.4">
      <c r="B53" s="45"/>
      <c r="C53" s="79" t="s">
        <v>116</v>
      </c>
      <c r="D53" s="80">
        <f>+D51+SUM($D52:D52)</f>
        <v>0</v>
      </c>
      <c r="E53" s="80">
        <f>+E51+SUM($D52:E52)</f>
        <v>0</v>
      </c>
      <c r="F53" s="80">
        <f>+F51+SUM($D52:F52)</f>
        <v>0</v>
      </c>
      <c r="G53" s="80">
        <f>+G51+SUM($D52:G52)</f>
        <v>0</v>
      </c>
      <c r="H53" s="80">
        <f>+H51+SUM($D52:H52)</f>
        <v>0</v>
      </c>
      <c r="I53" s="80">
        <f>+I51+SUM($D52:I52)</f>
        <v>0</v>
      </c>
      <c r="J53" s="80">
        <f>+J51+SUM($D52:J52)</f>
        <v>0</v>
      </c>
      <c r="K53" s="80">
        <f>+K51+SUM($D52:K52)</f>
        <v>0</v>
      </c>
      <c r="L53" s="80">
        <f>+L51+SUM($D52:L52)</f>
        <v>0</v>
      </c>
      <c r="M53" s="80">
        <f>+M51+SUM($D52:M52)</f>
        <v>0</v>
      </c>
      <c r="N53" s="80">
        <f>+N51+SUM($D52:N52)</f>
        <v>0</v>
      </c>
      <c r="O53" s="80">
        <f>+O51+SUM($D52:O52)</f>
        <v>0</v>
      </c>
      <c r="P53" s="80">
        <f>+P51+SUM($D52:P52)</f>
        <v>0</v>
      </c>
      <c r="Q53" s="80">
        <f>+Q51+SUM($D52:Q52)</f>
        <v>0</v>
      </c>
      <c r="R53" s="80">
        <f>+R51+SUM($D52:R52)</f>
        <v>0</v>
      </c>
      <c r="S53" s="80">
        <f>+S51+SUM($D52:S52)</f>
        <v>0</v>
      </c>
      <c r="T53" s="80">
        <f>+T51+SUM($D52:T52)</f>
        <v>0</v>
      </c>
      <c r="U53" s="80">
        <f>+U51+SUM($D52:U52)</f>
        <v>0</v>
      </c>
      <c r="V53" s="80">
        <f>+V51+SUM($D52:V52)</f>
        <v>0</v>
      </c>
      <c r="W53" s="80">
        <f>+W51+SUM($D52:W52)</f>
        <v>0</v>
      </c>
      <c r="X53" s="80">
        <f>+X51+SUM($D52:X52)</f>
        <v>0</v>
      </c>
      <c r="Y53" s="80">
        <f>+Y51+SUM($D52:Y52)</f>
        <v>0</v>
      </c>
      <c r="Z53" s="80">
        <f>+Z51+SUM($D52:Z52)</f>
        <v>0</v>
      </c>
      <c r="AA53" s="80">
        <f>+AA51+SUM($D52:AA52)</f>
        <v>0</v>
      </c>
      <c r="AB53" s="83">
        <f>AB50+AB52</f>
        <v>0</v>
      </c>
      <c r="AC53" s="81"/>
      <c r="AD53" s="44"/>
    </row>
    <row r="54" spans="2:58" s="1" customFormat="1" ht="15" thickBot="1" x14ac:dyDescent="0.4">
      <c r="B54" s="45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D54" s="44"/>
    </row>
    <row r="55" spans="2:58" x14ac:dyDescent="0.35">
      <c r="B55" s="45"/>
      <c r="C55" s="57" t="str">
        <f>IF(OR('1. Stammdatenblatt'!P11&lt;&gt;"", '1. Stammdatenblatt'!P15&lt;&gt;""),
_xlfn.TEXTJOIN("",TRUE,'1. Stammdatenblatt'!P7, " (", '1. Stammdatenblatt'!P11, ", ", '1. Stammdatenblatt'!P15, ")"),
'1. Stammdatenblatt'!P7)</f>
        <v>NSG7</v>
      </c>
      <c r="D55" s="93" t="str">
        <f>IF((D56&gt;=-D57),"Vorrat ok","Vorrat tief")</f>
        <v>Vorrat ok</v>
      </c>
      <c r="E55" s="93" t="str">
        <f t="shared" ref="E55" si="385">IF((E56&gt;=-E57),"Vorrat ok","Vorrat tief")</f>
        <v>Vorrat ok</v>
      </c>
      <c r="F55" s="93" t="str">
        <f t="shared" ref="F55" si="386">IF((F56&gt;=-F57),"Vorrat ok","Vorrat tief")</f>
        <v>Vorrat ok</v>
      </c>
      <c r="G55" s="93" t="str">
        <f t="shared" ref="G55" si="387">IF((G56&gt;=-G57),"Vorrat ok","Vorrat tief")</f>
        <v>Vorrat ok</v>
      </c>
      <c r="H55" s="93" t="str">
        <f t="shared" ref="H55" si="388">IF((H56&gt;=-H57),"Vorrat ok","Vorrat tief")</f>
        <v>Vorrat ok</v>
      </c>
      <c r="I55" s="93" t="str">
        <f t="shared" ref="I55" si="389">IF((I56&gt;=-I57),"Vorrat ok","Vorrat tief")</f>
        <v>Vorrat ok</v>
      </c>
      <c r="J55" s="93" t="str">
        <f t="shared" ref="J55" si="390">IF((J56&gt;=-J57),"Vorrat ok","Vorrat tief")</f>
        <v>Vorrat ok</v>
      </c>
      <c r="K55" s="93" t="str">
        <f t="shared" ref="K55" si="391">IF((K56&gt;=-K57),"Vorrat ok","Vorrat tief")</f>
        <v>Vorrat ok</v>
      </c>
      <c r="L55" s="93" t="str">
        <f t="shared" ref="L55" si="392">IF((L56&gt;=-L57),"Vorrat ok","Vorrat tief")</f>
        <v>Vorrat ok</v>
      </c>
      <c r="M55" s="93" t="str">
        <f t="shared" ref="M55" si="393">IF((M56&gt;=-M57),"Vorrat ok","Vorrat tief")</f>
        <v>Vorrat ok</v>
      </c>
      <c r="N55" s="93" t="str">
        <f t="shared" ref="N55" si="394">IF((N56&gt;=-N57),"Vorrat ok","Vorrat tief")</f>
        <v>Vorrat ok</v>
      </c>
      <c r="O55" s="93" t="str">
        <f t="shared" ref="O55" si="395">IF((O56&gt;=-O57),"Vorrat ok","Vorrat tief")</f>
        <v>Vorrat ok</v>
      </c>
      <c r="P55" s="93" t="str">
        <f t="shared" ref="P55" si="396">IF((P56&gt;=-P57),"Vorrat ok","Vorrat tief")</f>
        <v>Vorrat ok</v>
      </c>
      <c r="Q55" s="93" t="str">
        <f t="shared" ref="Q55" si="397">IF((Q56&gt;=-Q57),"Vorrat ok","Vorrat tief")</f>
        <v>Vorrat ok</v>
      </c>
      <c r="R55" s="93" t="str">
        <f t="shared" ref="R55" si="398">IF((R56&gt;=-R57),"Vorrat ok","Vorrat tief")</f>
        <v>Vorrat ok</v>
      </c>
      <c r="S55" s="93" t="str">
        <f t="shared" ref="S55" si="399">IF((S56&gt;=-S57),"Vorrat ok","Vorrat tief")</f>
        <v>Vorrat ok</v>
      </c>
      <c r="T55" s="93" t="str">
        <f t="shared" ref="T55" si="400">IF((T56&gt;=-T57),"Vorrat ok","Vorrat tief")</f>
        <v>Vorrat ok</v>
      </c>
      <c r="U55" s="93" t="str">
        <f t="shared" ref="U55" si="401">IF((U56&gt;=-U57),"Vorrat ok","Vorrat tief")</f>
        <v>Vorrat ok</v>
      </c>
      <c r="V55" s="93" t="str">
        <f t="shared" ref="V55" si="402">IF((V56&gt;=-V57),"Vorrat ok","Vorrat tief")</f>
        <v>Vorrat ok</v>
      </c>
      <c r="W55" s="93" t="str">
        <f t="shared" ref="W55" si="403">IF((W56&gt;=-W57),"Vorrat ok","Vorrat tief")</f>
        <v>Vorrat ok</v>
      </c>
      <c r="X55" s="93" t="str">
        <f t="shared" ref="X55" si="404">IF((X56&gt;=-X57),"Vorrat ok","Vorrat tief")</f>
        <v>Vorrat ok</v>
      </c>
      <c r="Y55" s="93" t="str">
        <f t="shared" ref="Y55" si="405">IF((Y56&gt;=-Y57),"Vorrat ok","Vorrat tief")</f>
        <v>Vorrat ok</v>
      </c>
      <c r="Z55" s="93" t="str">
        <f t="shared" ref="Z55" si="406">IF((Z56&gt;=-Z57),"Vorrat ok","Vorrat tief")</f>
        <v>Vorrat ok</v>
      </c>
      <c r="AA55" s="93" t="str">
        <f t="shared" ref="AA55" si="407">IF((AA56&gt;=-AA57),"Vorrat ok","Vorrat tief")</f>
        <v>Vorrat ok</v>
      </c>
      <c r="AB55" s="63"/>
      <c r="AC55" s="58"/>
      <c r="AD55" s="44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2:58" x14ac:dyDescent="0.35">
      <c r="B56" s="45"/>
      <c r="C56" s="59" t="s">
        <v>112</v>
      </c>
      <c r="D56" s="39">
        <f>'1. Stammdatenblatt'!$P$37</f>
        <v>0</v>
      </c>
      <c r="E56" s="39">
        <f>+D56+D57+D59</f>
        <v>0</v>
      </c>
      <c r="F56" s="39">
        <f t="shared" ref="F56" si="408">+E56+E57+E59</f>
        <v>0</v>
      </c>
      <c r="G56" s="39">
        <f t="shared" ref="G56" si="409">+F56+F57+F59</f>
        <v>0</v>
      </c>
      <c r="H56" s="39">
        <f t="shared" ref="H56" si="410">+G56+G57+G59</f>
        <v>0</v>
      </c>
      <c r="I56" s="39">
        <f t="shared" ref="I56" si="411">+H56+H57+H59</f>
        <v>0</v>
      </c>
      <c r="J56" s="39">
        <f t="shared" ref="J56" si="412">+I56+I57+I59</f>
        <v>0</v>
      </c>
      <c r="K56" s="39">
        <f t="shared" ref="K56" si="413">+J56+J57+J59</f>
        <v>0</v>
      </c>
      <c r="L56" s="39">
        <f t="shared" ref="L56" si="414">+K56+K57+K59</f>
        <v>0</v>
      </c>
      <c r="M56" s="39">
        <f t="shared" ref="M56" si="415">+L56+L57+L59</f>
        <v>0</v>
      </c>
      <c r="N56" s="39">
        <f t="shared" ref="N56" si="416">+M56+M57+M59</f>
        <v>0</v>
      </c>
      <c r="O56" s="39">
        <f t="shared" ref="O56" si="417">+N56+N57+N59</f>
        <v>0</v>
      </c>
      <c r="P56" s="39">
        <f t="shared" ref="P56" si="418">+O56+O57+O59</f>
        <v>0</v>
      </c>
      <c r="Q56" s="39">
        <f t="shared" ref="Q56" si="419">+P56+P57+P59</f>
        <v>0</v>
      </c>
      <c r="R56" s="39">
        <f t="shared" ref="R56" si="420">+Q56+Q57+Q59</f>
        <v>0</v>
      </c>
      <c r="S56" s="39">
        <f t="shared" ref="S56" si="421">+R56+R57+R59</f>
        <v>0</v>
      </c>
      <c r="T56" s="39">
        <f t="shared" ref="T56" si="422">+S56+S57+S59</f>
        <v>0</v>
      </c>
      <c r="U56" s="39">
        <f t="shared" ref="U56" si="423">+T56+T57+T59</f>
        <v>0</v>
      </c>
      <c r="V56" s="39">
        <f t="shared" ref="V56" si="424">+U56+U57+U59</f>
        <v>0</v>
      </c>
      <c r="W56" s="39">
        <f t="shared" ref="W56" si="425">+V56+V57+V59</f>
        <v>0</v>
      </c>
      <c r="X56" s="39">
        <f t="shared" ref="X56" si="426">+W56+W57+W59</f>
        <v>0</v>
      </c>
      <c r="Y56" s="39">
        <f t="shared" ref="Y56" si="427">+X56+X57+X59</f>
        <v>0</v>
      </c>
      <c r="Z56" s="39">
        <f t="shared" ref="Z56:AA56" si="428">+Y56+Y57+Y59</f>
        <v>0</v>
      </c>
      <c r="AA56" s="39">
        <f t="shared" si="428"/>
        <v>0</v>
      </c>
      <c r="AB56" s="64"/>
      <c r="AC56" s="60"/>
      <c r="AD56" s="44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spans="2:58" x14ac:dyDescent="0.35">
      <c r="B57" s="45"/>
      <c r="C57" s="59" t="s">
        <v>113</v>
      </c>
      <c r="D57" s="53">
        <f>-'1. Stammdatenblatt'!P29</f>
        <v>0</v>
      </c>
      <c r="E57" s="53">
        <f>-'1. Stammdatenblatt'!P29</f>
        <v>0</v>
      </c>
      <c r="F57" s="53">
        <f>+E57</f>
        <v>0</v>
      </c>
      <c r="G57" s="53">
        <f t="shared" ref="G57" si="429">+F57</f>
        <v>0</v>
      </c>
      <c r="H57" s="53">
        <f t="shared" ref="H57" si="430">+G57</f>
        <v>0</v>
      </c>
      <c r="I57" s="53">
        <f t="shared" ref="I57" si="431">+H57</f>
        <v>0</v>
      </c>
      <c r="J57" s="53">
        <f t="shared" ref="J57" si="432">+I57</f>
        <v>0</v>
      </c>
      <c r="K57" s="53">
        <f t="shared" ref="K57" si="433">+J57</f>
        <v>0</v>
      </c>
      <c r="L57" s="53">
        <f t="shared" ref="L57" si="434">+K57</f>
        <v>0</v>
      </c>
      <c r="M57" s="53">
        <f t="shared" ref="M57" si="435">+L57</f>
        <v>0</v>
      </c>
      <c r="N57" s="53">
        <f t="shared" ref="N57" si="436">+M57</f>
        <v>0</v>
      </c>
      <c r="O57" s="53">
        <f t="shared" ref="O57" si="437">+N57</f>
        <v>0</v>
      </c>
      <c r="P57" s="53">
        <f t="shared" ref="P57" si="438">+O57</f>
        <v>0</v>
      </c>
      <c r="Q57" s="53">
        <f t="shared" ref="Q57" si="439">+P57</f>
        <v>0</v>
      </c>
      <c r="R57" s="53">
        <f t="shared" ref="R57" si="440">+Q57</f>
        <v>0</v>
      </c>
      <c r="S57" s="53">
        <f t="shared" ref="S57" si="441">+R57</f>
        <v>0</v>
      </c>
      <c r="T57" s="53">
        <f t="shared" ref="T57" si="442">+S57</f>
        <v>0</v>
      </c>
      <c r="U57" s="53">
        <f t="shared" ref="U57" si="443">+T57</f>
        <v>0</v>
      </c>
      <c r="V57" s="53">
        <f t="shared" ref="V57" si="444">+U57</f>
        <v>0</v>
      </c>
      <c r="W57" s="53">
        <f t="shared" ref="W57" si="445">+V57</f>
        <v>0</v>
      </c>
      <c r="X57" s="53">
        <f t="shared" ref="X57" si="446">+W57</f>
        <v>0</v>
      </c>
      <c r="Y57" s="90">
        <v>0</v>
      </c>
      <c r="Z57" s="90">
        <f t="shared" ref="Z57" si="447">+Y57</f>
        <v>0</v>
      </c>
      <c r="AA57" s="90">
        <f t="shared" ref="AA57" si="448">+Z57</f>
        <v>0</v>
      </c>
      <c r="AB57" s="91">
        <f>SUM(D57:AA57)</f>
        <v>0</v>
      </c>
      <c r="AC57" s="94">
        <f>AB57+'1. Stammdatenblatt'!$P$29*21</f>
        <v>0</v>
      </c>
      <c r="AD57" s="44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2:58" ht="15" thickBot="1" x14ac:dyDescent="0.4">
      <c r="B58" s="45"/>
      <c r="C58" s="75" t="s">
        <v>114</v>
      </c>
      <c r="D58" s="76">
        <f>D57</f>
        <v>0</v>
      </c>
      <c r="E58" s="77">
        <f>D58+E57</f>
        <v>0</v>
      </c>
      <c r="F58" s="77">
        <f t="shared" ref="F58" si="449">E58+F57</f>
        <v>0</v>
      </c>
      <c r="G58" s="77">
        <f t="shared" ref="G58" si="450">F58+G57</f>
        <v>0</v>
      </c>
      <c r="H58" s="77">
        <f t="shared" ref="H58" si="451">G58+H57</f>
        <v>0</v>
      </c>
      <c r="I58" s="77">
        <f t="shared" ref="I58" si="452">H58+I57</f>
        <v>0</v>
      </c>
      <c r="J58" s="77">
        <f t="shared" ref="J58" si="453">I58+J57</f>
        <v>0</v>
      </c>
      <c r="K58" s="77">
        <f t="shared" ref="K58" si="454">J58+K57</f>
        <v>0</v>
      </c>
      <c r="L58" s="77">
        <f t="shared" ref="L58" si="455">K58+L57</f>
        <v>0</v>
      </c>
      <c r="M58" s="77">
        <f t="shared" ref="M58" si="456">L58+M57</f>
        <v>0</v>
      </c>
      <c r="N58" s="77">
        <f t="shared" ref="N58" si="457">M58+N57</f>
        <v>0</v>
      </c>
      <c r="O58" s="77">
        <f t="shared" ref="O58" si="458">N58+O57</f>
        <v>0</v>
      </c>
      <c r="P58" s="77">
        <f t="shared" ref="P58" si="459">O58+P57</f>
        <v>0</v>
      </c>
      <c r="Q58" s="77">
        <f t="shared" ref="Q58" si="460">P58+Q57</f>
        <v>0</v>
      </c>
      <c r="R58" s="77">
        <f t="shared" ref="R58" si="461">Q58+R57</f>
        <v>0</v>
      </c>
      <c r="S58" s="77">
        <f t="shared" ref="S58" si="462">R58+S57</f>
        <v>0</v>
      </c>
      <c r="T58" s="77">
        <f t="shared" ref="T58" si="463">S58+T57</f>
        <v>0</v>
      </c>
      <c r="U58" s="77">
        <f t="shared" ref="U58" si="464">T58+U57</f>
        <v>0</v>
      </c>
      <c r="V58" s="77">
        <f t="shared" ref="V58" si="465">U58+V57</f>
        <v>0</v>
      </c>
      <c r="W58" s="77">
        <f t="shared" ref="W58" si="466">V58+W57</f>
        <v>0</v>
      </c>
      <c r="X58" s="77">
        <f t="shared" ref="X58" si="467">W58+X57</f>
        <v>0</v>
      </c>
      <c r="Y58" s="77">
        <f t="shared" ref="Y58" si="468">X58+Y57</f>
        <v>0</v>
      </c>
      <c r="Z58" s="77">
        <f t="shared" ref="Z58" si="469">Y58+Z57</f>
        <v>0</v>
      </c>
      <c r="AA58" s="77">
        <f t="shared" ref="AA58" si="470">Z58+AA57</f>
        <v>0</v>
      </c>
      <c r="AB58" s="92"/>
      <c r="AC58" s="62"/>
      <c r="AD58" s="44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2:58" ht="15" thickBot="1" x14ac:dyDescent="0.4">
      <c r="B59" s="45"/>
      <c r="C59" s="61" t="s">
        <v>115</v>
      </c>
      <c r="D59" s="55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6"/>
      <c r="Z59" s="56"/>
      <c r="AA59" s="56"/>
      <c r="AB59" s="92">
        <f>SUM(D59:AA59)</f>
        <v>0</v>
      </c>
      <c r="AC59" s="62"/>
      <c r="AD59" s="44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2:58" s="1" customFormat="1" ht="29.5" thickBot="1" x14ac:dyDescent="0.4">
      <c r="B60" s="45"/>
      <c r="C60" s="79" t="s">
        <v>116</v>
      </c>
      <c r="D60" s="80">
        <f>+D58+SUM($D59:D59)</f>
        <v>0</v>
      </c>
      <c r="E60" s="80">
        <f>+E58+SUM($D59:E59)</f>
        <v>0</v>
      </c>
      <c r="F60" s="80">
        <f>+F58+SUM($D59:F59)</f>
        <v>0</v>
      </c>
      <c r="G60" s="80">
        <f>+G58+SUM($D59:G59)</f>
        <v>0</v>
      </c>
      <c r="H60" s="80">
        <f>+H58+SUM($D59:H59)</f>
        <v>0</v>
      </c>
      <c r="I60" s="80">
        <f>+I58+SUM($D59:I59)</f>
        <v>0</v>
      </c>
      <c r="J60" s="80">
        <f>+J58+SUM($D59:J59)</f>
        <v>0</v>
      </c>
      <c r="K60" s="80">
        <f>+K58+SUM($D59:K59)</f>
        <v>0</v>
      </c>
      <c r="L60" s="80">
        <f>+L58+SUM($D59:L59)</f>
        <v>0</v>
      </c>
      <c r="M60" s="80">
        <f>+M58+SUM($D59:M59)</f>
        <v>0</v>
      </c>
      <c r="N60" s="80">
        <f>+N58+SUM($D59:N59)</f>
        <v>0</v>
      </c>
      <c r="O60" s="80">
        <f>+O58+SUM($D59:O59)</f>
        <v>0</v>
      </c>
      <c r="P60" s="80">
        <f>+P58+SUM($D59:P59)</f>
        <v>0</v>
      </c>
      <c r="Q60" s="80">
        <f>+Q58+SUM($D59:Q59)</f>
        <v>0</v>
      </c>
      <c r="R60" s="80">
        <f>+R58+SUM($D59:R59)</f>
        <v>0</v>
      </c>
      <c r="S60" s="80">
        <f>+S58+SUM($D59:S59)</f>
        <v>0</v>
      </c>
      <c r="T60" s="80">
        <f>+T58+SUM($D59:T59)</f>
        <v>0</v>
      </c>
      <c r="U60" s="80">
        <f>+U58+SUM($D59:U59)</f>
        <v>0</v>
      </c>
      <c r="V60" s="80">
        <f>+V58+SUM($D59:V59)</f>
        <v>0</v>
      </c>
      <c r="W60" s="80">
        <f>+W58+SUM($D59:W59)</f>
        <v>0</v>
      </c>
      <c r="X60" s="80">
        <f>+X58+SUM($D59:X59)</f>
        <v>0</v>
      </c>
      <c r="Y60" s="80">
        <f>+Y58+SUM($D59:Y59)</f>
        <v>0</v>
      </c>
      <c r="Z60" s="80">
        <f>+Z58+SUM($D59:Z59)</f>
        <v>0</v>
      </c>
      <c r="AA60" s="80">
        <f>+AA58+SUM($D59:AA59)</f>
        <v>0</v>
      </c>
      <c r="AB60" s="83">
        <f>AB57+AB59</f>
        <v>0</v>
      </c>
      <c r="AC60" s="81"/>
      <c r="AD60" s="44"/>
    </row>
    <row r="61" spans="2:58" s="1" customFormat="1" ht="15" thickBot="1" x14ac:dyDescent="0.4">
      <c r="B61" s="45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D61" s="44"/>
    </row>
    <row r="62" spans="2:58" x14ac:dyDescent="0.35">
      <c r="B62" s="45"/>
      <c r="C62" s="57" t="str">
        <f>IF(OR('1. Stammdatenblatt'!R11&lt;&gt;"", '1. Stammdatenblatt'!R15&lt;&gt;""),
_xlfn.TEXTJOIN("",TRUE,'1. Stammdatenblatt'!R7, " (", '1. Stammdatenblatt'!R11, ", ", '1. Stammdatenblatt'!R15, ")"),
'1. Stammdatenblatt'!R7)</f>
        <v>NSG8</v>
      </c>
      <c r="D62" s="93" t="str">
        <f>IF((D63&gt;=-D64),"Vorrat ok","Vorrat tief")</f>
        <v>Vorrat ok</v>
      </c>
      <c r="E62" s="93" t="str">
        <f t="shared" ref="E62" si="471">IF((E63&gt;=-E64),"Vorrat ok","Vorrat tief")</f>
        <v>Vorrat ok</v>
      </c>
      <c r="F62" s="93" t="str">
        <f t="shared" ref="F62" si="472">IF((F63&gt;=-F64),"Vorrat ok","Vorrat tief")</f>
        <v>Vorrat ok</v>
      </c>
      <c r="G62" s="93" t="str">
        <f t="shared" ref="G62" si="473">IF((G63&gt;=-G64),"Vorrat ok","Vorrat tief")</f>
        <v>Vorrat ok</v>
      </c>
      <c r="H62" s="93" t="str">
        <f t="shared" ref="H62" si="474">IF((H63&gt;=-H64),"Vorrat ok","Vorrat tief")</f>
        <v>Vorrat ok</v>
      </c>
      <c r="I62" s="93" t="str">
        <f t="shared" ref="I62" si="475">IF((I63&gt;=-I64),"Vorrat ok","Vorrat tief")</f>
        <v>Vorrat ok</v>
      </c>
      <c r="J62" s="93" t="str">
        <f t="shared" ref="J62" si="476">IF((J63&gt;=-J64),"Vorrat ok","Vorrat tief")</f>
        <v>Vorrat ok</v>
      </c>
      <c r="K62" s="93" t="str">
        <f t="shared" ref="K62" si="477">IF((K63&gt;=-K64),"Vorrat ok","Vorrat tief")</f>
        <v>Vorrat ok</v>
      </c>
      <c r="L62" s="93" t="str">
        <f t="shared" ref="L62" si="478">IF((L63&gt;=-L64),"Vorrat ok","Vorrat tief")</f>
        <v>Vorrat ok</v>
      </c>
      <c r="M62" s="93" t="str">
        <f t="shared" ref="M62" si="479">IF((M63&gt;=-M64),"Vorrat ok","Vorrat tief")</f>
        <v>Vorrat ok</v>
      </c>
      <c r="N62" s="93" t="str">
        <f t="shared" ref="N62" si="480">IF((N63&gt;=-N64),"Vorrat ok","Vorrat tief")</f>
        <v>Vorrat ok</v>
      </c>
      <c r="O62" s="93" t="str">
        <f t="shared" ref="O62" si="481">IF((O63&gt;=-O64),"Vorrat ok","Vorrat tief")</f>
        <v>Vorrat ok</v>
      </c>
      <c r="P62" s="93" t="str">
        <f t="shared" ref="P62" si="482">IF((P63&gt;=-P64),"Vorrat ok","Vorrat tief")</f>
        <v>Vorrat ok</v>
      </c>
      <c r="Q62" s="93" t="str">
        <f t="shared" ref="Q62" si="483">IF((Q63&gt;=-Q64),"Vorrat ok","Vorrat tief")</f>
        <v>Vorrat ok</v>
      </c>
      <c r="R62" s="93" t="str">
        <f t="shared" ref="R62" si="484">IF((R63&gt;=-R64),"Vorrat ok","Vorrat tief")</f>
        <v>Vorrat ok</v>
      </c>
      <c r="S62" s="93" t="str">
        <f t="shared" ref="S62" si="485">IF((S63&gt;=-S64),"Vorrat ok","Vorrat tief")</f>
        <v>Vorrat ok</v>
      </c>
      <c r="T62" s="93" t="str">
        <f t="shared" ref="T62" si="486">IF((T63&gt;=-T64),"Vorrat ok","Vorrat tief")</f>
        <v>Vorrat ok</v>
      </c>
      <c r="U62" s="93" t="str">
        <f t="shared" ref="U62" si="487">IF((U63&gt;=-U64),"Vorrat ok","Vorrat tief")</f>
        <v>Vorrat ok</v>
      </c>
      <c r="V62" s="93" t="str">
        <f t="shared" ref="V62" si="488">IF((V63&gt;=-V64),"Vorrat ok","Vorrat tief")</f>
        <v>Vorrat ok</v>
      </c>
      <c r="W62" s="93" t="str">
        <f t="shared" ref="W62" si="489">IF((W63&gt;=-W64),"Vorrat ok","Vorrat tief")</f>
        <v>Vorrat ok</v>
      </c>
      <c r="X62" s="93" t="str">
        <f t="shared" ref="X62" si="490">IF((X63&gt;=-X64),"Vorrat ok","Vorrat tief")</f>
        <v>Vorrat ok</v>
      </c>
      <c r="Y62" s="93" t="str">
        <f t="shared" ref="Y62" si="491">IF((Y63&gt;=-Y64),"Vorrat ok","Vorrat tief")</f>
        <v>Vorrat ok</v>
      </c>
      <c r="Z62" s="93" t="str">
        <f t="shared" ref="Z62" si="492">IF((Z63&gt;=-Z64),"Vorrat ok","Vorrat tief")</f>
        <v>Vorrat ok</v>
      </c>
      <c r="AA62" s="93" t="str">
        <f t="shared" ref="AA62" si="493">IF((AA63&gt;=-AA64),"Vorrat ok","Vorrat tief")</f>
        <v>Vorrat ok</v>
      </c>
      <c r="AB62" s="63"/>
      <c r="AC62" s="58"/>
      <c r="AD62" s="44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2:58" x14ac:dyDescent="0.35">
      <c r="B63" s="45"/>
      <c r="C63" s="59" t="s">
        <v>112</v>
      </c>
      <c r="D63" s="39">
        <f>'1. Stammdatenblatt'!$R$37</f>
        <v>0</v>
      </c>
      <c r="E63" s="39">
        <f>+D63+D64+D66</f>
        <v>0</v>
      </c>
      <c r="F63" s="39">
        <f t="shared" ref="F63" si="494">+E63+E64+E66</f>
        <v>0</v>
      </c>
      <c r="G63" s="39">
        <f t="shared" ref="G63" si="495">+F63+F64+F66</f>
        <v>0</v>
      </c>
      <c r="H63" s="39">
        <f t="shared" ref="H63" si="496">+G63+G64+G66</f>
        <v>0</v>
      </c>
      <c r="I63" s="39">
        <f t="shared" ref="I63" si="497">+H63+H64+H66</f>
        <v>0</v>
      </c>
      <c r="J63" s="39">
        <f t="shared" ref="J63" si="498">+I63+I64+I66</f>
        <v>0</v>
      </c>
      <c r="K63" s="39">
        <f t="shared" ref="K63" si="499">+J63+J64+J66</f>
        <v>0</v>
      </c>
      <c r="L63" s="39">
        <f t="shared" ref="L63" si="500">+K63+K64+K66</f>
        <v>0</v>
      </c>
      <c r="M63" s="39">
        <f t="shared" ref="M63" si="501">+L63+L64+L66</f>
        <v>0</v>
      </c>
      <c r="N63" s="39">
        <f t="shared" ref="N63" si="502">+M63+M64+M66</f>
        <v>0</v>
      </c>
      <c r="O63" s="39">
        <f t="shared" ref="O63" si="503">+N63+N64+N66</f>
        <v>0</v>
      </c>
      <c r="P63" s="39">
        <f t="shared" ref="P63" si="504">+O63+O64+O66</f>
        <v>0</v>
      </c>
      <c r="Q63" s="39">
        <f t="shared" ref="Q63" si="505">+P63+P64+P66</f>
        <v>0</v>
      </c>
      <c r="R63" s="39">
        <f t="shared" ref="R63" si="506">+Q63+Q64+Q66</f>
        <v>0</v>
      </c>
      <c r="S63" s="39">
        <f t="shared" ref="S63" si="507">+R63+R64+R66</f>
        <v>0</v>
      </c>
      <c r="T63" s="39">
        <f t="shared" ref="T63" si="508">+S63+S64+S66</f>
        <v>0</v>
      </c>
      <c r="U63" s="39">
        <f t="shared" ref="U63" si="509">+T63+T64+T66</f>
        <v>0</v>
      </c>
      <c r="V63" s="39">
        <f t="shared" ref="V63" si="510">+U63+U64+U66</f>
        <v>0</v>
      </c>
      <c r="W63" s="39">
        <f t="shared" ref="W63" si="511">+V63+V64+V66</f>
        <v>0</v>
      </c>
      <c r="X63" s="39">
        <f t="shared" ref="X63" si="512">+W63+W64+W66</f>
        <v>0</v>
      </c>
      <c r="Y63" s="39">
        <f t="shared" ref="Y63" si="513">+X63+X64+X66</f>
        <v>0</v>
      </c>
      <c r="Z63" s="39">
        <f t="shared" ref="Z63:AA63" si="514">+Y63+Y64+Y66</f>
        <v>0</v>
      </c>
      <c r="AA63" s="39">
        <f t="shared" si="514"/>
        <v>0</v>
      </c>
      <c r="AB63" s="64"/>
      <c r="AC63" s="60"/>
      <c r="AD63" s="44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 spans="2:58" x14ac:dyDescent="0.35">
      <c r="B64" s="45"/>
      <c r="C64" s="59" t="s">
        <v>113</v>
      </c>
      <c r="D64" s="53">
        <f>-'1. Stammdatenblatt'!R29</f>
        <v>0</v>
      </c>
      <c r="E64" s="53">
        <f>-'1. Stammdatenblatt'!R29</f>
        <v>0</v>
      </c>
      <c r="F64" s="53">
        <f>+E64</f>
        <v>0</v>
      </c>
      <c r="G64" s="53">
        <f t="shared" ref="G64" si="515">+F64</f>
        <v>0</v>
      </c>
      <c r="H64" s="53">
        <f t="shared" ref="H64" si="516">+G64</f>
        <v>0</v>
      </c>
      <c r="I64" s="53">
        <f t="shared" ref="I64" si="517">+H64</f>
        <v>0</v>
      </c>
      <c r="J64" s="53">
        <f t="shared" ref="J64" si="518">+I64</f>
        <v>0</v>
      </c>
      <c r="K64" s="53">
        <f t="shared" ref="K64" si="519">+J64</f>
        <v>0</v>
      </c>
      <c r="L64" s="53">
        <f t="shared" ref="L64" si="520">+K64</f>
        <v>0</v>
      </c>
      <c r="M64" s="53">
        <f t="shared" ref="M64" si="521">+L64</f>
        <v>0</v>
      </c>
      <c r="N64" s="53">
        <f t="shared" ref="N64" si="522">+M64</f>
        <v>0</v>
      </c>
      <c r="O64" s="53">
        <f t="shared" ref="O64" si="523">+N64</f>
        <v>0</v>
      </c>
      <c r="P64" s="53">
        <f t="shared" ref="P64" si="524">+O64</f>
        <v>0</v>
      </c>
      <c r="Q64" s="53">
        <f t="shared" ref="Q64" si="525">+P64</f>
        <v>0</v>
      </c>
      <c r="R64" s="53">
        <f t="shared" ref="R64" si="526">+Q64</f>
        <v>0</v>
      </c>
      <c r="S64" s="53">
        <f t="shared" ref="S64" si="527">+R64</f>
        <v>0</v>
      </c>
      <c r="T64" s="53">
        <f t="shared" ref="T64" si="528">+S64</f>
        <v>0</v>
      </c>
      <c r="U64" s="53">
        <f t="shared" ref="U64" si="529">+T64</f>
        <v>0</v>
      </c>
      <c r="V64" s="53">
        <f t="shared" ref="V64" si="530">+U64</f>
        <v>0</v>
      </c>
      <c r="W64" s="53">
        <f t="shared" ref="W64" si="531">+V64</f>
        <v>0</v>
      </c>
      <c r="X64" s="53">
        <f t="shared" ref="X64" si="532">+W64</f>
        <v>0</v>
      </c>
      <c r="Y64" s="90">
        <v>0</v>
      </c>
      <c r="Z64" s="90">
        <f t="shared" ref="Z64" si="533">+Y64</f>
        <v>0</v>
      </c>
      <c r="AA64" s="90">
        <f t="shared" ref="AA64" si="534">+Z64</f>
        <v>0</v>
      </c>
      <c r="AB64" s="91">
        <f>SUM(D64:AA64)</f>
        <v>0</v>
      </c>
      <c r="AC64" s="94">
        <f>AB64+'1. Stammdatenblatt'!$R$29*21</f>
        <v>0</v>
      </c>
      <c r="AD64" s="44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</row>
    <row r="65" spans="2:58" ht="15" thickBot="1" x14ac:dyDescent="0.4">
      <c r="B65" s="45"/>
      <c r="C65" s="75" t="s">
        <v>114</v>
      </c>
      <c r="D65" s="76">
        <f>D64</f>
        <v>0</v>
      </c>
      <c r="E65" s="77">
        <f>D65+E64</f>
        <v>0</v>
      </c>
      <c r="F65" s="77">
        <f t="shared" ref="F65" si="535">E65+F64</f>
        <v>0</v>
      </c>
      <c r="G65" s="77">
        <f t="shared" ref="G65" si="536">F65+G64</f>
        <v>0</v>
      </c>
      <c r="H65" s="77">
        <f t="shared" ref="H65" si="537">G65+H64</f>
        <v>0</v>
      </c>
      <c r="I65" s="77">
        <f t="shared" ref="I65" si="538">H65+I64</f>
        <v>0</v>
      </c>
      <c r="J65" s="77">
        <f t="shared" ref="J65" si="539">I65+J64</f>
        <v>0</v>
      </c>
      <c r="K65" s="77">
        <f t="shared" ref="K65" si="540">J65+K64</f>
        <v>0</v>
      </c>
      <c r="L65" s="77">
        <f t="shared" ref="L65" si="541">K65+L64</f>
        <v>0</v>
      </c>
      <c r="M65" s="77">
        <f t="shared" ref="M65" si="542">L65+M64</f>
        <v>0</v>
      </c>
      <c r="N65" s="77">
        <f t="shared" ref="N65" si="543">M65+N64</f>
        <v>0</v>
      </c>
      <c r="O65" s="77">
        <f t="shared" ref="O65" si="544">N65+O64</f>
        <v>0</v>
      </c>
      <c r="P65" s="77">
        <f t="shared" ref="P65" si="545">O65+P64</f>
        <v>0</v>
      </c>
      <c r="Q65" s="77">
        <f t="shared" ref="Q65" si="546">P65+Q64</f>
        <v>0</v>
      </c>
      <c r="R65" s="77">
        <f t="shared" ref="R65" si="547">Q65+R64</f>
        <v>0</v>
      </c>
      <c r="S65" s="77">
        <f t="shared" ref="S65" si="548">R65+S64</f>
        <v>0</v>
      </c>
      <c r="T65" s="77">
        <f t="shared" ref="T65" si="549">S65+T64</f>
        <v>0</v>
      </c>
      <c r="U65" s="77">
        <f t="shared" ref="U65" si="550">T65+U64</f>
        <v>0</v>
      </c>
      <c r="V65" s="77">
        <f t="shared" ref="V65" si="551">U65+V64</f>
        <v>0</v>
      </c>
      <c r="W65" s="77">
        <f t="shared" ref="W65" si="552">V65+W64</f>
        <v>0</v>
      </c>
      <c r="X65" s="77">
        <f t="shared" ref="X65" si="553">W65+X64</f>
        <v>0</v>
      </c>
      <c r="Y65" s="77">
        <f t="shared" ref="Y65" si="554">X65+Y64</f>
        <v>0</v>
      </c>
      <c r="Z65" s="77">
        <f t="shared" ref="Z65" si="555">Y65+Z64</f>
        <v>0</v>
      </c>
      <c r="AA65" s="77">
        <f t="shared" ref="AA65" si="556">Z65+AA64</f>
        <v>0</v>
      </c>
      <c r="AB65" s="92"/>
      <c r="AC65" s="62"/>
      <c r="AD65" s="44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2:58" ht="15" thickBot="1" x14ac:dyDescent="0.4">
      <c r="B66" s="45"/>
      <c r="C66" s="61" t="s">
        <v>115</v>
      </c>
      <c r="D66" s="55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6"/>
      <c r="Z66" s="56"/>
      <c r="AA66" s="56"/>
      <c r="AB66" s="92">
        <f>SUM(D66:AA66)</f>
        <v>0</v>
      </c>
      <c r="AC66" s="62"/>
      <c r="AD66" s="44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</row>
    <row r="67" spans="2:58" s="1" customFormat="1" ht="29.5" thickBot="1" x14ac:dyDescent="0.4">
      <c r="B67" s="45"/>
      <c r="C67" s="79" t="s">
        <v>116</v>
      </c>
      <c r="D67" s="80">
        <f>+D65+SUM($D66:D66)</f>
        <v>0</v>
      </c>
      <c r="E67" s="80">
        <f>+E65+SUM($D66:E66)</f>
        <v>0</v>
      </c>
      <c r="F67" s="80">
        <f>+F65+SUM($D66:F66)</f>
        <v>0</v>
      </c>
      <c r="G67" s="80">
        <f>+G65+SUM($D66:G66)</f>
        <v>0</v>
      </c>
      <c r="H67" s="80">
        <f>+H65+SUM($D66:H66)</f>
        <v>0</v>
      </c>
      <c r="I67" s="80">
        <f>+I65+SUM($D66:I66)</f>
        <v>0</v>
      </c>
      <c r="J67" s="80">
        <f>+J65+SUM($D66:J66)</f>
        <v>0</v>
      </c>
      <c r="K67" s="80">
        <f>+K65+SUM($D66:K66)</f>
        <v>0</v>
      </c>
      <c r="L67" s="80">
        <f>+L65+SUM($D66:L66)</f>
        <v>0</v>
      </c>
      <c r="M67" s="80">
        <f>+M65+SUM($D66:M66)</f>
        <v>0</v>
      </c>
      <c r="N67" s="80">
        <f>+N65+SUM($D66:N66)</f>
        <v>0</v>
      </c>
      <c r="O67" s="80">
        <f>+O65+SUM($D66:O66)</f>
        <v>0</v>
      </c>
      <c r="P67" s="80">
        <f>+P65+SUM($D66:P66)</f>
        <v>0</v>
      </c>
      <c r="Q67" s="80">
        <f>+Q65+SUM($D66:Q66)</f>
        <v>0</v>
      </c>
      <c r="R67" s="80">
        <f>+R65+SUM($D66:R66)</f>
        <v>0</v>
      </c>
      <c r="S67" s="80">
        <f>+S65+SUM($D66:S66)</f>
        <v>0</v>
      </c>
      <c r="T67" s="80">
        <f>+T65+SUM($D66:T66)</f>
        <v>0</v>
      </c>
      <c r="U67" s="80">
        <f>+U65+SUM($D66:U66)</f>
        <v>0</v>
      </c>
      <c r="V67" s="80">
        <f>+V65+SUM($D66:V66)</f>
        <v>0</v>
      </c>
      <c r="W67" s="80">
        <f>+W65+SUM($D66:W66)</f>
        <v>0</v>
      </c>
      <c r="X67" s="80">
        <f>+X65+SUM($D66:X66)</f>
        <v>0</v>
      </c>
      <c r="Y67" s="80">
        <f>+Y65+SUM($D66:Y66)</f>
        <v>0</v>
      </c>
      <c r="Z67" s="80">
        <f>+Z65+SUM($D66:Z66)</f>
        <v>0</v>
      </c>
      <c r="AA67" s="80">
        <f>+AA65+SUM($D66:AA66)</f>
        <v>0</v>
      </c>
      <c r="AB67" s="83">
        <f>AB64+AB66</f>
        <v>0</v>
      </c>
      <c r="AC67" s="81"/>
      <c r="AD67" s="44"/>
    </row>
    <row r="68" spans="2:58" s="1" customFormat="1" ht="15" thickBot="1" x14ac:dyDescent="0.4">
      <c r="B68" s="45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D68" s="44"/>
    </row>
    <row r="69" spans="2:58" x14ac:dyDescent="0.35">
      <c r="B69" s="45"/>
      <c r="C69" s="57" t="str">
        <f>IF(OR('1. Stammdatenblatt'!T11&lt;&gt;"", '1. Stammdatenblatt'!T15&lt;&gt;""),
_xlfn.TEXTJOIN("",TRUE,'1. Stammdatenblatt'!T7, " (", '1. Stammdatenblatt'!T11, ", ", '1. Stammdatenblatt'!T15, ")"),
'1. Stammdatenblatt'!T7)</f>
        <v>NSG9</v>
      </c>
      <c r="D69" s="93" t="str">
        <f>IF((D70&gt;=-D71),"Vorrat ok","Vorrat tief")</f>
        <v>Vorrat ok</v>
      </c>
      <c r="E69" s="93" t="str">
        <f t="shared" ref="E69" si="557">IF((E70&gt;=-E71),"Vorrat ok","Vorrat tief")</f>
        <v>Vorrat ok</v>
      </c>
      <c r="F69" s="93" t="str">
        <f t="shared" ref="F69" si="558">IF((F70&gt;=-F71),"Vorrat ok","Vorrat tief")</f>
        <v>Vorrat ok</v>
      </c>
      <c r="G69" s="93" t="str">
        <f t="shared" ref="G69" si="559">IF((G70&gt;=-G71),"Vorrat ok","Vorrat tief")</f>
        <v>Vorrat ok</v>
      </c>
      <c r="H69" s="93" t="str">
        <f t="shared" ref="H69" si="560">IF((H70&gt;=-H71),"Vorrat ok","Vorrat tief")</f>
        <v>Vorrat ok</v>
      </c>
      <c r="I69" s="93" t="str">
        <f t="shared" ref="I69" si="561">IF((I70&gt;=-I71),"Vorrat ok","Vorrat tief")</f>
        <v>Vorrat ok</v>
      </c>
      <c r="J69" s="93" t="str">
        <f t="shared" ref="J69" si="562">IF((J70&gt;=-J71),"Vorrat ok","Vorrat tief")</f>
        <v>Vorrat ok</v>
      </c>
      <c r="K69" s="93" t="str">
        <f t="shared" ref="K69" si="563">IF((K70&gt;=-K71),"Vorrat ok","Vorrat tief")</f>
        <v>Vorrat ok</v>
      </c>
      <c r="L69" s="93" t="str">
        <f t="shared" ref="L69" si="564">IF((L70&gt;=-L71),"Vorrat ok","Vorrat tief")</f>
        <v>Vorrat ok</v>
      </c>
      <c r="M69" s="93" t="str">
        <f t="shared" ref="M69" si="565">IF((M70&gt;=-M71),"Vorrat ok","Vorrat tief")</f>
        <v>Vorrat ok</v>
      </c>
      <c r="N69" s="93" t="str">
        <f t="shared" ref="N69" si="566">IF((N70&gt;=-N71),"Vorrat ok","Vorrat tief")</f>
        <v>Vorrat ok</v>
      </c>
      <c r="O69" s="93" t="str">
        <f t="shared" ref="O69" si="567">IF((O70&gt;=-O71),"Vorrat ok","Vorrat tief")</f>
        <v>Vorrat ok</v>
      </c>
      <c r="P69" s="93" t="str">
        <f t="shared" ref="P69" si="568">IF((P70&gt;=-P71),"Vorrat ok","Vorrat tief")</f>
        <v>Vorrat ok</v>
      </c>
      <c r="Q69" s="93" t="str">
        <f t="shared" ref="Q69" si="569">IF((Q70&gt;=-Q71),"Vorrat ok","Vorrat tief")</f>
        <v>Vorrat ok</v>
      </c>
      <c r="R69" s="93" t="str">
        <f t="shared" ref="R69" si="570">IF((R70&gt;=-R71),"Vorrat ok","Vorrat tief")</f>
        <v>Vorrat ok</v>
      </c>
      <c r="S69" s="93" t="str">
        <f t="shared" ref="S69" si="571">IF((S70&gt;=-S71),"Vorrat ok","Vorrat tief")</f>
        <v>Vorrat ok</v>
      </c>
      <c r="T69" s="93" t="str">
        <f t="shared" ref="T69" si="572">IF((T70&gt;=-T71),"Vorrat ok","Vorrat tief")</f>
        <v>Vorrat ok</v>
      </c>
      <c r="U69" s="93" t="str">
        <f t="shared" ref="U69" si="573">IF((U70&gt;=-U71),"Vorrat ok","Vorrat tief")</f>
        <v>Vorrat ok</v>
      </c>
      <c r="V69" s="93" t="str">
        <f t="shared" ref="V69" si="574">IF((V70&gt;=-V71),"Vorrat ok","Vorrat tief")</f>
        <v>Vorrat ok</v>
      </c>
      <c r="W69" s="93" t="str">
        <f t="shared" ref="W69" si="575">IF((W70&gt;=-W71),"Vorrat ok","Vorrat tief")</f>
        <v>Vorrat ok</v>
      </c>
      <c r="X69" s="93" t="str">
        <f t="shared" ref="X69" si="576">IF((X70&gt;=-X71),"Vorrat ok","Vorrat tief")</f>
        <v>Vorrat ok</v>
      </c>
      <c r="Y69" s="93" t="str">
        <f t="shared" ref="Y69" si="577">IF((Y70&gt;=-Y71),"Vorrat ok","Vorrat tief")</f>
        <v>Vorrat ok</v>
      </c>
      <c r="Z69" s="93" t="str">
        <f t="shared" ref="Z69" si="578">IF((Z70&gt;=-Z71),"Vorrat ok","Vorrat tief")</f>
        <v>Vorrat ok</v>
      </c>
      <c r="AA69" s="93" t="str">
        <f t="shared" ref="AA69" si="579">IF((AA70&gt;=-AA71),"Vorrat ok","Vorrat tief")</f>
        <v>Vorrat ok</v>
      </c>
      <c r="AB69" s="63"/>
      <c r="AC69" s="58"/>
      <c r="AD69" s="44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2:58" x14ac:dyDescent="0.35">
      <c r="B70" s="45"/>
      <c r="C70" s="59" t="s">
        <v>112</v>
      </c>
      <c r="D70" s="39">
        <f>'1. Stammdatenblatt'!$T$37</f>
        <v>0</v>
      </c>
      <c r="E70" s="39">
        <f>+D70+D71+D73</f>
        <v>0</v>
      </c>
      <c r="F70" s="39">
        <f t="shared" ref="F70" si="580">+E70+E71+E73</f>
        <v>0</v>
      </c>
      <c r="G70" s="39">
        <f t="shared" ref="G70" si="581">+F70+F71+F73</f>
        <v>0</v>
      </c>
      <c r="H70" s="39">
        <f t="shared" ref="H70" si="582">+G70+G71+G73</f>
        <v>0</v>
      </c>
      <c r="I70" s="39">
        <f t="shared" ref="I70" si="583">+H70+H71+H73</f>
        <v>0</v>
      </c>
      <c r="J70" s="39">
        <f t="shared" ref="J70" si="584">+I70+I71+I73</f>
        <v>0</v>
      </c>
      <c r="K70" s="39">
        <f t="shared" ref="K70" si="585">+J70+J71+J73</f>
        <v>0</v>
      </c>
      <c r="L70" s="39">
        <f t="shared" ref="L70" si="586">+K70+K71+K73</f>
        <v>0</v>
      </c>
      <c r="M70" s="39">
        <f t="shared" ref="M70" si="587">+L70+L71+L73</f>
        <v>0</v>
      </c>
      <c r="N70" s="39">
        <f t="shared" ref="N70" si="588">+M70+M71+M73</f>
        <v>0</v>
      </c>
      <c r="O70" s="39">
        <f t="shared" ref="O70" si="589">+N70+N71+N73</f>
        <v>0</v>
      </c>
      <c r="P70" s="39">
        <f t="shared" ref="P70" si="590">+O70+O71+O73</f>
        <v>0</v>
      </c>
      <c r="Q70" s="39">
        <f t="shared" ref="Q70" si="591">+P70+P71+P73</f>
        <v>0</v>
      </c>
      <c r="R70" s="39">
        <f t="shared" ref="R70" si="592">+Q70+Q71+Q73</f>
        <v>0</v>
      </c>
      <c r="S70" s="39">
        <f t="shared" ref="S70" si="593">+R70+R71+R73</f>
        <v>0</v>
      </c>
      <c r="T70" s="39">
        <f t="shared" ref="T70" si="594">+S70+S71+S73</f>
        <v>0</v>
      </c>
      <c r="U70" s="39">
        <f t="shared" ref="U70" si="595">+T70+T71+T73</f>
        <v>0</v>
      </c>
      <c r="V70" s="39">
        <f t="shared" ref="V70" si="596">+U70+U71+U73</f>
        <v>0</v>
      </c>
      <c r="W70" s="39">
        <f t="shared" ref="W70" si="597">+V70+V71+V73</f>
        <v>0</v>
      </c>
      <c r="X70" s="39">
        <f>+W70+W71+W73</f>
        <v>0</v>
      </c>
      <c r="Y70" s="39">
        <f t="shared" ref="Y70" si="598">+X70+X71+X73</f>
        <v>0</v>
      </c>
      <c r="Z70" s="39">
        <f t="shared" ref="Z70:AA70" si="599">+Y70+Y71+Y73</f>
        <v>0</v>
      </c>
      <c r="AA70" s="39">
        <f t="shared" si="599"/>
        <v>0</v>
      </c>
      <c r="AB70" s="64"/>
      <c r="AC70" s="60"/>
      <c r="AD70" s="44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</row>
    <row r="71" spans="2:58" x14ac:dyDescent="0.35">
      <c r="B71" s="45"/>
      <c r="C71" s="59" t="s">
        <v>113</v>
      </c>
      <c r="D71" s="53">
        <f>-'1. Stammdatenblatt'!T29</f>
        <v>0</v>
      </c>
      <c r="E71" s="53">
        <f>-'1. Stammdatenblatt'!T29</f>
        <v>0</v>
      </c>
      <c r="F71" s="53">
        <f>+E71</f>
        <v>0</v>
      </c>
      <c r="G71" s="53">
        <f t="shared" ref="G71" si="600">+F71</f>
        <v>0</v>
      </c>
      <c r="H71" s="53">
        <f t="shared" ref="H71" si="601">+G71</f>
        <v>0</v>
      </c>
      <c r="I71" s="53">
        <f t="shared" ref="I71" si="602">+H71</f>
        <v>0</v>
      </c>
      <c r="J71" s="53">
        <f t="shared" ref="J71" si="603">+I71</f>
        <v>0</v>
      </c>
      <c r="K71" s="53">
        <f t="shared" ref="K71" si="604">+J71</f>
        <v>0</v>
      </c>
      <c r="L71" s="53">
        <f t="shared" ref="L71" si="605">+K71</f>
        <v>0</v>
      </c>
      <c r="M71" s="53">
        <f t="shared" ref="M71" si="606">+L71</f>
        <v>0</v>
      </c>
      <c r="N71" s="53">
        <f t="shared" ref="N71" si="607">+M71</f>
        <v>0</v>
      </c>
      <c r="O71" s="53">
        <f t="shared" ref="O71" si="608">+N71</f>
        <v>0</v>
      </c>
      <c r="P71" s="53">
        <f t="shared" ref="P71" si="609">+O71</f>
        <v>0</v>
      </c>
      <c r="Q71" s="53">
        <f t="shared" ref="Q71" si="610">+P71</f>
        <v>0</v>
      </c>
      <c r="R71" s="53">
        <f t="shared" ref="R71" si="611">+Q71</f>
        <v>0</v>
      </c>
      <c r="S71" s="53">
        <f t="shared" ref="S71" si="612">+R71</f>
        <v>0</v>
      </c>
      <c r="T71" s="53">
        <f t="shared" ref="T71" si="613">+S71</f>
        <v>0</v>
      </c>
      <c r="U71" s="53">
        <f t="shared" ref="U71" si="614">+T71</f>
        <v>0</v>
      </c>
      <c r="V71" s="53">
        <f t="shared" ref="V71" si="615">+U71</f>
        <v>0</v>
      </c>
      <c r="W71" s="53">
        <f t="shared" ref="W71" si="616">+V71</f>
        <v>0</v>
      </c>
      <c r="X71" s="53">
        <f t="shared" ref="X71" si="617">+W71</f>
        <v>0</v>
      </c>
      <c r="Y71" s="90">
        <v>0</v>
      </c>
      <c r="Z71" s="90">
        <f t="shared" ref="Z71" si="618">+Y71</f>
        <v>0</v>
      </c>
      <c r="AA71" s="90">
        <f t="shared" ref="AA71" si="619">+Z71</f>
        <v>0</v>
      </c>
      <c r="AB71" s="91">
        <f>SUM(D71:AA71)</f>
        <v>0</v>
      </c>
      <c r="AC71" s="94">
        <f>AB71+'1. Stammdatenblatt'!$T$29*21</f>
        <v>0</v>
      </c>
      <c r="AD71" s="44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spans="2:58" ht="15" thickBot="1" x14ac:dyDescent="0.4">
      <c r="B72" s="45"/>
      <c r="C72" s="75" t="s">
        <v>114</v>
      </c>
      <c r="D72" s="76">
        <f>D71</f>
        <v>0</v>
      </c>
      <c r="E72" s="77">
        <f>D72+E71</f>
        <v>0</v>
      </c>
      <c r="F72" s="77">
        <f t="shared" ref="F72" si="620">E72+F71</f>
        <v>0</v>
      </c>
      <c r="G72" s="77">
        <f t="shared" ref="G72" si="621">F72+G71</f>
        <v>0</v>
      </c>
      <c r="H72" s="77">
        <f t="shared" ref="H72" si="622">G72+H71</f>
        <v>0</v>
      </c>
      <c r="I72" s="77">
        <f t="shared" ref="I72" si="623">H72+I71</f>
        <v>0</v>
      </c>
      <c r="J72" s="77">
        <f t="shared" ref="J72" si="624">I72+J71</f>
        <v>0</v>
      </c>
      <c r="K72" s="77">
        <f t="shared" ref="K72" si="625">J72+K71</f>
        <v>0</v>
      </c>
      <c r="L72" s="77">
        <f t="shared" ref="L72" si="626">K72+L71</f>
        <v>0</v>
      </c>
      <c r="M72" s="77">
        <f t="shared" ref="M72" si="627">L72+M71</f>
        <v>0</v>
      </c>
      <c r="N72" s="77">
        <f t="shared" ref="N72" si="628">M72+N71</f>
        <v>0</v>
      </c>
      <c r="O72" s="77">
        <f t="shared" ref="O72" si="629">N72+O71</f>
        <v>0</v>
      </c>
      <c r="P72" s="77">
        <f t="shared" ref="P72" si="630">O72+P71</f>
        <v>0</v>
      </c>
      <c r="Q72" s="77">
        <f t="shared" ref="Q72" si="631">P72+Q71</f>
        <v>0</v>
      </c>
      <c r="R72" s="77">
        <f t="shared" ref="R72" si="632">Q72+R71</f>
        <v>0</v>
      </c>
      <c r="S72" s="77">
        <f t="shared" ref="S72" si="633">R72+S71</f>
        <v>0</v>
      </c>
      <c r="T72" s="77">
        <f t="shared" ref="T72" si="634">S72+T71</f>
        <v>0</v>
      </c>
      <c r="U72" s="77">
        <f t="shared" ref="U72" si="635">T72+U71</f>
        <v>0</v>
      </c>
      <c r="V72" s="77">
        <f t="shared" ref="V72" si="636">U72+V71</f>
        <v>0</v>
      </c>
      <c r="W72" s="77">
        <f t="shared" ref="W72" si="637">V72+W71</f>
        <v>0</v>
      </c>
      <c r="X72" s="77">
        <f t="shared" ref="X72" si="638">W72+X71</f>
        <v>0</v>
      </c>
      <c r="Y72" s="77">
        <f t="shared" ref="Y72" si="639">X72+Y71</f>
        <v>0</v>
      </c>
      <c r="Z72" s="77">
        <f t="shared" ref="Z72" si="640">Y72+Z71</f>
        <v>0</v>
      </c>
      <c r="AA72" s="77">
        <f t="shared" ref="AA72" si="641">Z72+AA71</f>
        <v>0</v>
      </c>
      <c r="AB72" s="92"/>
      <c r="AC72" s="62"/>
      <c r="AD72" s="44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</row>
    <row r="73" spans="2:58" ht="15" thickBot="1" x14ac:dyDescent="0.4">
      <c r="B73" s="45"/>
      <c r="C73" s="61" t="s">
        <v>115</v>
      </c>
      <c r="D73" s="55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6"/>
      <c r="Z73" s="56"/>
      <c r="AA73" s="56"/>
      <c r="AB73" s="92">
        <f>SUM(D73:AA73)</f>
        <v>0</v>
      </c>
      <c r="AC73" s="62"/>
      <c r="AD73" s="44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</row>
    <row r="74" spans="2:58" s="1" customFormat="1" ht="29.5" thickBot="1" x14ac:dyDescent="0.4">
      <c r="B74" s="45"/>
      <c r="C74" s="79" t="s">
        <v>116</v>
      </c>
      <c r="D74" s="80">
        <f>+D72+SUM($D73:D73)</f>
        <v>0</v>
      </c>
      <c r="E74" s="80">
        <f>+E72+SUM($D73:E73)</f>
        <v>0</v>
      </c>
      <c r="F74" s="80">
        <f>+F72+SUM($D73:F73)</f>
        <v>0</v>
      </c>
      <c r="G74" s="80">
        <f>+G72+SUM($D73:G73)</f>
        <v>0</v>
      </c>
      <c r="H74" s="80">
        <f>+H72+SUM($D73:H73)</f>
        <v>0</v>
      </c>
      <c r="I74" s="80">
        <f>+I72+SUM($D73:I73)</f>
        <v>0</v>
      </c>
      <c r="J74" s="80">
        <f>+J72+SUM($D73:J73)</f>
        <v>0</v>
      </c>
      <c r="K74" s="80">
        <f>+K72+SUM($D73:K73)</f>
        <v>0</v>
      </c>
      <c r="L74" s="80">
        <f>+L72+SUM($D73:L73)</f>
        <v>0</v>
      </c>
      <c r="M74" s="80">
        <f>+M72+SUM($D73:M73)</f>
        <v>0</v>
      </c>
      <c r="N74" s="80">
        <f>+N72+SUM($D73:N73)</f>
        <v>0</v>
      </c>
      <c r="O74" s="80">
        <f>+O72+SUM($D73:O73)</f>
        <v>0</v>
      </c>
      <c r="P74" s="80">
        <f>+P72+SUM($D73:P73)</f>
        <v>0</v>
      </c>
      <c r="Q74" s="80">
        <f>+Q72+SUM($D73:Q73)</f>
        <v>0</v>
      </c>
      <c r="R74" s="80">
        <f>+R72+SUM($D73:R73)</f>
        <v>0</v>
      </c>
      <c r="S74" s="80">
        <f>+S72+SUM($D73:S73)</f>
        <v>0</v>
      </c>
      <c r="T74" s="80">
        <f>+T72+SUM($D73:T73)</f>
        <v>0</v>
      </c>
      <c r="U74" s="80">
        <f>+U72+SUM($D73:U73)</f>
        <v>0</v>
      </c>
      <c r="V74" s="80">
        <f>+V72+SUM($D73:V73)</f>
        <v>0</v>
      </c>
      <c r="W74" s="80">
        <f>+W72+SUM($D73:W73)</f>
        <v>0</v>
      </c>
      <c r="X74" s="80">
        <f>+X72+SUM($D73:X73)</f>
        <v>0</v>
      </c>
      <c r="Y74" s="80">
        <f>+Y72+SUM($D73:Y73)</f>
        <v>0</v>
      </c>
      <c r="Z74" s="80">
        <f>+Z72+SUM($D73:Z73)</f>
        <v>0</v>
      </c>
      <c r="AA74" s="80">
        <f>+AA72+SUM($D73:AA73)</f>
        <v>0</v>
      </c>
      <c r="AB74" s="83">
        <f>AB71+AB73</f>
        <v>0</v>
      </c>
      <c r="AC74" s="81"/>
      <c r="AD74" s="44"/>
    </row>
    <row r="75" spans="2:58" s="1" customFormat="1" ht="15" thickBot="1" x14ac:dyDescent="0.4">
      <c r="B75" s="45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D75" s="44"/>
    </row>
    <row r="76" spans="2:58" x14ac:dyDescent="0.35">
      <c r="B76" s="45"/>
      <c r="C76" s="57" t="str">
        <f>IF(OR('1. Stammdatenblatt'!V11&lt;&gt;"", '1. Stammdatenblatt'!V15&lt;&gt;""),
_xlfn.TEXTJOIN("",TRUE,'1. Stammdatenblatt'!V7, " (", '1. Stammdatenblatt'!V11, ", ", '1. Stammdatenblatt'!V15, ")"),
'1. Stammdatenblatt'!V7)</f>
        <v>NSG10</v>
      </c>
      <c r="D76" s="93" t="str">
        <f>IF((D77&gt;=-D78),"Vorrat ok","Vorrat tief")</f>
        <v>Vorrat ok</v>
      </c>
      <c r="E76" s="93" t="str">
        <f t="shared" ref="E76" si="642">IF((E77&gt;=-E78),"Vorrat ok","Vorrat tief")</f>
        <v>Vorrat ok</v>
      </c>
      <c r="F76" s="93" t="str">
        <f t="shared" ref="F76" si="643">IF((F77&gt;=-F78),"Vorrat ok","Vorrat tief")</f>
        <v>Vorrat ok</v>
      </c>
      <c r="G76" s="93" t="str">
        <f t="shared" ref="G76" si="644">IF((G77&gt;=-G78),"Vorrat ok","Vorrat tief")</f>
        <v>Vorrat ok</v>
      </c>
      <c r="H76" s="93" t="str">
        <f t="shared" ref="H76" si="645">IF((H77&gt;=-H78),"Vorrat ok","Vorrat tief")</f>
        <v>Vorrat ok</v>
      </c>
      <c r="I76" s="93" t="str">
        <f t="shared" ref="I76" si="646">IF((I77&gt;=-I78),"Vorrat ok","Vorrat tief")</f>
        <v>Vorrat ok</v>
      </c>
      <c r="J76" s="93" t="str">
        <f t="shared" ref="J76" si="647">IF((J77&gt;=-J78),"Vorrat ok","Vorrat tief")</f>
        <v>Vorrat ok</v>
      </c>
      <c r="K76" s="93" t="str">
        <f t="shared" ref="K76" si="648">IF((K77&gt;=-K78),"Vorrat ok","Vorrat tief")</f>
        <v>Vorrat ok</v>
      </c>
      <c r="L76" s="93" t="str">
        <f t="shared" ref="L76" si="649">IF((L77&gt;=-L78),"Vorrat ok","Vorrat tief")</f>
        <v>Vorrat ok</v>
      </c>
      <c r="M76" s="93" t="str">
        <f t="shared" ref="M76" si="650">IF((M77&gt;=-M78),"Vorrat ok","Vorrat tief")</f>
        <v>Vorrat ok</v>
      </c>
      <c r="N76" s="93" t="str">
        <f t="shared" ref="N76" si="651">IF((N77&gt;=-N78),"Vorrat ok","Vorrat tief")</f>
        <v>Vorrat ok</v>
      </c>
      <c r="O76" s="93" t="str">
        <f t="shared" ref="O76" si="652">IF((O77&gt;=-O78),"Vorrat ok","Vorrat tief")</f>
        <v>Vorrat ok</v>
      </c>
      <c r="P76" s="93" t="str">
        <f t="shared" ref="P76" si="653">IF((P77&gt;=-P78),"Vorrat ok","Vorrat tief")</f>
        <v>Vorrat ok</v>
      </c>
      <c r="Q76" s="93" t="str">
        <f t="shared" ref="Q76" si="654">IF((Q77&gt;=-Q78),"Vorrat ok","Vorrat tief")</f>
        <v>Vorrat ok</v>
      </c>
      <c r="R76" s="93" t="str">
        <f t="shared" ref="R76" si="655">IF((R77&gt;=-R78),"Vorrat ok","Vorrat tief")</f>
        <v>Vorrat ok</v>
      </c>
      <c r="S76" s="93" t="str">
        <f t="shared" ref="S76" si="656">IF((S77&gt;=-S78),"Vorrat ok","Vorrat tief")</f>
        <v>Vorrat ok</v>
      </c>
      <c r="T76" s="93" t="str">
        <f t="shared" ref="T76" si="657">IF((T77&gt;=-T78),"Vorrat ok","Vorrat tief")</f>
        <v>Vorrat ok</v>
      </c>
      <c r="U76" s="93" t="str">
        <f t="shared" ref="U76" si="658">IF((U77&gt;=-U78),"Vorrat ok","Vorrat tief")</f>
        <v>Vorrat ok</v>
      </c>
      <c r="V76" s="93" t="str">
        <f t="shared" ref="V76" si="659">IF((V77&gt;=-V78),"Vorrat ok","Vorrat tief")</f>
        <v>Vorrat ok</v>
      </c>
      <c r="W76" s="93" t="str">
        <f t="shared" ref="W76" si="660">IF((W77&gt;=-W78),"Vorrat ok","Vorrat tief")</f>
        <v>Vorrat ok</v>
      </c>
      <c r="X76" s="93" t="str">
        <f t="shared" ref="X76" si="661">IF((X77&gt;=-X78),"Vorrat ok","Vorrat tief")</f>
        <v>Vorrat ok</v>
      </c>
      <c r="Y76" s="93" t="str">
        <f t="shared" ref="Y76" si="662">IF((Y77&gt;=-Y78),"Vorrat ok","Vorrat tief")</f>
        <v>Vorrat ok</v>
      </c>
      <c r="Z76" s="93" t="str">
        <f t="shared" ref="Z76" si="663">IF((Z77&gt;=-Z78),"Vorrat ok","Vorrat tief")</f>
        <v>Vorrat ok</v>
      </c>
      <c r="AA76" s="93" t="str">
        <f t="shared" ref="AA76" si="664">IF((AA77&gt;=-AA78),"Vorrat ok","Vorrat tief")</f>
        <v>Vorrat ok</v>
      </c>
      <c r="AB76" s="63"/>
      <c r="AC76" s="58"/>
      <c r="AD76" s="44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</row>
    <row r="77" spans="2:58" x14ac:dyDescent="0.35">
      <c r="B77" s="45"/>
      <c r="C77" s="59" t="s">
        <v>112</v>
      </c>
      <c r="D77" s="39">
        <f>'1. Stammdatenblatt'!$V$37</f>
        <v>0</v>
      </c>
      <c r="E77" s="39">
        <f t="shared" ref="E77:X77" si="665">+D77+D78+D80</f>
        <v>0</v>
      </c>
      <c r="F77" s="39">
        <f t="shared" si="665"/>
        <v>0</v>
      </c>
      <c r="G77" s="39">
        <f t="shared" si="665"/>
        <v>0</v>
      </c>
      <c r="H77" s="39">
        <f t="shared" si="665"/>
        <v>0</v>
      </c>
      <c r="I77" s="39">
        <f t="shared" si="665"/>
        <v>0</v>
      </c>
      <c r="J77" s="39">
        <f t="shared" si="665"/>
        <v>0</v>
      </c>
      <c r="K77" s="39">
        <f t="shared" si="665"/>
        <v>0</v>
      </c>
      <c r="L77" s="39">
        <f t="shared" si="665"/>
        <v>0</v>
      </c>
      <c r="M77" s="39">
        <f t="shared" si="665"/>
        <v>0</v>
      </c>
      <c r="N77" s="39">
        <f t="shared" si="665"/>
        <v>0</v>
      </c>
      <c r="O77" s="39">
        <f t="shared" si="665"/>
        <v>0</v>
      </c>
      <c r="P77" s="39">
        <f t="shared" si="665"/>
        <v>0</v>
      </c>
      <c r="Q77" s="39">
        <f t="shared" si="665"/>
        <v>0</v>
      </c>
      <c r="R77" s="39">
        <f t="shared" si="665"/>
        <v>0</v>
      </c>
      <c r="S77" s="39">
        <f t="shared" si="665"/>
        <v>0</v>
      </c>
      <c r="T77" s="39">
        <f t="shared" si="665"/>
        <v>0</v>
      </c>
      <c r="U77" s="39">
        <f t="shared" si="665"/>
        <v>0</v>
      </c>
      <c r="V77" s="39">
        <f t="shared" si="665"/>
        <v>0</v>
      </c>
      <c r="W77" s="39">
        <f t="shared" si="665"/>
        <v>0</v>
      </c>
      <c r="X77" s="39">
        <f t="shared" si="665"/>
        <v>0</v>
      </c>
      <c r="Y77" s="39">
        <f t="shared" ref="Y77" si="666">+X77+X78+X80</f>
        <v>0</v>
      </c>
      <c r="Z77" s="39">
        <f t="shared" ref="Z77:AA77" si="667">+Y77+Y78+Y80</f>
        <v>0</v>
      </c>
      <c r="AA77" s="39">
        <f t="shared" si="667"/>
        <v>0</v>
      </c>
      <c r="AB77" s="64"/>
      <c r="AC77" s="60"/>
      <c r="AD77" s="44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</row>
    <row r="78" spans="2:58" x14ac:dyDescent="0.35">
      <c r="B78" s="45"/>
      <c r="C78" s="59" t="s">
        <v>113</v>
      </c>
      <c r="D78" s="53">
        <f>-'1. Stammdatenblatt'!V29</f>
        <v>0</v>
      </c>
      <c r="E78" s="53">
        <f>-'1. Stammdatenblatt'!V29</f>
        <v>0</v>
      </c>
      <c r="F78" s="53">
        <f>+E78</f>
        <v>0</v>
      </c>
      <c r="G78" s="53">
        <f t="shared" ref="G78" si="668">+F78</f>
        <v>0</v>
      </c>
      <c r="H78" s="53">
        <f t="shared" ref="H78" si="669">+G78</f>
        <v>0</v>
      </c>
      <c r="I78" s="53">
        <f t="shared" ref="I78" si="670">+H78</f>
        <v>0</v>
      </c>
      <c r="J78" s="53">
        <f t="shared" ref="J78" si="671">+I78</f>
        <v>0</v>
      </c>
      <c r="K78" s="53">
        <f t="shared" ref="K78" si="672">+J78</f>
        <v>0</v>
      </c>
      <c r="L78" s="53">
        <f t="shared" ref="L78" si="673">+K78</f>
        <v>0</v>
      </c>
      <c r="M78" s="53">
        <f t="shared" ref="M78" si="674">+L78</f>
        <v>0</v>
      </c>
      <c r="N78" s="53">
        <f t="shared" ref="N78" si="675">+M78</f>
        <v>0</v>
      </c>
      <c r="O78" s="53">
        <f t="shared" ref="O78" si="676">+N78</f>
        <v>0</v>
      </c>
      <c r="P78" s="53">
        <f t="shared" ref="P78" si="677">+O78</f>
        <v>0</v>
      </c>
      <c r="Q78" s="53">
        <f t="shared" ref="Q78" si="678">+P78</f>
        <v>0</v>
      </c>
      <c r="R78" s="53">
        <f t="shared" ref="R78" si="679">+Q78</f>
        <v>0</v>
      </c>
      <c r="S78" s="53">
        <f t="shared" ref="S78" si="680">+R78</f>
        <v>0</v>
      </c>
      <c r="T78" s="53">
        <f t="shared" ref="T78" si="681">+S78</f>
        <v>0</v>
      </c>
      <c r="U78" s="53">
        <f t="shared" ref="U78" si="682">+T78</f>
        <v>0</v>
      </c>
      <c r="V78" s="53">
        <f t="shared" ref="V78" si="683">+U78</f>
        <v>0</v>
      </c>
      <c r="W78" s="53">
        <f t="shared" ref="W78" si="684">+V78</f>
        <v>0</v>
      </c>
      <c r="X78" s="53">
        <f t="shared" ref="X78" si="685">+W78</f>
        <v>0</v>
      </c>
      <c r="Y78" s="90">
        <v>0</v>
      </c>
      <c r="Z78" s="90">
        <f t="shared" ref="Z78" si="686">+Y78</f>
        <v>0</v>
      </c>
      <c r="AA78" s="90">
        <f t="shared" ref="AA78" si="687">+Z78</f>
        <v>0</v>
      </c>
      <c r="AB78" s="91">
        <f>SUM(D78:AA78)</f>
        <v>0</v>
      </c>
      <c r="AC78" s="94">
        <f>AB78+'1. Stammdatenblatt'!$V$29*21</f>
        <v>0</v>
      </c>
      <c r="AD78" s="44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</row>
    <row r="79" spans="2:58" ht="15" thickBot="1" x14ac:dyDescent="0.4">
      <c r="B79" s="45"/>
      <c r="C79" s="75" t="s">
        <v>114</v>
      </c>
      <c r="D79" s="76">
        <f>D78</f>
        <v>0</v>
      </c>
      <c r="E79" s="77">
        <f>D79+E78</f>
        <v>0</v>
      </c>
      <c r="F79" s="77">
        <f t="shared" ref="F79" si="688">E79+F78</f>
        <v>0</v>
      </c>
      <c r="G79" s="77">
        <f t="shared" ref="G79" si="689">F79+G78</f>
        <v>0</v>
      </c>
      <c r="H79" s="77">
        <f t="shared" ref="H79" si="690">G79+H78</f>
        <v>0</v>
      </c>
      <c r="I79" s="77">
        <f t="shared" ref="I79" si="691">H79+I78</f>
        <v>0</v>
      </c>
      <c r="J79" s="77">
        <f t="shared" ref="J79" si="692">I79+J78</f>
        <v>0</v>
      </c>
      <c r="K79" s="77">
        <f t="shared" ref="K79" si="693">J79+K78</f>
        <v>0</v>
      </c>
      <c r="L79" s="77">
        <f t="shared" ref="L79" si="694">K79+L78</f>
        <v>0</v>
      </c>
      <c r="M79" s="77">
        <f t="shared" ref="M79" si="695">L79+M78</f>
        <v>0</v>
      </c>
      <c r="N79" s="77">
        <f t="shared" ref="N79" si="696">M79+N78</f>
        <v>0</v>
      </c>
      <c r="O79" s="77">
        <f t="shared" ref="O79" si="697">N79+O78</f>
        <v>0</v>
      </c>
      <c r="P79" s="77">
        <f t="shared" ref="P79" si="698">O79+P78</f>
        <v>0</v>
      </c>
      <c r="Q79" s="77">
        <f t="shared" ref="Q79" si="699">P79+Q78</f>
        <v>0</v>
      </c>
      <c r="R79" s="77">
        <f t="shared" ref="R79" si="700">Q79+R78</f>
        <v>0</v>
      </c>
      <c r="S79" s="77">
        <f t="shared" ref="S79" si="701">R79+S78</f>
        <v>0</v>
      </c>
      <c r="T79" s="77">
        <f t="shared" ref="T79" si="702">S79+T78</f>
        <v>0</v>
      </c>
      <c r="U79" s="77">
        <f t="shared" ref="U79" si="703">T79+U78</f>
        <v>0</v>
      </c>
      <c r="V79" s="77">
        <f t="shared" ref="V79" si="704">U79+V78</f>
        <v>0</v>
      </c>
      <c r="W79" s="77">
        <f t="shared" ref="W79" si="705">V79+W78</f>
        <v>0</v>
      </c>
      <c r="X79" s="77">
        <f t="shared" ref="X79" si="706">W79+X78</f>
        <v>0</v>
      </c>
      <c r="Y79" s="77">
        <f t="shared" ref="Y79" si="707">X79+Y78</f>
        <v>0</v>
      </c>
      <c r="Z79" s="77">
        <f t="shared" ref="Z79" si="708">Y79+Z78</f>
        <v>0</v>
      </c>
      <c r="AA79" s="77">
        <f t="shared" ref="AA79" si="709">Z79+AA78</f>
        <v>0</v>
      </c>
      <c r="AB79" s="92"/>
      <c r="AC79" s="62"/>
      <c r="AD79" s="44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</row>
    <row r="80" spans="2:58" ht="15" thickBot="1" x14ac:dyDescent="0.4">
      <c r="B80" s="45"/>
      <c r="C80" s="61" t="s">
        <v>115</v>
      </c>
      <c r="D80" s="55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6"/>
      <c r="Z80" s="56"/>
      <c r="AA80" s="56"/>
      <c r="AB80" s="92">
        <f>SUM(D80:AA80)</f>
        <v>0</v>
      </c>
      <c r="AC80" s="62"/>
      <c r="AD80" s="44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</row>
    <row r="81" spans="2:57" s="1" customFormat="1" ht="29.5" thickBot="1" x14ac:dyDescent="0.4">
      <c r="B81" s="45"/>
      <c r="C81" s="79" t="s">
        <v>116</v>
      </c>
      <c r="D81" s="80">
        <f>+D79+SUM($D80:D80)</f>
        <v>0</v>
      </c>
      <c r="E81" s="80">
        <f>+E79+SUM($D80:E80)</f>
        <v>0</v>
      </c>
      <c r="F81" s="80">
        <f>+F79+SUM($D80:F80)</f>
        <v>0</v>
      </c>
      <c r="G81" s="80">
        <f>+G79+SUM($D80:G80)</f>
        <v>0</v>
      </c>
      <c r="H81" s="80">
        <f>+H79+SUM($D80:H80)</f>
        <v>0</v>
      </c>
      <c r="I81" s="80">
        <f>+I79+SUM($D80:I80)</f>
        <v>0</v>
      </c>
      <c r="J81" s="80">
        <f>+J79+SUM($D80:J80)</f>
        <v>0</v>
      </c>
      <c r="K81" s="80">
        <f>+K79+SUM($D80:K80)</f>
        <v>0</v>
      </c>
      <c r="L81" s="80">
        <f>+L79+SUM($D80:L80)</f>
        <v>0</v>
      </c>
      <c r="M81" s="80">
        <f>+M79+SUM($D80:M80)</f>
        <v>0</v>
      </c>
      <c r="N81" s="80">
        <f>+N79+SUM($D80:N80)</f>
        <v>0</v>
      </c>
      <c r="O81" s="80">
        <f>+O79+SUM($D80:O80)</f>
        <v>0</v>
      </c>
      <c r="P81" s="80">
        <f>+P79+SUM($D80:P80)</f>
        <v>0</v>
      </c>
      <c r="Q81" s="80">
        <f>+Q79+SUM($D80:Q80)</f>
        <v>0</v>
      </c>
      <c r="R81" s="80">
        <f>+R79+SUM($D80:R80)</f>
        <v>0</v>
      </c>
      <c r="S81" s="80">
        <f>+S79+SUM($D80:S80)</f>
        <v>0</v>
      </c>
      <c r="T81" s="80">
        <f>+T79+SUM($D80:T80)</f>
        <v>0</v>
      </c>
      <c r="U81" s="80">
        <f>+U79+SUM($D80:U80)</f>
        <v>0</v>
      </c>
      <c r="V81" s="80">
        <f>+V79+SUM($D80:V80)</f>
        <v>0</v>
      </c>
      <c r="W81" s="80">
        <f>+W79+SUM($D80:W80)</f>
        <v>0</v>
      </c>
      <c r="X81" s="80">
        <f>+X79+SUM($D80:X80)</f>
        <v>0</v>
      </c>
      <c r="Y81" s="80">
        <f>+Y79+SUM($D80:Y80)</f>
        <v>0</v>
      </c>
      <c r="Z81" s="80">
        <f>+Z79+SUM($D80:Z80)</f>
        <v>0</v>
      </c>
      <c r="AA81" s="80">
        <f>+AA79+SUM($D80:AA80)</f>
        <v>0</v>
      </c>
      <c r="AB81" s="83">
        <f>AB78+AB80</f>
        <v>0</v>
      </c>
      <c r="AC81" s="81"/>
      <c r="AD81" s="44"/>
    </row>
    <row r="82" spans="2:57" s="1" customFormat="1" ht="15" thickBot="1" x14ac:dyDescent="0.4">
      <c r="B82" s="46"/>
      <c r="C82" s="47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7"/>
      <c r="AC82" s="47"/>
      <c r="AD82" s="49"/>
    </row>
    <row r="83" spans="2:57" s="1" customFormat="1" x14ac:dyDescent="0.35"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</row>
    <row r="84" spans="2:57" s="1" customFormat="1" x14ac:dyDescent="0.35"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</row>
    <row r="85" spans="2:57" s="1" customFormat="1" x14ac:dyDescent="0.35"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</row>
    <row r="86" spans="2:57" s="1" customFormat="1" x14ac:dyDescent="0.35"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</row>
    <row r="87" spans="2:57" s="1" customFormat="1" x14ac:dyDescent="0.35"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</row>
    <row r="88" spans="2:57" s="1" customFormat="1" x14ac:dyDescent="0.35"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</row>
    <row r="89" spans="2:57" s="1" customFormat="1" x14ac:dyDescent="0.35"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</row>
    <row r="90" spans="2:57" s="1" customFormat="1" x14ac:dyDescent="0.35"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</row>
    <row r="91" spans="2:57" s="1" customFormat="1" x14ac:dyDescent="0.35"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</row>
    <row r="92" spans="2:57" x14ac:dyDescent="0.35">
      <c r="C92" s="1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1"/>
      <c r="AC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2:57" x14ac:dyDescent="0.35">
      <c r="C93" s="1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1"/>
      <c r="AC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2:57" x14ac:dyDescent="0.35">
      <c r="C94" s="1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1"/>
      <c r="AC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2:57" x14ac:dyDescent="0.35">
      <c r="C95" s="1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1"/>
      <c r="AC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2:57" x14ac:dyDescent="0.35">
      <c r="C96" s="1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1"/>
      <c r="AC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3:57" x14ac:dyDescent="0.35">
      <c r="C97" s="1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1"/>
      <c r="AC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3:57" x14ac:dyDescent="0.35">
      <c r="C98" s="1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1"/>
      <c r="AC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3:57" x14ac:dyDescent="0.35">
      <c r="C99" s="1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1"/>
      <c r="AC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3:57" x14ac:dyDescent="0.35">
      <c r="C100" s="1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1"/>
      <c r="AC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3:57" x14ac:dyDescent="0.35">
      <c r="C101" s="1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1"/>
      <c r="AC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3:57" x14ac:dyDescent="0.35">
      <c r="C102" s="1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1"/>
      <c r="AC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3:57" x14ac:dyDescent="0.35">
      <c r="C103" s="1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1"/>
      <c r="AC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3:57" x14ac:dyDescent="0.35">
      <c r="C104" s="1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1"/>
      <c r="AC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3:57" x14ac:dyDescent="0.35">
      <c r="C105" s="1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1"/>
      <c r="AC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3:57" x14ac:dyDescent="0.35">
      <c r="C106" s="1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1"/>
      <c r="AC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3:57" x14ac:dyDescent="0.35">
      <c r="C107" s="1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1"/>
      <c r="AC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3:57" x14ac:dyDescent="0.35">
      <c r="C108" s="1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1"/>
      <c r="AC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3:57" x14ac:dyDescent="0.35">
      <c r="C109" s="1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1"/>
      <c r="AC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3:57" x14ac:dyDescent="0.35">
      <c r="C110" s="1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1"/>
      <c r="AC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3:57" x14ac:dyDescent="0.35">
      <c r="C111" s="1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1"/>
      <c r="AC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3:57" x14ac:dyDescent="0.35">
      <c r="C112" s="1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1"/>
      <c r="AC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3:57" x14ac:dyDescent="0.35">
      <c r="C113" s="1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1"/>
      <c r="AC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3:57" x14ac:dyDescent="0.35">
      <c r="C114" s="1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1"/>
      <c r="AC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3:57" x14ac:dyDescent="0.35">
      <c r="C115" s="1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1"/>
      <c r="AC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3:57" x14ac:dyDescent="0.35">
      <c r="C116" s="1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1"/>
      <c r="AC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3:57" x14ac:dyDescent="0.35">
      <c r="C117" s="1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1"/>
      <c r="AC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3:57" x14ac:dyDescent="0.35">
      <c r="C118" s="1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1"/>
      <c r="AC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3:57" x14ac:dyDescent="0.35">
      <c r="C119" s="1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1"/>
      <c r="AC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3:57" x14ac:dyDescent="0.35">
      <c r="C120" s="1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1"/>
      <c r="AC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3:57" x14ac:dyDescent="0.35">
      <c r="C121" s="1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1"/>
      <c r="AC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3:57" x14ac:dyDescent="0.35">
      <c r="C122" s="1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1"/>
      <c r="AC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3:57" x14ac:dyDescent="0.35">
      <c r="C123" s="1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1"/>
      <c r="AC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3:57" x14ac:dyDescent="0.35">
      <c r="C124" s="1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1"/>
      <c r="AC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3:57" x14ac:dyDescent="0.35">
      <c r="C125" s="1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1"/>
      <c r="AC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3:57" x14ac:dyDescent="0.35">
      <c r="C126" s="1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1"/>
      <c r="AC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3:57" x14ac:dyDescent="0.35">
      <c r="C127" s="1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1"/>
      <c r="AC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3:57" x14ac:dyDescent="0.35">
      <c r="C128" s="1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1"/>
      <c r="AC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3:57" x14ac:dyDescent="0.35">
      <c r="C129" s="1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1"/>
      <c r="AC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3:57" x14ac:dyDescent="0.35">
      <c r="C130" s="1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1"/>
      <c r="AC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3:57" x14ac:dyDescent="0.35">
      <c r="C131" s="1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1"/>
      <c r="AC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3:57" x14ac:dyDescent="0.35">
      <c r="C132" s="1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1"/>
      <c r="AC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3:57" x14ac:dyDescent="0.35">
      <c r="C133" s="1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1"/>
      <c r="AC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3:57" x14ac:dyDescent="0.35">
      <c r="C134" s="1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1"/>
      <c r="AC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3:57" x14ac:dyDescent="0.35">
      <c r="C135" s="1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1"/>
      <c r="AC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3:57" x14ac:dyDescent="0.35">
      <c r="C136" s="1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1"/>
      <c r="AC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3:57" x14ac:dyDescent="0.35">
      <c r="C137" s="1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1"/>
      <c r="AC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3:57" x14ac:dyDescent="0.35">
      <c r="C138" s="1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1"/>
      <c r="AC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3:57" x14ac:dyDescent="0.35">
      <c r="C139" s="1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1"/>
      <c r="AC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3:57" x14ac:dyDescent="0.35">
      <c r="C140" s="1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1"/>
      <c r="AC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3:57" x14ac:dyDescent="0.35">
      <c r="C141" s="1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1"/>
      <c r="AC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3:57" x14ac:dyDescent="0.35">
      <c r="C142" s="1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1"/>
      <c r="AC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3:57" x14ac:dyDescent="0.35">
      <c r="C143" s="1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1"/>
      <c r="AC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3:57" x14ac:dyDescent="0.35">
      <c r="C144" s="1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1"/>
      <c r="AC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3:57" x14ac:dyDescent="0.35">
      <c r="C145" s="1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1"/>
      <c r="AC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3:57" x14ac:dyDescent="0.35">
      <c r="C146" s="1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1"/>
      <c r="AC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3:57" x14ac:dyDescent="0.35">
      <c r="C147" s="1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1"/>
      <c r="AC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3:57" x14ac:dyDescent="0.35">
      <c r="C148" s="1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1"/>
      <c r="AC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3:57" x14ac:dyDescent="0.35">
      <c r="C149" s="1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1"/>
      <c r="AC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3:57" x14ac:dyDescent="0.35">
      <c r="C150" s="1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1"/>
      <c r="AC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3:57" x14ac:dyDescent="0.35">
      <c r="C151" s="1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1"/>
      <c r="AC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3:57" x14ac:dyDescent="0.35">
      <c r="C152" s="1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1"/>
      <c r="AC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3:57" x14ac:dyDescent="0.35">
      <c r="C153" s="1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1"/>
      <c r="AC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3:57" x14ac:dyDescent="0.35">
      <c r="C154" s="1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1"/>
      <c r="AC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3:57" x14ac:dyDescent="0.35">
      <c r="C155" s="1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1"/>
      <c r="AC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3:57" x14ac:dyDescent="0.35">
      <c r="C156" s="1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1"/>
      <c r="AC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3:57" x14ac:dyDescent="0.35">
      <c r="C157" s="1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1"/>
      <c r="AC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3:57" x14ac:dyDescent="0.35">
      <c r="C158" s="1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1"/>
      <c r="AC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3:57" x14ac:dyDescent="0.35">
      <c r="C159" s="1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1"/>
      <c r="AC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3:57" x14ac:dyDescent="0.35">
      <c r="C160" s="1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1"/>
      <c r="AC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3:57" x14ac:dyDescent="0.35">
      <c r="C161" s="1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1"/>
      <c r="AC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3:57" x14ac:dyDescent="0.35">
      <c r="C162" s="1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1"/>
      <c r="AC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3:57" x14ac:dyDescent="0.35">
      <c r="C163" s="1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1"/>
      <c r="AC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3:57" x14ac:dyDescent="0.35">
      <c r="C164" s="1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1"/>
      <c r="AC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3:57" x14ac:dyDescent="0.35">
      <c r="C165" s="1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1"/>
      <c r="AC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3:57" x14ac:dyDescent="0.35">
      <c r="C166" s="1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1"/>
      <c r="AC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3:57" x14ac:dyDescent="0.35">
      <c r="C167" s="1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1"/>
      <c r="AC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3:57" x14ac:dyDescent="0.35">
      <c r="C168" s="1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1"/>
      <c r="AC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3:57" x14ac:dyDescent="0.35">
      <c r="C169" s="1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1"/>
      <c r="AC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3:57" x14ac:dyDescent="0.35">
      <c r="C170" s="1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1"/>
      <c r="AC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3:57" x14ac:dyDescent="0.35">
      <c r="C171" s="1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1"/>
      <c r="AC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3:57" x14ac:dyDescent="0.35">
      <c r="C172" s="1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1"/>
      <c r="AC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3:57" x14ac:dyDescent="0.35">
      <c r="C173" s="1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1"/>
      <c r="AC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3:57" x14ac:dyDescent="0.35">
      <c r="C174" s="1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1"/>
      <c r="AC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3:57" x14ac:dyDescent="0.35">
      <c r="C175" s="1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1"/>
      <c r="AC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3:57" x14ac:dyDescent="0.35">
      <c r="C176" s="1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1"/>
      <c r="AC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3:57" x14ac:dyDescent="0.35">
      <c r="C177" s="1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1"/>
      <c r="AC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3:57" x14ac:dyDescent="0.35">
      <c r="C178" s="1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1"/>
      <c r="AC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3:57" x14ac:dyDescent="0.35">
      <c r="C179" s="1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1"/>
      <c r="AC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3:57" x14ac:dyDescent="0.35">
      <c r="C180" s="1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1"/>
      <c r="AC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</row>
    <row r="181" spans="3:57" x14ac:dyDescent="0.35">
      <c r="C181" s="1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1"/>
      <c r="AC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</row>
    <row r="182" spans="3:57" x14ac:dyDescent="0.35">
      <c r="C182" s="1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1"/>
      <c r="AC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</row>
    <row r="183" spans="3:57" x14ac:dyDescent="0.35">
      <c r="C183" s="1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1"/>
      <c r="AC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</row>
    <row r="184" spans="3:57" x14ac:dyDescent="0.35">
      <c r="C184" s="1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1"/>
      <c r="AC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</row>
    <row r="185" spans="3:57" x14ac:dyDescent="0.35">
      <c r="C185" s="1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1"/>
      <c r="AC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</row>
    <row r="186" spans="3:57" x14ac:dyDescent="0.35">
      <c r="C186" s="1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1"/>
      <c r="AC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</row>
    <row r="187" spans="3:57" x14ac:dyDescent="0.35">
      <c r="C187" s="1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1"/>
      <c r="AC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</row>
    <row r="188" spans="3:57" x14ac:dyDescent="0.35">
      <c r="C188" s="1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1"/>
      <c r="AC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</row>
    <row r="189" spans="3:57" x14ac:dyDescent="0.35">
      <c r="C189" s="1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1"/>
      <c r="AC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</row>
    <row r="190" spans="3:57" x14ac:dyDescent="0.35">
      <c r="C190" s="1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1"/>
      <c r="AC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</row>
    <row r="191" spans="3:57" x14ac:dyDescent="0.35">
      <c r="C191" s="1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1"/>
      <c r="AC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</row>
    <row r="192" spans="3:57" x14ac:dyDescent="0.35">
      <c r="C192" s="1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1"/>
      <c r="AC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</row>
    <row r="193" spans="3:57" x14ac:dyDescent="0.35">
      <c r="C193" s="1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1"/>
      <c r="AC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</row>
    <row r="194" spans="3:57" x14ac:dyDescent="0.35">
      <c r="C194" s="1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1"/>
      <c r="AC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</row>
    <row r="195" spans="3:57" x14ac:dyDescent="0.35">
      <c r="C195" s="1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1"/>
      <c r="AC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</row>
    <row r="196" spans="3:57" x14ac:dyDescent="0.35">
      <c r="C196" s="1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1"/>
      <c r="AC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</row>
    <row r="197" spans="3:57" x14ac:dyDescent="0.35">
      <c r="C197" s="1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1"/>
      <c r="AC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</row>
    <row r="198" spans="3:57" x14ac:dyDescent="0.35">
      <c r="C198" s="1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1"/>
      <c r="AC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</row>
    <row r="199" spans="3:57" x14ac:dyDescent="0.35">
      <c r="C199" s="1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1"/>
      <c r="AC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</row>
    <row r="200" spans="3:57" x14ac:dyDescent="0.35">
      <c r="C200" s="1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1"/>
      <c r="AC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</row>
    <row r="201" spans="3:57" x14ac:dyDescent="0.35">
      <c r="C201" s="1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1"/>
      <c r="AC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</row>
    <row r="202" spans="3:57" x14ac:dyDescent="0.35">
      <c r="C202" s="1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1"/>
      <c r="AC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</row>
    <row r="203" spans="3:57" x14ac:dyDescent="0.35">
      <c r="C203" s="1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1"/>
      <c r="AC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</row>
    <row r="204" spans="3:57" x14ac:dyDescent="0.35">
      <c r="C204" s="1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1"/>
      <c r="AC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</row>
    <row r="205" spans="3:57" x14ac:dyDescent="0.35">
      <c r="C205" s="1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1"/>
      <c r="AC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</row>
    <row r="206" spans="3:57" x14ac:dyDescent="0.35">
      <c r="C206" s="1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1"/>
      <c r="AC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</row>
    <row r="207" spans="3:57" x14ac:dyDescent="0.35">
      <c r="C207" s="1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1"/>
      <c r="AC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</row>
    <row r="208" spans="3:57" x14ac:dyDescent="0.35">
      <c r="C208" s="1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1"/>
      <c r="AC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</row>
    <row r="209" spans="3:57" x14ac:dyDescent="0.35">
      <c r="C209" s="1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1"/>
      <c r="AC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</row>
    <row r="210" spans="3:57" x14ac:dyDescent="0.35">
      <c r="C210" s="1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1"/>
      <c r="AC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</row>
    <row r="211" spans="3:57" x14ac:dyDescent="0.35">
      <c r="C211" s="1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1"/>
      <c r="AC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</row>
    <row r="212" spans="3:57" x14ac:dyDescent="0.35">
      <c r="C212" s="1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1"/>
      <c r="AC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</row>
    <row r="213" spans="3:57" x14ac:dyDescent="0.35">
      <c r="C213" s="1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1"/>
      <c r="AC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</row>
    <row r="214" spans="3:57" x14ac:dyDescent="0.35">
      <c r="C214" s="1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1"/>
      <c r="AC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</row>
    <row r="215" spans="3:57" x14ac:dyDescent="0.35">
      <c r="C215" s="1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1"/>
      <c r="AC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</row>
    <row r="216" spans="3:57" x14ac:dyDescent="0.35">
      <c r="C216" s="1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1"/>
      <c r="AC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</row>
    <row r="217" spans="3:57" x14ac:dyDescent="0.35">
      <c r="C217" s="1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1"/>
      <c r="AC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</row>
    <row r="218" spans="3:57" x14ac:dyDescent="0.35">
      <c r="C218" s="1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1"/>
      <c r="AC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</row>
    <row r="219" spans="3:57" x14ac:dyDescent="0.35">
      <c r="C219" s="1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1"/>
      <c r="AC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</row>
    <row r="220" spans="3:57" x14ac:dyDescent="0.35">
      <c r="C220" s="1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1"/>
      <c r="AC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</row>
    <row r="221" spans="3:57" x14ac:dyDescent="0.35">
      <c r="C221" s="1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1"/>
      <c r="AC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</row>
    <row r="222" spans="3:57" x14ac:dyDescent="0.35">
      <c r="C222" s="1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1"/>
      <c r="AC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</row>
    <row r="223" spans="3:57" x14ac:dyDescent="0.35">
      <c r="C223" s="1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1"/>
      <c r="AC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</row>
    <row r="224" spans="3:57" x14ac:dyDescent="0.35">
      <c r="C224" s="1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1"/>
      <c r="AC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</row>
    <row r="225" spans="3:57" x14ac:dyDescent="0.35">
      <c r="C225" s="1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1"/>
      <c r="AC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</row>
    <row r="226" spans="3:57" x14ac:dyDescent="0.35">
      <c r="C226" s="1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1"/>
      <c r="AC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</row>
    <row r="227" spans="3:57" x14ac:dyDescent="0.35">
      <c r="C227" s="1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1"/>
      <c r="AC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</row>
    <row r="228" spans="3:57" x14ac:dyDescent="0.35">
      <c r="C228" s="1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1"/>
      <c r="AC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</row>
    <row r="229" spans="3:57" x14ac:dyDescent="0.35">
      <c r="C229" s="1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1"/>
      <c r="AC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</row>
    <row r="230" spans="3:57" x14ac:dyDescent="0.35">
      <c r="C230" s="1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1"/>
      <c r="AC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</row>
    <row r="231" spans="3:57" x14ac:dyDescent="0.35">
      <c r="C231" s="1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1"/>
      <c r="AC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</row>
    <row r="232" spans="3:57" x14ac:dyDescent="0.35">
      <c r="C232" s="1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1"/>
      <c r="AC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</row>
    <row r="233" spans="3:57" x14ac:dyDescent="0.35">
      <c r="C233" s="1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1"/>
      <c r="AC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</row>
    <row r="234" spans="3:57" x14ac:dyDescent="0.35">
      <c r="C234" s="1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1"/>
      <c r="AC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</row>
    <row r="235" spans="3:57" x14ac:dyDescent="0.35">
      <c r="C235" s="1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1"/>
      <c r="AC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</row>
    <row r="236" spans="3:57" x14ac:dyDescent="0.35">
      <c r="C236" s="1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1"/>
      <c r="AC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</row>
    <row r="237" spans="3:57" x14ac:dyDescent="0.35">
      <c r="C237" s="1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1"/>
      <c r="AC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</row>
    <row r="238" spans="3:57" x14ac:dyDescent="0.35">
      <c r="C238" s="1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1"/>
      <c r="AC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</row>
    <row r="239" spans="3:57" x14ac:dyDescent="0.35">
      <c r="C239" s="1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1"/>
      <c r="AC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</row>
    <row r="240" spans="3:57" x14ac:dyDescent="0.35">
      <c r="C240" s="1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1"/>
      <c r="AC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</row>
    <row r="241" spans="3:57" x14ac:dyDescent="0.35">
      <c r="C241" s="1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1"/>
      <c r="AC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</row>
    <row r="242" spans="3:57" x14ac:dyDescent="0.35">
      <c r="C242" s="1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1"/>
      <c r="AC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</row>
    <row r="243" spans="3:57" x14ac:dyDescent="0.35">
      <c r="C243" s="1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1"/>
      <c r="AC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</row>
    <row r="244" spans="3:57" x14ac:dyDescent="0.35">
      <c r="C244" s="1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1"/>
      <c r="AC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</row>
    <row r="245" spans="3:57" x14ac:dyDescent="0.35">
      <c r="C245" s="1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1"/>
      <c r="AC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</row>
    <row r="246" spans="3:57" x14ac:dyDescent="0.35">
      <c r="C246" s="1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1"/>
      <c r="AC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</row>
    <row r="247" spans="3:57" x14ac:dyDescent="0.35">
      <c r="C247" s="1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1"/>
      <c r="AC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</row>
    <row r="248" spans="3:57" x14ac:dyDescent="0.35">
      <c r="C248" s="1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1"/>
      <c r="AC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</row>
    <row r="249" spans="3:57" x14ac:dyDescent="0.35">
      <c r="C249" s="1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1"/>
      <c r="AC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</row>
    <row r="250" spans="3:57" x14ac:dyDescent="0.35">
      <c r="C250" s="1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1"/>
      <c r="AC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</row>
    <row r="251" spans="3:57" x14ac:dyDescent="0.35">
      <c r="C251" s="1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1"/>
      <c r="AC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</row>
    <row r="252" spans="3:57" x14ac:dyDescent="0.35">
      <c r="C252" s="1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1"/>
      <c r="AC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</row>
    <row r="253" spans="3:57" x14ac:dyDescent="0.35">
      <c r="C253" s="1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1"/>
      <c r="AC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</row>
    <row r="254" spans="3:57" x14ac:dyDescent="0.35">
      <c r="C254" s="1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1"/>
      <c r="AC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</row>
    <row r="255" spans="3:57" x14ac:dyDescent="0.35">
      <c r="C255" s="1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1"/>
      <c r="AC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</row>
    <row r="256" spans="3:57" x14ac:dyDescent="0.35">
      <c r="C256" s="1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1"/>
      <c r="AC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</row>
    <row r="257" spans="3:57" x14ac:dyDescent="0.35">
      <c r="C257" s="1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1"/>
      <c r="AC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</row>
    <row r="258" spans="3:57" x14ac:dyDescent="0.35">
      <c r="C258" s="1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1"/>
      <c r="AC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</row>
    <row r="259" spans="3:57" x14ac:dyDescent="0.35">
      <c r="C259" s="1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1"/>
      <c r="AC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</row>
    <row r="260" spans="3:57" x14ac:dyDescent="0.35">
      <c r="C260" s="1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1"/>
      <c r="AC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</row>
    <row r="261" spans="3:57" x14ac:dyDescent="0.35">
      <c r="C261" s="1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1"/>
      <c r="AC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</row>
    <row r="262" spans="3:57" x14ac:dyDescent="0.35">
      <c r="C262" s="1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1"/>
      <c r="AC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</row>
    <row r="263" spans="3:57" x14ac:dyDescent="0.35">
      <c r="C263" s="1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1"/>
      <c r="AC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</row>
    <row r="264" spans="3:57" x14ac:dyDescent="0.35">
      <c r="C264" s="1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1"/>
      <c r="AC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</row>
    <row r="265" spans="3:57" x14ac:dyDescent="0.35">
      <c r="C265" s="1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1"/>
      <c r="AC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</row>
    <row r="266" spans="3:57" x14ac:dyDescent="0.35">
      <c r="C266" s="1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1"/>
      <c r="AC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</row>
    <row r="267" spans="3:57" x14ac:dyDescent="0.35">
      <c r="C267" s="1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1"/>
      <c r="AC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</row>
    <row r="268" spans="3:57" x14ac:dyDescent="0.35">
      <c r="C268" s="1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1"/>
      <c r="AC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</row>
    <row r="269" spans="3:57" x14ac:dyDescent="0.35">
      <c r="C269" s="1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1"/>
      <c r="AC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</row>
    <row r="270" spans="3:57" x14ac:dyDescent="0.35">
      <c r="C270" s="1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1"/>
      <c r="AC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</row>
    <row r="271" spans="3:57" x14ac:dyDescent="0.35">
      <c r="C271" s="1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1"/>
      <c r="AC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</row>
    <row r="272" spans="3:57" x14ac:dyDescent="0.35">
      <c r="C272" s="1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1"/>
      <c r="AC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</row>
    <row r="273" spans="3:57" x14ac:dyDescent="0.35">
      <c r="C273" s="1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1"/>
      <c r="AC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</row>
    <row r="274" spans="3:57" x14ac:dyDescent="0.35">
      <c r="C274" s="1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1"/>
      <c r="AC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</row>
    <row r="275" spans="3:57" x14ac:dyDescent="0.35">
      <c r="C275" s="1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1"/>
      <c r="AC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</row>
    <row r="276" spans="3:57" x14ac:dyDescent="0.35">
      <c r="C276" s="1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1"/>
      <c r="AC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</row>
    <row r="277" spans="3:57" x14ac:dyDescent="0.35">
      <c r="C277" s="1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1"/>
      <c r="AC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</row>
    <row r="278" spans="3:57" x14ac:dyDescent="0.35">
      <c r="C278" s="1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1"/>
      <c r="AC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</row>
    <row r="279" spans="3:57" x14ac:dyDescent="0.35">
      <c r="C279" s="1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1"/>
      <c r="AC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</row>
    <row r="280" spans="3:57" x14ac:dyDescent="0.35"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</row>
  </sheetData>
  <mergeCells count="2">
    <mergeCell ref="C6:C7"/>
    <mergeCell ref="D7:J7"/>
  </mergeCells>
  <conditionalFormatting sqref="D14">
    <cfRule type="expression" dxfId="41" priority="71">
      <formula>"&gt;(-$D$15)"</formula>
    </cfRule>
  </conditionalFormatting>
  <conditionalFormatting sqref="D13:AA13">
    <cfRule type="containsText" dxfId="40" priority="70" operator="containsText" text="Vorrat tief">
      <formula>NOT(ISERROR(SEARCH("Vorrat tief",D13)))</formula>
    </cfRule>
  </conditionalFormatting>
  <conditionalFormatting sqref="D18:AA18">
    <cfRule type="cellIs" dxfId="39" priority="31" operator="greaterThan">
      <formula>0</formula>
    </cfRule>
  </conditionalFormatting>
  <conditionalFormatting sqref="D20:AA20">
    <cfRule type="containsText" dxfId="38" priority="9" operator="containsText" text="Vorrat tief">
      <formula>NOT(ISERROR(SEARCH("Vorrat tief",D20)))</formula>
    </cfRule>
  </conditionalFormatting>
  <conditionalFormatting sqref="D25:AA25">
    <cfRule type="cellIs" dxfId="37" priority="18" operator="greaterThan">
      <formula>0</formula>
    </cfRule>
  </conditionalFormatting>
  <conditionalFormatting sqref="D27:AA27">
    <cfRule type="containsText" dxfId="36" priority="8" operator="containsText" text="Vorrat tief">
      <formula>NOT(ISERROR(SEARCH("Vorrat tief",D27)))</formula>
    </cfRule>
  </conditionalFormatting>
  <conditionalFormatting sqref="D32:AA32">
    <cfRule type="cellIs" dxfId="35" priority="17" operator="greaterThan">
      <formula>0</formula>
    </cfRule>
  </conditionalFormatting>
  <conditionalFormatting sqref="D34:AA34">
    <cfRule type="containsText" dxfId="34" priority="7" operator="containsText" text="Vorrat tief">
      <formula>NOT(ISERROR(SEARCH("Vorrat tief",D34)))</formula>
    </cfRule>
  </conditionalFormatting>
  <conditionalFormatting sqref="D39:AA39">
    <cfRule type="cellIs" dxfId="33" priority="16" operator="greaterThan">
      <formula>0</formula>
    </cfRule>
  </conditionalFormatting>
  <conditionalFormatting sqref="D41:AA41">
    <cfRule type="containsText" dxfId="32" priority="6" operator="containsText" text="Vorrat tief">
      <formula>NOT(ISERROR(SEARCH("Vorrat tief",D41)))</formula>
    </cfRule>
  </conditionalFormatting>
  <conditionalFormatting sqref="D46:AA46">
    <cfRule type="cellIs" dxfId="31" priority="15" operator="greaterThan">
      <formula>0</formula>
    </cfRule>
  </conditionalFormatting>
  <conditionalFormatting sqref="D48:AA48">
    <cfRule type="containsText" dxfId="30" priority="5" operator="containsText" text="Vorrat tief">
      <formula>NOT(ISERROR(SEARCH("Vorrat tief",D48)))</formula>
    </cfRule>
  </conditionalFormatting>
  <conditionalFormatting sqref="D53:AA53">
    <cfRule type="cellIs" dxfId="29" priority="14" operator="greaterThan">
      <formula>0</formula>
    </cfRule>
  </conditionalFormatting>
  <conditionalFormatting sqref="D55:AA55">
    <cfRule type="containsText" dxfId="28" priority="4" operator="containsText" text="Vorrat tief">
      <formula>NOT(ISERROR(SEARCH("Vorrat tief",D55)))</formula>
    </cfRule>
  </conditionalFormatting>
  <conditionalFormatting sqref="D60:AA60">
    <cfRule type="cellIs" dxfId="27" priority="13" operator="greaterThan">
      <formula>0</formula>
    </cfRule>
  </conditionalFormatting>
  <conditionalFormatting sqref="D62:AA62">
    <cfRule type="containsText" dxfId="26" priority="3" operator="containsText" text="Vorrat tief">
      <formula>NOT(ISERROR(SEARCH("Vorrat tief",D62)))</formula>
    </cfRule>
  </conditionalFormatting>
  <conditionalFormatting sqref="D67:AA67">
    <cfRule type="cellIs" dxfId="25" priority="12" operator="greaterThan">
      <formula>0</formula>
    </cfRule>
  </conditionalFormatting>
  <conditionalFormatting sqref="D69:AA69">
    <cfRule type="containsText" dxfId="24" priority="2" operator="containsText" text="Vorrat tief">
      <formula>NOT(ISERROR(SEARCH("Vorrat tief",D69)))</formula>
    </cfRule>
  </conditionalFormatting>
  <conditionalFormatting sqref="D74:AA74">
    <cfRule type="cellIs" dxfId="23" priority="11" operator="greaterThan">
      <formula>0</formula>
    </cfRule>
  </conditionalFormatting>
  <conditionalFormatting sqref="D76:AA76">
    <cfRule type="containsText" dxfId="22" priority="1" operator="containsText" text="Vorrat tief">
      <formula>NOT(ISERROR(SEARCH("Vorrat tief",D76)))</formula>
    </cfRule>
  </conditionalFormatting>
  <conditionalFormatting sqref="D81:AA81">
    <cfRule type="cellIs" dxfId="21" priority="10" operator="greaterThan">
      <formula>0</formula>
    </cfRule>
  </conditionalFormatting>
  <conditionalFormatting sqref="AB18">
    <cfRule type="cellIs" dxfId="20" priority="50" operator="notEqual">
      <formula>0</formula>
    </cfRule>
  </conditionalFormatting>
  <conditionalFormatting sqref="AB25">
    <cfRule type="cellIs" dxfId="19" priority="40" operator="notEqual">
      <formula>0</formula>
    </cfRule>
  </conditionalFormatting>
  <conditionalFormatting sqref="AB32">
    <cfRule type="cellIs" dxfId="18" priority="39" operator="notEqual">
      <formula>0</formula>
    </cfRule>
  </conditionalFormatting>
  <conditionalFormatting sqref="AB39">
    <cfRule type="cellIs" dxfId="17" priority="38" operator="notEqual">
      <formula>0</formula>
    </cfRule>
  </conditionalFormatting>
  <conditionalFormatting sqref="AB46">
    <cfRule type="cellIs" dxfId="16" priority="37" operator="notEqual">
      <formula>0</formula>
    </cfRule>
  </conditionalFormatting>
  <conditionalFormatting sqref="AB53">
    <cfRule type="cellIs" dxfId="15" priority="36" operator="notEqual">
      <formula>0</formula>
    </cfRule>
  </conditionalFormatting>
  <conditionalFormatting sqref="AB60">
    <cfRule type="cellIs" dxfId="14" priority="35" operator="notEqual">
      <formula>0</formula>
    </cfRule>
  </conditionalFormatting>
  <conditionalFormatting sqref="AB67">
    <cfRule type="cellIs" dxfId="13" priority="34" operator="notEqual">
      <formula>0</formula>
    </cfRule>
  </conditionalFormatting>
  <conditionalFormatting sqref="AB74">
    <cfRule type="cellIs" dxfId="12" priority="33" operator="notEqual">
      <formula>0</formula>
    </cfRule>
  </conditionalFormatting>
  <conditionalFormatting sqref="AB81">
    <cfRule type="cellIs" dxfId="11" priority="32" operator="notEqual">
      <formula>0</formula>
    </cfRule>
  </conditionalFormatting>
  <conditionalFormatting sqref="AC11">
    <cfRule type="cellIs" dxfId="10" priority="19" operator="notEqual">
      <formula>0</formula>
    </cfRule>
  </conditionalFormatting>
  <conditionalFormatting sqref="AC15">
    <cfRule type="cellIs" dxfId="9" priority="51" operator="notEqual">
      <formula>0</formula>
    </cfRule>
  </conditionalFormatting>
  <conditionalFormatting sqref="AC22">
    <cfRule type="cellIs" dxfId="8" priority="49" operator="notEqual">
      <formula>0</formula>
    </cfRule>
  </conditionalFormatting>
  <conditionalFormatting sqref="AC29">
    <cfRule type="cellIs" dxfId="7" priority="48" operator="notEqual">
      <formula>0</formula>
    </cfRule>
  </conditionalFormatting>
  <conditionalFormatting sqref="AC36">
    <cfRule type="cellIs" dxfId="6" priority="47" operator="notEqual">
      <formula>0</formula>
    </cfRule>
  </conditionalFormatting>
  <conditionalFormatting sqref="AC43">
    <cfRule type="cellIs" dxfId="5" priority="46" operator="notEqual">
      <formula>0</formula>
    </cfRule>
  </conditionalFormatting>
  <conditionalFormatting sqref="AC50">
    <cfRule type="cellIs" dxfId="4" priority="45" operator="notEqual">
      <formula>0</formula>
    </cfRule>
  </conditionalFormatting>
  <conditionalFormatting sqref="AC57">
    <cfRule type="cellIs" dxfId="3" priority="44" operator="notEqual">
      <formula>0</formula>
    </cfRule>
  </conditionalFormatting>
  <conditionalFormatting sqref="AC64">
    <cfRule type="cellIs" dxfId="2" priority="43" operator="notEqual">
      <formula>0</formula>
    </cfRule>
  </conditionalFormatting>
  <conditionalFormatting sqref="AC71">
    <cfRule type="cellIs" dxfId="1" priority="42" operator="notEqual">
      <formula>0</formula>
    </cfRule>
  </conditionalFormatting>
  <conditionalFormatting sqref="AC78">
    <cfRule type="cellIs" dxfId="0" priority="4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48" orientation="landscape" r:id="rId1"/>
  <headerFooter>
    <oddFooter>&amp;L&amp;D&amp;RSeite &amp;P von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F4394-EB3C-4416-9937-E0B782F3A362}">
  <sheetPr>
    <pageSetUpPr fitToPage="1"/>
  </sheetPr>
  <dimension ref="A1:AM67"/>
  <sheetViews>
    <sheetView zoomScaleNormal="100" workbookViewId="0"/>
  </sheetViews>
  <sheetFormatPr baseColWidth="10" defaultColWidth="11.453125" defaultRowHeight="14.5" x14ac:dyDescent="0.35"/>
  <cols>
    <col min="1" max="1" width="3.7265625" customWidth="1"/>
    <col min="2" max="2" width="6.453125" customWidth="1"/>
    <col min="3" max="4" width="25.81640625" customWidth="1"/>
    <col min="5" max="5" width="27.54296875" customWidth="1"/>
    <col min="6" max="6" width="19.81640625" customWidth="1"/>
    <col min="7" max="7" width="5.7265625" customWidth="1"/>
    <col min="8" max="8" width="25.7265625" customWidth="1"/>
    <col min="9" max="9" width="35.1796875" customWidth="1"/>
    <col min="10" max="10" width="28.453125" customWidth="1"/>
    <col min="11" max="11" width="10.81640625" customWidth="1"/>
    <col min="12" max="12" width="5.1796875" customWidth="1"/>
    <col min="13" max="13" width="10.81640625" customWidth="1"/>
  </cols>
  <sheetData>
    <row r="1" spans="1:39" s="1" customFormat="1" x14ac:dyDescent="0.35"/>
    <row r="2" spans="1:39" s="1" customFormat="1" x14ac:dyDescent="0.35"/>
    <row r="3" spans="1:39" s="1" customFormat="1" x14ac:dyDescent="0.35"/>
    <row r="4" spans="1:39" s="1" customFormat="1" x14ac:dyDescent="0.35"/>
    <row r="5" spans="1:39" s="1" customFormat="1" ht="15" thickBot="1" x14ac:dyDescent="0.4"/>
    <row r="6" spans="1:39" x14ac:dyDescent="0.35">
      <c r="A6" s="1"/>
      <c r="B6" s="2"/>
      <c r="C6" s="84" t="s">
        <v>68</v>
      </c>
      <c r="D6" s="1"/>
      <c r="E6" s="1"/>
      <c r="F6" s="3"/>
      <c r="G6" s="3"/>
      <c r="H6" s="84" t="s">
        <v>6</v>
      </c>
      <c r="I6" s="3"/>
      <c r="J6" s="3"/>
      <c r="K6" s="3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5" thickBot="1" x14ac:dyDescent="0.4">
      <c r="A7" s="1"/>
      <c r="B7" s="6"/>
      <c r="C7" s="1"/>
      <c r="D7" s="1"/>
      <c r="E7" s="1"/>
      <c r="F7" s="1"/>
      <c r="G7" s="1"/>
      <c r="H7" s="1"/>
      <c r="I7" s="1"/>
      <c r="J7" s="1"/>
      <c r="K7" s="1"/>
      <c r="L7" s="5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x14ac:dyDescent="0.35">
      <c r="A8" s="1"/>
      <c r="B8" s="6"/>
      <c r="C8" s="13" t="s">
        <v>69</v>
      </c>
      <c r="D8" s="140"/>
      <c r="E8" s="1"/>
      <c r="F8" s="126"/>
      <c r="G8" s="126"/>
      <c r="H8" s="13" t="s">
        <v>117</v>
      </c>
      <c r="I8" s="140"/>
      <c r="J8" s="1"/>
      <c r="K8" s="1"/>
      <c r="L8" s="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35">
      <c r="A9" s="1"/>
      <c r="B9" s="6"/>
      <c r="C9" s="114" t="s">
        <v>21</v>
      </c>
      <c r="D9" s="115"/>
      <c r="E9" s="1"/>
      <c r="F9" s="127"/>
      <c r="G9" s="127"/>
      <c r="H9" s="114" t="s">
        <v>21</v>
      </c>
      <c r="I9" s="115"/>
      <c r="J9" s="1"/>
      <c r="K9" s="1"/>
      <c r="L9" s="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x14ac:dyDescent="0.35">
      <c r="A10" s="1"/>
      <c r="B10" s="6"/>
      <c r="C10" s="114" t="s">
        <v>71</v>
      </c>
      <c r="D10" s="115"/>
      <c r="E10" s="127"/>
      <c r="F10" s="127"/>
      <c r="G10" s="127"/>
      <c r="H10" s="114" t="s">
        <v>71</v>
      </c>
      <c r="I10" s="115"/>
      <c r="J10" s="127"/>
      <c r="K10" s="1"/>
      <c r="L10" s="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x14ac:dyDescent="0.35">
      <c r="A11" s="1"/>
      <c r="B11" s="6"/>
      <c r="C11" s="114" t="s">
        <v>118</v>
      </c>
      <c r="D11" s="115"/>
      <c r="E11" s="127"/>
      <c r="F11" s="127"/>
      <c r="G11" s="127"/>
      <c r="H11" s="114" t="s">
        <v>118</v>
      </c>
      <c r="I11" s="115"/>
      <c r="J11" s="127"/>
      <c r="K11" s="1"/>
      <c r="L11" s="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x14ac:dyDescent="0.35">
      <c r="A12" s="1"/>
      <c r="B12" s="6"/>
      <c r="C12" s="114" t="s">
        <v>27</v>
      </c>
      <c r="D12" s="115"/>
      <c r="E12" s="127"/>
      <c r="F12" s="127"/>
      <c r="G12" s="127"/>
      <c r="H12" s="114" t="s">
        <v>27</v>
      </c>
      <c r="I12" s="115"/>
      <c r="J12" s="127"/>
      <c r="K12" s="1"/>
      <c r="L12" s="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5" thickBot="1" x14ac:dyDescent="0.4">
      <c r="A13" s="1"/>
      <c r="B13" s="6"/>
      <c r="C13" s="116" t="s">
        <v>28</v>
      </c>
      <c r="D13" s="117"/>
      <c r="E13" s="127"/>
      <c r="F13" s="15"/>
      <c r="G13" s="15"/>
      <c r="H13" s="116" t="s">
        <v>28</v>
      </c>
      <c r="I13" s="117"/>
      <c r="J13" s="127"/>
      <c r="K13" s="1"/>
      <c r="L13" s="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5" thickBot="1" x14ac:dyDescent="0.4">
      <c r="A14" s="1"/>
      <c r="B14" s="6"/>
      <c r="C14" s="15"/>
      <c r="D14" s="15"/>
      <c r="E14" s="127"/>
      <c r="F14" s="15"/>
      <c r="G14" s="15"/>
      <c r="H14" s="15"/>
      <c r="I14" s="15"/>
      <c r="J14" s="127"/>
      <c r="K14" s="1"/>
      <c r="L14" s="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35">
      <c r="A15" s="1"/>
      <c r="B15" s="6"/>
      <c r="C15" s="13" t="s">
        <v>119</v>
      </c>
      <c r="D15" s="105" t="s">
        <v>34</v>
      </c>
      <c r="E15" s="129" t="s">
        <v>37</v>
      </c>
      <c r="F15" s="15"/>
      <c r="G15" s="15"/>
      <c r="H15" s="13" t="s">
        <v>119</v>
      </c>
      <c r="I15" s="105" t="s">
        <v>34</v>
      </c>
      <c r="J15" s="129" t="s">
        <v>37</v>
      </c>
      <c r="K15" s="1"/>
      <c r="L15" s="5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x14ac:dyDescent="0.35">
      <c r="A16" s="1"/>
      <c r="B16" s="6"/>
      <c r="C16" s="114" t="s">
        <v>70</v>
      </c>
      <c r="D16" s="26"/>
      <c r="E16" s="130"/>
      <c r="F16" s="15"/>
      <c r="G16" s="15"/>
      <c r="H16" s="114" t="s">
        <v>70</v>
      </c>
      <c r="I16" s="26"/>
      <c r="J16" s="130"/>
      <c r="K16" s="1"/>
      <c r="L16" s="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35">
      <c r="A17" s="1"/>
      <c r="B17" s="6"/>
      <c r="C17" s="114" t="s">
        <v>120</v>
      </c>
      <c r="D17" s="26"/>
      <c r="E17" s="130"/>
      <c r="F17" s="15"/>
      <c r="G17" s="15"/>
      <c r="H17" s="114" t="s">
        <v>120</v>
      </c>
      <c r="I17" s="26"/>
      <c r="J17" s="130"/>
      <c r="K17" s="1"/>
      <c r="L17" s="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35">
      <c r="A18" s="1"/>
      <c r="B18" s="6"/>
      <c r="C18" s="114" t="s">
        <v>35</v>
      </c>
      <c r="D18" s="26"/>
      <c r="E18" s="130"/>
      <c r="F18" s="1"/>
      <c r="G18" s="1"/>
      <c r="H18" s="114" t="s">
        <v>35</v>
      </c>
      <c r="I18" s="26"/>
      <c r="J18" s="130"/>
      <c r="K18" s="1"/>
      <c r="L18" s="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5" thickBot="1" x14ac:dyDescent="0.4">
      <c r="A19" s="1"/>
      <c r="B19" s="6"/>
      <c r="C19" s="116" t="s">
        <v>36</v>
      </c>
      <c r="D19" s="128"/>
      <c r="E19" s="131"/>
      <c r="F19" s="1"/>
      <c r="G19" s="1"/>
      <c r="H19" s="116" t="s">
        <v>36</v>
      </c>
      <c r="I19" s="128"/>
      <c r="J19" s="131"/>
      <c r="K19" s="1"/>
      <c r="L19" s="5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15" thickBot="1" x14ac:dyDescent="0.4">
      <c r="A20" s="1"/>
      <c r="B20" s="6"/>
      <c r="C20" s="15"/>
      <c r="D20" s="15"/>
      <c r="E20" s="15"/>
      <c r="F20" s="15"/>
      <c r="G20" s="15"/>
      <c r="H20" s="1"/>
      <c r="I20" s="1"/>
      <c r="J20" s="1"/>
      <c r="K20" s="1"/>
      <c r="L20" s="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35">
      <c r="A21" s="1"/>
      <c r="B21" s="6"/>
      <c r="C21" s="13" t="s">
        <v>121</v>
      </c>
      <c r="D21" s="129"/>
      <c r="E21" s="15"/>
      <c r="F21" s="15"/>
      <c r="G21" s="15"/>
      <c r="H21" s="13" t="s">
        <v>121</v>
      </c>
      <c r="I21" s="129"/>
      <c r="J21" s="1"/>
      <c r="K21" s="1"/>
      <c r="L21" s="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35">
      <c r="A22" s="1"/>
      <c r="B22" s="6"/>
      <c r="C22" s="114" t="s">
        <v>122</v>
      </c>
      <c r="D22" s="130"/>
      <c r="E22" s="15"/>
      <c r="F22" s="15"/>
      <c r="G22" s="15"/>
      <c r="H22" s="114" t="s">
        <v>122</v>
      </c>
      <c r="I22" s="130"/>
      <c r="J22" s="1"/>
      <c r="K22" s="1"/>
      <c r="L22" s="5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35">
      <c r="A23" s="1"/>
      <c r="B23" s="6"/>
      <c r="C23" s="114" t="s">
        <v>35</v>
      </c>
      <c r="D23" s="130"/>
      <c r="E23" s="1"/>
      <c r="F23" s="1"/>
      <c r="G23" s="1"/>
      <c r="H23" s="114" t="s">
        <v>35</v>
      </c>
      <c r="I23" s="130"/>
      <c r="J23" s="1"/>
      <c r="K23" s="1"/>
      <c r="L23" s="5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thickBot="1" x14ac:dyDescent="0.4">
      <c r="A24" s="1"/>
      <c r="B24" s="6"/>
      <c r="C24" s="116" t="s">
        <v>36</v>
      </c>
      <c r="D24" s="131"/>
      <c r="E24" s="1"/>
      <c r="F24" s="1"/>
      <c r="G24" s="1"/>
      <c r="H24" s="116" t="s">
        <v>36</v>
      </c>
      <c r="I24" s="131"/>
      <c r="J24" s="1"/>
      <c r="K24" s="1"/>
      <c r="L24" s="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15" thickBot="1" x14ac:dyDescent="0.4">
      <c r="A25" s="1"/>
      <c r="B25" s="6"/>
      <c r="C25" s="1"/>
      <c r="D25" s="1"/>
      <c r="E25" s="1"/>
      <c r="F25" s="1"/>
      <c r="G25" s="1"/>
      <c r="H25" s="1"/>
      <c r="I25" s="1"/>
      <c r="J25" s="1"/>
      <c r="K25" s="1"/>
      <c r="L25" s="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5" thickBot="1" x14ac:dyDescent="0.4">
      <c r="A26" s="1"/>
      <c r="B26" s="6"/>
      <c r="C26" s="135" t="s">
        <v>123</v>
      </c>
      <c r="D26" s="1"/>
      <c r="E26" s="1"/>
      <c r="F26" s="1"/>
      <c r="G26" s="1"/>
      <c r="H26" s="1"/>
      <c r="I26" s="1"/>
      <c r="K26" s="1"/>
      <c r="L26" s="5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35">
      <c r="A27" s="1"/>
      <c r="B27" s="6"/>
      <c r="C27" s="138" t="s">
        <v>124</v>
      </c>
      <c r="D27" s="105" t="s">
        <v>125</v>
      </c>
      <c r="E27" s="105"/>
      <c r="F27" s="136" t="s">
        <v>126</v>
      </c>
      <c r="G27" s="11"/>
      <c r="H27" s="139" t="s">
        <v>127</v>
      </c>
      <c r="I27" s="136"/>
      <c r="J27" s="1"/>
      <c r="K27" s="1"/>
      <c r="L27" s="5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35">
      <c r="A28" s="1"/>
      <c r="B28" s="6"/>
      <c r="C28" s="114" t="s">
        <v>128</v>
      </c>
      <c r="D28" s="132" t="s">
        <v>129</v>
      </c>
      <c r="E28" s="133"/>
      <c r="F28" s="5" t="s">
        <v>117</v>
      </c>
      <c r="G28" s="1"/>
      <c r="H28" s="114" t="s">
        <v>130</v>
      </c>
      <c r="I28" s="130"/>
      <c r="J28" s="1"/>
      <c r="K28" s="1"/>
      <c r="L28" s="5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35">
      <c r="A29" s="1"/>
      <c r="B29" s="6"/>
      <c r="C29" s="114" t="s">
        <v>131</v>
      </c>
      <c r="D29" s="132" t="s">
        <v>173</v>
      </c>
      <c r="E29" s="133"/>
      <c r="F29" s="5" t="s">
        <v>69</v>
      </c>
      <c r="G29" s="1"/>
      <c r="H29" s="114" t="s">
        <v>132</v>
      </c>
      <c r="I29" s="130" t="s">
        <v>133</v>
      </c>
      <c r="J29" s="1"/>
      <c r="K29" s="1"/>
      <c r="L29" s="5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5" thickBot="1" x14ac:dyDescent="0.4">
      <c r="A30" s="1"/>
      <c r="B30" s="6"/>
      <c r="C30" s="114" t="s">
        <v>134</v>
      </c>
      <c r="D30" s="132"/>
      <c r="E30" s="133"/>
      <c r="F30" s="5" t="s">
        <v>117</v>
      </c>
      <c r="G30" s="1"/>
      <c r="H30" s="116" t="s">
        <v>135</v>
      </c>
      <c r="I30" s="131"/>
      <c r="J30" s="1"/>
      <c r="K30" s="1"/>
      <c r="L30" s="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35">
      <c r="A31" s="1"/>
      <c r="B31" s="6"/>
      <c r="C31" s="114" t="s">
        <v>136</v>
      </c>
      <c r="D31" s="134"/>
      <c r="E31" s="133"/>
      <c r="F31" s="5" t="s">
        <v>117</v>
      </c>
      <c r="G31" s="1"/>
      <c r="H31" s="1"/>
      <c r="I31" s="1"/>
      <c r="J31" s="1"/>
      <c r="K31" s="1"/>
      <c r="L31" s="5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ht="15" thickBot="1" x14ac:dyDescent="0.4">
      <c r="A32" s="1"/>
      <c r="B32" s="6"/>
      <c r="C32" s="116" t="s">
        <v>137</v>
      </c>
      <c r="D32" s="142" t="s">
        <v>173</v>
      </c>
      <c r="E32" s="137"/>
      <c r="F32" s="9" t="s">
        <v>69</v>
      </c>
      <c r="G32" s="1"/>
      <c r="H32" s="1"/>
      <c r="I32" s="1"/>
      <c r="J32" s="1"/>
      <c r="K32" s="1"/>
      <c r="L32" s="5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x14ac:dyDescent="0.35">
      <c r="A33" s="1"/>
      <c r="B33" s="6"/>
      <c r="C33" s="1"/>
      <c r="D33" s="1"/>
      <c r="E33" s="1"/>
      <c r="F33" s="1"/>
      <c r="G33" s="1"/>
      <c r="H33" s="1"/>
      <c r="I33" s="1"/>
      <c r="J33" s="1"/>
      <c r="K33" s="1"/>
      <c r="L33" s="5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x14ac:dyDescent="0.35">
      <c r="A34" s="1"/>
      <c r="B34" s="6"/>
      <c r="C34" s="1"/>
      <c r="D34" s="1"/>
      <c r="E34" s="1"/>
      <c r="F34" s="1"/>
      <c r="G34" s="1"/>
      <c r="H34" s="1"/>
      <c r="I34" s="1"/>
      <c r="J34" s="1"/>
      <c r="K34" s="1"/>
      <c r="L34" s="5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4.5" customHeight="1" x14ac:dyDescent="0.35">
      <c r="A35" s="1"/>
      <c r="B35" s="6"/>
      <c r="C35" s="1"/>
      <c r="D35" s="1"/>
      <c r="E35" s="1"/>
      <c r="F35" s="107"/>
      <c r="G35" s="107"/>
      <c r="H35" s="1"/>
      <c r="I35" s="1"/>
      <c r="J35" s="1"/>
      <c r="K35" s="1"/>
      <c r="L35" s="5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5" thickBot="1" x14ac:dyDescent="0.4">
      <c r="A36" s="1"/>
      <c r="B36" s="7"/>
      <c r="C36" s="8"/>
      <c r="D36" s="8"/>
      <c r="E36" s="8"/>
      <c r="F36" s="109"/>
      <c r="G36" s="109"/>
      <c r="H36" s="8"/>
      <c r="I36" s="8"/>
      <c r="J36" s="8"/>
      <c r="K36" s="8"/>
      <c r="L36" s="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x14ac:dyDescent="0.35">
      <c r="A37" s="1"/>
      <c r="B37" s="1"/>
      <c r="C37" s="1"/>
      <c r="D37" s="1"/>
      <c r="E37" s="1"/>
      <c r="F37" s="112"/>
      <c r="G37" s="11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x14ac:dyDescent="0.35">
      <c r="A38" s="1"/>
      <c r="B38" s="1"/>
      <c r="C38" s="1"/>
      <c r="D38" s="1"/>
      <c r="E38" s="1"/>
      <c r="F38" s="112"/>
      <c r="G38" s="11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x14ac:dyDescent="0.35">
      <c r="A39" s="1"/>
      <c r="B39" s="1"/>
      <c r="C39" s="1"/>
      <c r="D39" s="1"/>
      <c r="E39" s="1"/>
      <c r="F39" s="112"/>
      <c r="G39" s="11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x14ac:dyDescent="0.35">
      <c r="A40" s="1"/>
      <c r="B40" s="1"/>
      <c r="C40" s="1"/>
      <c r="D40" s="1"/>
      <c r="E40" s="1"/>
      <c r="F40" s="112"/>
      <c r="G40" s="11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</sheetData>
  <pageMargins left="0.70866141732283472" right="0.70866141732283472" top="0.78740157480314965" bottom="0.78740157480314965" header="0.31496062992125984" footer="0.31496062992125984"/>
  <pageSetup paperSize="9" scale="56" orientation="landscape" r:id="rId1"/>
  <headerFooter>
    <oddFooter>&amp;L&amp;D&amp;RSeite &amp;P von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BAE2E-535F-4F4B-91DD-8BB982685570}">
  <dimension ref="A1"/>
  <sheetViews>
    <sheetView workbookViewId="0"/>
  </sheetViews>
  <sheetFormatPr baseColWidth="10" defaultColWidth="11.453125" defaultRowHeight="14.5" x14ac:dyDescent="0.3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AEEB4-37ED-4081-9521-384AC0CCDC7B}">
  <dimension ref="A1:D27"/>
  <sheetViews>
    <sheetView workbookViewId="0"/>
  </sheetViews>
  <sheetFormatPr baseColWidth="10" defaultColWidth="11.453125" defaultRowHeight="14.5" x14ac:dyDescent="0.35"/>
  <cols>
    <col min="1" max="1" width="7.81640625" customWidth="1"/>
    <col min="2" max="2" width="37.453125" bestFit="1" customWidth="1"/>
    <col min="3" max="3" width="35.453125" customWidth="1"/>
    <col min="4" max="4" width="36.54296875" customWidth="1"/>
  </cols>
  <sheetData>
    <row r="1" spans="1:4" x14ac:dyDescent="0.35">
      <c r="A1" s="36" t="s">
        <v>32</v>
      </c>
      <c r="B1" s="36" t="s">
        <v>52</v>
      </c>
      <c r="C1" s="12" t="s">
        <v>56</v>
      </c>
      <c r="D1" s="36" t="s">
        <v>138</v>
      </c>
    </row>
    <row r="2" spans="1:4" x14ac:dyDescent="0.35">
      <c r="A2" t="s">
        <v>139</v>
      </c>
      <c r="B2" t="s">
        <v>53</v>
      </c>
      <c r="C2" t="s">
        <v>57</v>
      </c>
      <c r="D2" t="s">
        <v>45</v>
      </c>
    </row>
    <row r="3" spans="1:4" x14ac:dyDescent="0.35">
      <c r="A3" t="s">
        <v>140</v>
      </c>
      <c r="B3" t="s">
        <v>54</v>
      </c>
      <c r="C3" t="s">
        <v>58</v>
      </c>
      <c r="D3" t="s">
        <v>141</v>
      </c>
    </row>
    <row r="4" spans="1:4" x14ac:dyDescent="0.35">
      <c r="A4" t="s">
        <v>142</v>
      </c>
      <c r="B4" t="s">
        <v>55</v>
      </c>
    </row>
    <row r="5" spans="1:4" x14ac:dyDescent="0.35">
      <c r="A5" t="s">
        <v>143</v>
      </c>
    </row>
    <row r="6" spans="1:4" x14ac:dyDescent="0.35">
      <c r="A6" t="s">
        <v>144</v>
      </c>
    </row>
    <row r="7" spans="1:4" x14ac:dyDescent="0.35">
      <c r="A7" t="s">
        <v>145</v>
      </c>
    </row>
    <row r="8" spans="1:4" x14ac:dyDescent="0.35">
      <c r="A8" t="s">
        <v>146</v>
      </c>
    </row>
    <row r="9" spans="1:4" x14ac:dyDescent="0.35">
      <c r="A9" t="s">
        <v>147</v>
      </c>
    </row>
    <row r="10" spans="1:4" x14ac:dyDescent="0.35">
      <c r="A10" t="s">
        <v>148</v>
      </c>
    </row>
    <row r="11" spans="1:4" x14ac:dyDescent="0.35">
      <c r="A11" t="s">
        <v>149</v>
      </c>
    </row>
    <row r="12" spans="1:4" x14ac:dyDescent="0.35">
      <c r="A12" t="s">
        <v>150</v>
      </c>
    </row>
    <row r="13" spans="1:4" x14ac:dyDescent="0.35">
      <c r="A13" t="s">
        <v>151</v>
      </c>
    </row>
    <row r="14" spans="1:4" x14ac:dyDescent="0.35">
      <c r="A14" t="s">
        <v>152</v>
      </c>
    </row>
    <row r="15" spans="1:4" x14ac:dyDescent="0.35">
      <c r="A15" t="s">
        <v>153</v>
      </c>
    </row>
    <row r="16" spans="1:4" x14ac:dyDescent="0.35">
      <c r="A16" t="s">
        <v>154</v>
      </c>
    </row>
    <row r="17" spans="1:1" x14ac:dyDescent="0.35">
      <c r="A17" t="s">
        <v>155</v>
      </c>
    </row>
    <row r="18" spans="1:1" x14ac:dyDescent="0.35">
      <c r="A18" t="s">
        <v>156</v>
      </c>
    </row>
    <row r="19" spans="1:1" x14ac:dyDescent="0.35">
      <c r="A19" t="s">
        <v>157</v>
      </c>
    </row>
    <row r="20" spans="1:1" x14ac:dyDescent="0.35">
      <c r="A20" t="s">
        <v>158</v>
      </c>
    </row>
    <row r="21" spans="1:1" x14ac:dyDescent="0.35">
      <c r="A21" t="s">
        <v>159</v>
      </c>
    </row>
    <row r="22" spans="1:1" x14ac:dyDescent="0.35">
      <c r="A22" t="s">
        <v>160</v>
      </c>
    </row>
    <row r="23" spans="1:1" x14ac:dyDescent="0.35">
      <c r="A23" t="s">
        <v>161</v>
      </c>
    </row>
    <row r="24" spans="1:1" x14ac:dyDescent="0.35">
      <c r="A24" t="s">
        <v>162</v>
      </c>
    </row>
    <row r="25" spans="1:1" x14ac:dyDescent="0.35">
      <c r="A25" t="s">
        <v>163</v>
      </c>
    </row>
    <row r="26" spans="1:1" x14ac:dyDescent="0.35">
      <c r="A26" t="s">
        <v>164</v>
      </c>
    </row>
    <row r="27" spans="1:1" x14ac:dyDescent="0.35">
      <c r="A27" t="s">
        <v>165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4e2c12-5a84-43d1-9564-cf6c8c76f2f4">
      <Terms xmlns="http://schemas.microsoft.com/office/infopath/2007/PartnerControls"/>
    </lcf76f155ced4ddcb4097134ff3c332f>
    <TaxCatchAll xmlns="08ca2b17-e698-4a9b-85bb-a62a58de723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E2268C43C1CA40956C2E55271D1F5F" ma:contentTypeVersion="16" ma:contentTypeDescription="Ein neues Dokument erstellen." ma:contentTypeScope="" ma:versionID="52255323566bda56cf955aae0b861507">
  <xsd:schema xmlns:xsd="http://www.w3.org/2001/XMLSchema" xmlns:xs="http://www.w3.org/2001/XMLSchema" xmlns:p="http://schemas.microsoft.com/office/2006/metadata/properties" xmlns:ns2="264e2c12-5a84-43d1-9564-cf6c8c76f2f4" xmlns:ns3="08ca2b17-e698-4a9b-85bb-a62a58de7230" targetNamespace="http://schemas.microsoft.com/office/2006/metadata/properties" ma:root="true" ma:fieldsID="801cf342c544ce30a3a499c89a473caa" ns2:_="" ns3:_="">
    <xsd:import namespace="264e2c12-5a84-43d1-9564-cf6c8c76f2f4"/>
    <xsd:import namespace="08ca2b17-e698-4a9b-85bb-a62a58de72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4e2c12-5a84-43d1-9564-cf6c8c76f2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5e62e23e-bbd8-4938-890f-8e30e1fa8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ca2b17-e698-4a9b-85bb-a62a58de723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97a44de-212e-4507-8d31-dc166b74e84f}" ma:internalName="TaxCatchAll" ma:showField="CatchAllData" ma:web="08ca2b17-e698-4a9b-85bb-a62a58de72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3195CC-6A96-4883-AF36-977750368BC1}">
  <ds:schemaRefs>
    <ds:schemaRef ds:uri="http://purl.org/dc/terms/"/>
    <ds:schemaRef ds:uri="264e2c12-5a84-43d1-9564-cf6c8c76f2f4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8ca2b17-e698-4a9b-85bb-a62a58de7230"/>
  </ds:schemaRefs>
</ds:datastoreItem>
</file>

<file path=customXml/itemProps2.xml><?xml version="1.0" encoding="utf-8"?>
<ds:datastoreItem xmlns:ds="http://schemas.openxmlformats.org/officeDocument/2006/customXml" ds:itemID="{DDB58297-3F7E-4931-A04B-2962D6B43D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0BEE9E-28D3-4412-A1E5-00F742AD5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4e2c12-5a84-43d1-9564-cf6c8c76f2f4"/>
    <ds:schemaRef ds:uri="08ca2b17-e698-4a9b-85bb-a62a58de72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513115c-2b0b-4007-86e9-38c4f05c7465}" enabled="0" method="" siteId="{3513115c-2b0b-4007-86e9-38c4f05c74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0. Information</vt:lpstr>
      <vt:lpstr>1. Stammdatenblatt</vt:lpstr>
      <vt:lpstr>2. Preisblatt</vt:lpstr>
      <vt:lpstr>3. Dispositionsplan</vt:lpstr>
      <vt:lpstr>4. Kontaktdatenblatt</vt:lpstr>
      <vt:lpstr>&gt;&gt; Back-up</vt:lpstr>
      <vt:lpstr>Dropdown</vt:lpstr>
      <vt:lpstr>'0. Information'!Druckbereich</vt:lpstr>
      <vt:lpstr>'1. Stammdatenblatt'!Druckbereich</vt:lpstr>
      <vt:lpstr>'2. Preisblatt'!Druckbereich</vt:lpstr>
      <vt:lpstr>'3. Dispositionsplan'!Druckbereich</vt:lpstr>
      <vt:lpstr>'4. Kontaktdatenblatt'!Druckbereich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2026-02-19T14:20:41Z</cp:lastPrinted>
  <dcterms:created xsi:type="dcterms:W3CDTF">2025-09-12T12:05:16Z</dcterms:created>
  <dcterms:modified xsi:type="dcterms:W3CDTF">2026-02-19T14:22:49Z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0x0101001DE2268C43C1CA40956C2E55271D1F5F</vt:lpwstr>
  </property>
  <property fmtid="{D5CDD505-2E9C-101B-9397-08002B2CF9AE}" pid="3" name="MediaServiceImageTags">
    <vt:lpwstr/>
  </property>
  <property fmtid="{D5CDD505-2E9C-101B-9397-08002B2CF9AE}" pid="4" name="MSIP_Label_3eeb12cd-706a-4bf9-ac60-97c798440947_Enabled">
    <vt:lpwstr>true</vt:lpwstr>
  </property>
  <property fmtid="{D5CDD505-2E9C-101B-9397-08002B2CF9AE}" pid="5" name="MSIP_Label_3eeb12cd-706a-4bf9-ac60-97c798440947_SetDate">
    <vt:lpwstr>2025-09-12T12:06:26Z</vt:lpwstr>
  </property>
  <property fmtid="{D5CDD505-2E9C-101B-9397-08002B2CF9AE}" pid="6" name="MSIP_Label_3eeb12cd-706a-4bf9-ac60-97c798440947_Method">
    <vt:lpwstr>Privileged</vt:lpwstr>
  </property>
  <property fmtid="{D5CDD505-2E9C-101B-9397-08002B2CF9AE}" pid="7" name="MSIP_Label_3eeb12cd-706a-4bf9-ac60-97c798440947_Name">
    <vt:lpwstr>NL-Customer-Confidential</vt:lpwstr>
  </property>
  <property fmtid="{D5CDD505-2E9C-101B-9397-08002B2CF9AE}" pid="8" name="MSIP_Label_3eeb12cd-706a-4bf9-ac60-97c798440947_SiteId">
    <vt:lpwstr>213a6ca3-4808-4047-8aca-814d2cde4474</vt:lpwstr>
  </property>
  <property fmtid="{D5CDD505-2E9C-101B-9397-08002B2CF9AE}" pid="9" name="MSIP_Label_3eeb12cd-706a-4bf9-ac60-97c798440947_ActionId">
    <vt:lpwstr>4a03eeff-21e2-4ba8-b787-1b391560211d</vt:lpwstr>
  </property>
  <property fmtid="{D5CDD505-2E9C-101B-9397-08002B2CF9AE}" pid="10" name="MSIP_Label_3eeb12cd-706a-4bf9-ac60-97c798440947_ContentBits">
    <vt:lpwstr>0</vt:lpwstr>
  </property>
  <property fmtid="{D5CDD505-2E9C-101B-9397-08002B2CF9AE}" pid="11" name="MSIP_Label_3eeb12cd-706a-4bf9-ac60-97c798440947_Tag">
    <vt:lpwstr>10, 0, 1, 1</vt:lpwstr>
  </property>
  <property fmtid="{D5CDD505-2E9C-101B-9397-08002B2CF9AE}" pid="12" name="MSIP_Label_c5c8fc13-10ff-486c-8b98-f1c4969692dd_Enabled">
    <vt:lpwstr>true</vt:lpwstr>
  </property>
  <property fmtid="{D5CDD505-2E9C-101B-9397-08002B2CF9AE}" pid="13" name="MSIP_Label_c5c8fc13-10ff-486c-8b98-f1c4969692dd_SetDate">
    <vt:lpwstr>2026-02-12T07:54:09Z</vt:lpwstr>
  </property>
  <property fmtid="{D5CDD505-2E9C-101B-9397-08002B2CF9AE}" pid="14" name="MSIP_Label_c5c8fc13-10ff-486c-8b98-f1c4969692dd_Method">
    <vt:lpwstr>Privileged</vt:lpwstr>
  </property>
  <property fmtid="{D5CDD505-2E9C-101B-9397-08002B2CF9AE}" pid="15" name="MSIP_Label_c5c8fc13-10ff-486c-8b98-f1c4969692dd_Name">
    <vt:lpwstr>L3</vt:lpwstr>
  </property>
  <property fmtid="{D5CDD505-2E9C-101B-9397-08002B2CF9AE}" pid="16" name="MSIP_Label_c5c8fc13-10ff-486c-8b98-f1c4969692dd_SiteId">
    <vt:lpwstr>6ae27add-8276-4a38-88c1-3a9c1f973767</vt:lpwstr>
  </property>
  <property fmtid="{D5CDD505-2E9C-101B-9397-08002B2CF9AE}" pid="17" name="MSIP_Label_c5c8fc13-10ff-486c-8b98-f1c4969692dd_ActionId">
    <vt:lpwstr>ce0e5db1-b406-4cde-8886-1438712dd17a</vt:lpwstr>
  </property>
  <property fmtid="{D5CDD505-2E9C-101B-9397-08002B2CF9AE}" pid="18" name="MSIP_Label_c5c8fc13-10ff-486c-8b98-f1c4969692dd_ContentBits">
    <vt:lpwstr>0</vt:lpwstr>
  </property>
  <property fmtid="{D5CDD505-2E9C-101B-9397-08002B2CF9AE}" pid="19" name="MSIP_Label_c5c8fc13-10ff-486c-8b98-f1c4969692dd_Tag">
    <vt:lpwstr>10, 0, 1, 1</vt:lpwstr>
  </property>
</Properties>
</file>