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BFE EffEl\SM und NSM\"/>
    </mc:Choice>
  </mc:AlternateContent>
  <xr:revisionPtr revIDLastSave="0" documentId="13_ncr:1_{8D70B8A8-58E6-4CA5-8501-0B312755C1FE}" xr6:coauthVersionLast="47" xr6:coauthVersionMax="47" xr10:uidLastSave="{00000000-0000-0000-0000-000000000000}"/>
  <workbookProtection workbookAlgorithmName="SHA-512" workbookHashValue="hsX6NT8jXmLuPUM1yCFmeSLc3vp4kS3UhlmmFS7hu+mKs6zPwjfnpFap1YGe1pMZnr9IrQUsLbdH16A+jj9XfQ==" workbookSaltValue="Gd3XahBwhpJDVqzulKyxIQ==" workbookSpinCount="100000" lockStructure="1"/>
  <bookViews>
    <workbookView xWindow="-28920" yWindow="-1095" windowWidth="29040" windowHeight="17520" tabRatio="435" xr2:uid="{00000000-000D-0000-FFFF-FFFF00000000}"/>
  </bookViews>
  <sheets>
    <sheet name="Version" sheetId="5" r:id="rId1"/>
    <sheet name="Info" sheetId="8" r:id="rId2"/>
    <sheet name="A" sheetId="6" r:id="rId3"/>
    <sheet name="B" sheetId="1" r:id="rId4"/>
    <sheet name="Y" sheetId="4" state="hidden" r:id="rId5"/>
    <sheet name="Z" sheetId="3" state="hidden" r:id="rId6"/>
  </sheets>
  <definedNames>
    <definedName name="Lang">Version!$Q$6</definedName>
    <definedName name="measure_id">Version!$Q$11</definedName>
    <definedName name="measure_version">Version!$Q$12</definedName>
    <definedName name="Trad">Y!$C$2:$E$401</definedName>
    <definedName name="_xlnm.Print_Area" localSheetId="2">A!$B$4:$P$91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0" i="1" l="1" a="1"/>
  <c r="C20" i="1" s="1"/>
  <c r="D17" i="1"/>
  <c r="X28" i="1"/>
  <c r="X27" i="1"/>
  <c r="X26" i="1"/>
  <c r="X25" i="1"/>
  <c r="X24" i="1"/>
  <c r="U12" i="6" l="1"/>
  <c r="R25" i="5"/>
  <c r="B27" i="5"/>
  <c r="B28" i="5"/>
  <c r="B29" i="5"/>
  <c r="B30" i="5"/>
  <c r="B31" i="5"/>
  <c r="B32" i="5"/>
  <c r="B33" i="5"/>
  <c r="B34" i="5"/>
  <c r="B35" i="5"/>
  <c r="B36" i="5"/>
  <c r="B37" i="5"/>
  <c r="B38" i="5"/>
  <c r="Q10" i="5"/>
  <c r="S25" i="5" s="1"/>
  <c r="Q9" i="5"/>
  <c r="Q8" i="5"/>
  <c r="X34" i="1"/>
  <c r="Y59" i="6"/>
  <c r="Y39" i="6"/>
  <c r="Y40" i="6"/>
  <c r="Y34" i="6"/>
  <c r="Y33" i="6"/>
  <c r="Z30" i="1"/>
  <c r="Y38" i="6"/>
  <c r="Y78" i="6"/>
  <c r="U13" i="6" l="1"/>
  <c r="C25" i="5"/>
  <c r="B25" i="5"/>
  <c r="R24" i="5"/>
  <c r="Q11" i="5"/>
  <c r="L11" i="5" s="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S24" i="5" l="1"/>
  <c r="Q12" i="5" s="1"/>
  <c r="Y37" i="6"/>
  <c r="T27" i="5"/>
  <c r="T28" i="5"/>
  <c r="T29" i="5" s="1"/>
  <c r="T30" i="5" s="1"/>
  <c r="T31" i="5"/>
  <c r="T32" i="5"/>
  <c r="T33" i="5"/>
  <c r="T34" i="5"/>
  <c r="T35" i="5"/>
  <c r="T36" i="5"/>
  <c r="T37" i="5"/>
  <c r="T38" i="5"/>
  <c r="T26" i="5"/>
  <c r="T25" i="5"/>
  <c r="C27" i="5"/>
  <c r="C28" i="5"/>
  <c r="C29" i="5"/>
  <c r="C30" i="5"/>
  <c r="C31" i="5"/>
  <c r="C32" i="5"/>
  <c r="C33" i="5"/>
  <c r="C34" i="5"/>
  <c r="C35" i="5"/>
  <c r="C36" i="5"/>
  <c r="C37" i="5"/>
  <c r="C38" i="5"/>
  <c r="Y35" i="6"/>
  <c r="C26" i="5"/>
  <c r="B26" i="5"/>
  <c r="J91" i="6"/>
  <c r="J90" i="6"/>
  <c r="D5" i="1" l="1"/>
  <c r="P12" i="6"/>
  <c r="X1029" i="1"/>
  <c r="E1029" i="1"/>
  <c r="X1028" i="1"/>
  <c r="E1028" i="1"/>
  <c r="X1027" i="1"/>
  <c r="E1027" i="1"/>
  <c r="X1026" i="1"/>
  <c r="E1026" i="1"/>
  <c r="X1025" i="1"/>
  <c r="E1025" i="1"/>
  <c r="X1024" i="1"/>
  <c r="E1024" i="1"/>
  <c r="X1023" i="1"/>
  <c r="E1023" i="1"/>
  <c r="X1022" i="1"/>
  <c r="E1022" i="1"/>
  <c r="X1021" i="1"/>
  <c r="E1021" i="1"/>
  <c r="X1020" i="1"/>
  <c r="E1020" i="1"/>
  <c r="X1019" i="1"/>
  <c r="E1019" i="1"/>
  <c r="X1018" i="1"/>
  <c r="E1018" i="1"/>
  <c r="X1017" i="1"/>
  <c r="E1017" i="1"/>
  <c r="X1016" i="1"/>
  <c r="E1016" i="1"/>
  <c r="X1015" i="1"/>
  <c r="E1015" i="1"/>
  <c r="X1014" i="1"/>
  <c r="E1014" i="1"/>
  <c r="X1013" i="1"/>
  <c r="E1013" i="1"/>
  <c r="X1012" i="1"/>
  <c r="E1012" i="1"/>
  <c r="X1011" i="1"/>
  <c r="E1011" i="1"/>
  <c r="X1010" i="1"/>
  <c r="E1010" i="1"/>
  <c r="X1009" i="1"/>
  <c r="E1009" i="1"/>
  <c r="X1008" i="1"/>
  <c r="E1008" i="1"/>
  <c r="X1007" i="1"/>
  <c r="E1007" i="1"/>
  <c r="X1006" i="1"/>
  <c r="E1006" i="1"/>
  <c r="X1005" i="1"/>
  <c r="E1005" i="1"/>
  <c r="X1004" i="1"/>
  <c r="E1004" i="1"/>
  <c r="X1003" i="1"/>
  <c r="E1003" i="1"/>
  <c r="X1002" i="1"/>
  <c r="E1002" i="1"/>
  <c r="X1001" i="1"/>
  <c r="E1001" i="1"/>
  <c r="X1000" i="1"/>
  <c r="E1000" i="1"/>
  <c r="X999" i="1"/>
  <c r="E999" i="1"/>
  <c r="X998" i="1"/>
  <c r="E998" i="1"/>
  <c r="X997" i="1"/>
  <c r="E997" i="1"/>
  <c r="X996" i="1"/>
  <c r="E996" i="1"/>
  <c r="X995" i="1"/>
  <c r="E995" i="1"/>
  <c r="X994" i="1"/>
  <c r="E994" i="1"/>
  <c r="X993" i="1"/>
  <c r="E993" i="1"/>
  <c r="X992" i="1"/>
  <c r="E992" i="1"/>
  <c r="X991" i="1"/>
  <c r="E991" i="1"/>
  <c r="X990" i="1"/>
  <c r="E990" i="1"/>
  <c r="X989" i="1"/>
  <c r="E989" i="1"/>
  <c r="X988" i="1"/>
  <c r="E988" i="1"/>
  <c r="X987" i="1"/>
  <c r="E987" i="1"/>
  <c r="X986" i="1"/>
  <c r="E986" i="1"/>
  <c r="X985" i="1"/>
  <c r="E985" i="1"/>
  <c r="X984" i="1"/>
  <c r="E984" i="1"/>
  <c r="X983" i="1"/>
  <c r="E983" i="1"/>
  <c r="X982" i="1"/>
  <c r="E982" i="1"/>
  <c r="X981" i="1"/>
  <c r="E981" i="1"/>
  <c r="X980" i="1"/>
  <c r="E980" i="1"/>
  <c r="X979" i="1"/>
  <c r="E979" i="1"/>
  <c r="X978" i="1"/>
  <c r="E978" i="1"/>
  <c r="X977" i="1"/>
  <c r="E977" i="1"/>
  <c r="X976" i="1"/>
  <c r="E976" i="1"/>
  <c r="X975" i="1"/>
  <c r="E975" i="1"/>
  <c r="X974" i="1"/>
  <c r="E974" i="1"/>
  <c r="X973" i="1"/>
  <c r="E973" i="1"/>
  <c r="X972" i="1"/>
  <c r="E972" i="1"/>
  <c r="X971" i="1"/>
  <c r="E971" i="1"/>
  <c r="X970" i="1"/>
  <c r="E970" i="1"/>
  <c r="X969" i="1"/>
  <c r="E969" i="1"/>
  <c r="X968" i="1"/>
  <c r="E968" i="1"/>
  <c r="X967" i="1"/>
  <c r="E967" i="1"/>
  <c r="X966" i="1"/>
  <c r="E966" i="1"/>
  <c r="X965" i="1"/>
  <c r="E965" i="1"/>
  <c r="X964" i="1"/>
  <c r="E964" i="1"/>
  <c r="X963" i="1"/>
  <c r="E963" i="1"/>
  <c r="X962" i="1"/>
  <c r="E962" i="1"/>
  <c r="X961" i="1"/>
  <c r="E961" i="1"/>
  <c r="X960" i="1"/>
  <c r="E960" i="1"/>
  <c r="X959" i="1"/>
  <c r="E959" i="1"/>
  <c r="X958" i="1"/>
  <c r="E958" i="1"/>
  <c r="X957" i="1"/>
  <c r="E957" i="1"/>
  <c r="X956" i="1"/>
  <c r="E956" i="1"/>
  <c r="X955" i="1"/>
  <c r="E955" i="1"/>
  <c r="X954" i="1"/>
  <c r="E954" i="1"/>
  <c r="X953" i="1"/>
  <c r="E953" i="1"/>
  <c r="X952" i="1"/>
  <c r="E952" i="1"/>
  <c r="X951" i="1"/>
  <c r="E951" i="1"/>
  <c r="X950" i="1"/>
  <c r="E950" i="1"/>
  <c r="X949" i="1"/>
  <c r="E949" i="1"/>
  <c r="X948" i="1"/>
  <c r="E948" i="1"/>
  <c r="X947" i="1"/>
  <c r="E947" i="1"/>
  <c r="X946" i="1"/>
  <c r="E946" i="1"/>
  <c r="X945" i="1"/>
  <c r="E945" i="1"/>
  <c r="X944" i="1"/>
  <c r="E944" i="1"/>
  <c r="X943" i="1"/>
  <c r="E943" i="1"/>
  <c r="X942" i="1"/>
  <c r="E942" i="1"/>
  <c r="X941" i="1"/>
  <c r="E941" i="1"/>
  <c r="X940" i="1"/>
  <c r="E940" i="1"/>
  <c r="X939" i="1"/>
  <c r="E939" i="1"/>
  <c r="X938" i="1"/>
  <c r="E938" i="1"/>
  <c r="X937" i="1"/>
  <c r="E937" i="1"/>
  <c r="X936" i="1"/>
  <c r="E936" i="1"/>
  <c r="X935" i="1"/>
  <c r="E935" i="1"/>
  <c r="X934" i="1"/>
  <c r="E934" i="1"/>
  <c r="X933" i="1"/>
  <c r="E933" i="1"/>
  <c r="X932" i="1"/>
  <c r="E932" i="1"/>
  <c r="X931" i="1"/>
  <c r="E931" i="1"/>
  <c r="X930" i="1"/>
  <c r="E930" i="1"/>
  <c r="X929" i="1"/>
  <c r="E929" i="1"/>
  <c r="X928" i="1"/>
  <c r="E928" i="1"/>
  <c r="X927" i="1"/>
  <c r="E927" i="1"/>
  <c r="X926" i="1"/>
  <c r="E926" i="1"/>
  <c r="X925" i="1"/>
  <c r="E925" i="1"/>
  <c r="X924" i="1"/>
  <c r="E924" i="1"/>
  <c r="X923" i="1"/>
  <c r="E923" i="1"/>
  <c r="X922" i="1"/>
  <c r="E922" i="1"/>
  <c r="X921" i="1"/>
  <c r="E921" i="1"/>
  <c r="X920" i="1"/>
  <c r="E920" i="1"/>
  <c r="X919" i="1"/>
  <c r="E919" i="1"/>
  <c r="X918" i="1"/>
  <c r="E918" i="1"/>
  <c r="X917" i="1"/>
  <c r="E917" i="1"/>
  <c r="X916" i="1"/>
  <c r="E916" i="1"/>
  <c r="X915" i="1"/>
  <c r="E915" i="1"/>
  <c r="X914" i="1"/>
  <c r="E914" i="1"/>
  <c r="X913" i="1"/>
  <c r="E913" i="1"/>
  <c r="X912" i="1"/>
  <c r="E912" i="1"/>
  <c r="X911" i="1"/>
  <c r="E911" i="1"/>
  <c r="X910" i="1"/>
  <c r="E910" i="1"/>
  <c r="X909" i="1"/>
  <c r="E909" i="1"/>
  <c r="X908" i="1"/>
  <c r="E908" i="1"/>
  <c r="X907" i="1"/>
  <c r="E907" i="1"/>
  <c r="X906" i="1"/>
  <c r="E906" i="1"/>
  <c r="X905" i="1"/>
  <c r="E905" i="1"/>
  <c r="X904" i="1"/>
  <c r="E904" i="1"/>
  <c r="X903" i="1"/>
  <c r="E903" i="1"/>
  <c r="X902" i="1"/>
  <c r="E902" i="1"/>
  <c r="X901" i="1"/>
  <c r="E901" i="1"/>
  <c r="X900" i="1"/>
  <c r="E900" i="1"/>
  <c r="X899" i="1"/>
  <c r="E899" i="1"/>
  <c r="X898" i="1"/>
  <c r="E898" i="1"/>
  <c r="X897" i="1"/>
  <c r="E897" i="1"/>
  <c r="X896" i="1"/>
  <c r="E896" i="1"/>
  <c r="X895" i="1"/>
  <c r="E895" i="1"/>
  <c r="X894" i="1"/>
  <c r="E894" i="1"/>
  <c r="X893" i="1"/>
  <c r="E893" i="1"/>
  <c r="X892" i="1"/>
  <c r="E892" i="1"/>
  <c r="X891" i="1"/>
  <c r="E891" i="1"/>
  <c r="X890" i="1"/>
  <c r="E890" i="1"/>
  <c r="X889" i="1"/>
  <c r="E889" i="1"/>
  <c r="X888" i="1"/>
  <c r="E888" i="1"/>
  <c r="X887" i="1"/>
  <c r="E887" i="1"/>
  <c r="X886" i="1"/>
  <c r="E886" i="1"/>
  <c r="X885" i="1"/>
  <c r="E885" i="1"/>
  <c r="X884" i="1"/>
  <c r="E884" i="1"/>
  <c r="X883" i="1"/>
  <c r="E883" i="1"/>
  <c r="X882" i="1"/>
  <c r="E882" i="1"/>
  <c r="X881" i="1"/>
  <c r="E881" i="1"/>
  <c r="X880" i="1"/>
  <c r="E880" i="1"/>
  <c r="X879" i="1"/>
  <c r="E879" i="1"/>
  <c r="X878" i="1"/>
  <c r="E878" i="1"/>
  <c r="X877" i="1"/>
  <c r="E877" i="1"/>
  <c r="X876" i="1"/>
  <c r="E876" i="1"/>
  <c r="X875" i="1"/>
  <c r="E875" i="1"/>
  <c r="X874" i="1"/>
  <c r="E874" i="1"/>
  <c r="X873" i="1"/>
  <c r="E873" i="1"/>
  <c r="X872" i="1"/>
  <c r="E872" i="1"/>
  <c r="X871" i="1"/>
  <c r="E871" i="1"/>
  <c r="X870" i="1"/>
  <c r="E870" i="1"/>
  <c r="X869" i="1"/>
  <c r="E869" i="1"/>
  <c r="X868" i="1"/>
  <c r="E868" i="1"/>
  <c r="X867" i="1"/>
  <c r="E867" i="1"/>
  <c r="X866" i="1"/>
  <c r="E866" i="1"/>
  <c r="X865" i="1"/>
  <c r="E865" i="1"/>
  <c r="X864" i="1"/>
  <c r="E864" i="1"/>
  <c r="X863" i="1"/>
  <c r="E863" i="1"/>
  <c r="X862" i="1"/>
  <c r="E862" i="1"/>
  <c r="X861" i="1"/>
  <c r="E861" i="1"/>
  <c r="X860" i="1"/>
  <c r="E860" i="1"/>
  <c r="X859" i="1"/>
  <c r="E859" i="1"/>
  <c r="X858" i="1"/>
  <c r="E858" i="1"/>
  <c r="X857" i="1"/>
  <c r="E857" i="1"/>
  <c r="X856" i="1"/>
  <c r="E856" i="1"/>
  <c r="X855" i="1"/>
  <c r="E855" i="1"/>
  <c r="X854" i="1"/>
  <c r="E854" i="1"/>
  <c r="X853" i="1"/>
  <c r="E853" i="1"/>
  <c r="X852" i="1"/>
  <c r="E852" i="1"/>
  <c r="X851" i="1"/>
  <c r="E851" i="1"/>
  <c r="X850" i="1"/>
  <c r="E850" i="1"/>
  <c r="X849" i="1"/>
  <c r="E849" i="1"/>
  <c r="X848" i="1"/>
  <c r="E848" i="1"/>
  <c r="X847" i="1"/>
  <c r="E847" i="1"/>
  <c r="X846" i="1"/>
  <c r="E846" i="1"/>
  <c r="X845" i="1"/>
  <c r="E845" i="1"/>
  <c r="X844" i="1"/>
  <c r="E844" i="1"/>
  <c r="X843" i="1"/>
  <c r="E843" i="1"/>
  <c r="X842" i="1"/>
  <c r="E842" i="1"/>
  <c r="X841" i="1"/>
  <c r="E841" i="1"/>
  <c r="X840" i="1"/>
  <c r="E840" i="1"/>
  <c r="X839" i="1"/>
  <c r="E839" i="1"/>
  <c r="X838" i="1"/>
  <c r="E838" i="1"/>
  <c r="X837" i="1"/>
  <c r="E837" i="1"/>
  <c r="X836" i="1"/>
  <c r="E836" i="1"/>
  <c r="X835" i="1"/>
  <c r="E835" i="1"/>
  <c r="X834" i="1"/>
  <c r="E834" i="1"/>
  <c r="X833" i="1"/>
  <c r="E833" i="1"/>
  <c r="X832" i="1"/>
  <c r="E832" i="1"/>
  <c r="X831" i="1"/>
  <c r="E831" i="1"/>
  <c r="X830" i="1"/>
  <c r="E830" i="1"/>
  <c r="X829" i="1"/>
  <c r="E829" i="1"/>
  <c r="X828" i="1"/>
  <c r="E828" i="1"/>
  <c r="X827" i="1"/>
  <c r="E827" i="1"/>
  <c r="X826" i="1"/>
  <c r="E826" i="1"/>
  <c r="X825" i="1"/>
  <c r="E825" i="1"/>
  <c r="X824" i="1"/>
  <c r="E824" i="1"/>
  <c r="X823" i="1"/>
  <c r="E823" i="1"/>
  <c r="X822" i="1"/>
  <c r="E822" i="1"/>
  <c r="X821" i="1"/>
  <c r="E821" i="1"/>
  <c r="X820" i="1"/>
  <c r="E820" i="1"/>
  <c r="X819" i="1"/>
  <c r="E819" i="1"/>
  <c r="X818" i="1"/>
  <c r="E818" i="1"/>
  <c r="X817" i="1"/>
  <c r="E817" i="1"/>
  <c r="X816" i="1"/>
  <c r="E816" i="1"/>
  <c r="X815" i="1"/>
  <c r="E815" i="1"/>
  <c r="X814" i="1"/>
  <c r="E814" i="1"/>
  <c r="X813" i="1"/>
  <c r="E813" i="1"/>
  <c r="X812" i="1"/>
  <c r="E812" i="1"/>
  <c r="X811" i="1"/>
  <c r="E811" i="1"/>
  <c r="X810" i="1"/>
  <c r="E810" i="1"/>
  <c r="X809" i="1"/>
  <c r="E809" i="1"/>
  <c r="X808" i="1"/>
  <c r="E808" i="1"/>
  <c r="X807" i="1"/>
  <c r="E807" i="1"/>
  <c r="X806" i="1"/>
  <c r="E806" i="1"/>
  <c r="X805" i="1"/>
  <c r="E805" i="1"/>
  <c r="X804" i="1"/>
  <c r="E804" i="1"/>
  <c r="X803" i="1"/>
  <c r="E803" i="1"/>
  <c r="X802" i="1"/>
  <c r="E802" i="1"/>
  <c r="X801" i="1"/>
  <c r="E801" i="1"/>
  <c r="X800" i="1"/>
  <c r="E800" i="1"/>
  <c r="X799" i="1"/>
  <c r="E799" i="1"/>
  <c r="X798" i="1"/>
  <c r="E798" i="1"/>
  <c r="X797" i="1"/>
  <c r="E797" i="1"/>
  <c r="X796" i="1"/>
  <c r="E796" i="1"/>
  <c r="X795" i="1"/>
  <c r="E795" i="1"/>
  <c r="X794" i="1"/>
  <c r="E794" i="1"/>
  <c r="X793" i="1"/>
  <c r="E793" i="1"/>
  <c r="X792" i="1"/>
  <c r="E792" i="1"/>
  <c r="X791" i="1"/>
  <c r="E791" i="1"/>
  <c r="X790" i="1"/>
  <c r="E790" i="1"/>
  <c r="X789" i="1"/>
  <c r="E789" i="1"/>
  <c r="X788" i="1"/>
  <c r="E788" i="1"/>
  <c r="X787" i="1"/>
  <c r="E787" i="1"/>
  <c r="X786" i="1"/>
  <c r="E786" i="1"/>
  <c r="X785" i="1"/>
  <c r="E785" i="1"/>
  <c r="X784" i="1"/>
  <c r="E784" i="1"/>
  <c r="X783" i="1"/>
  <c r="E783" i="1"/>
  <c r="X782" i="1"/>
  <c r="E782" i="1"/>
  <c r="X781" i="1"/>
  <c r="E781" i="1"/>
  <c r="X780" i="1"/>
  <c r="E780" i="1"/>
  <c r="X779" i="1"/>
  <c r="E779" i="1"/>
  <c r="X778" i="1"/>
  <c r="E778" i="1"/>
  <c r="X777" i="1"/>
  <c r="E777" i="1"/>
  <c r="X776" i="1"/>
  <c r="E776" i="1"/>
  <c r="X775" i="1"/>
  <c r="E775" i="1"/>
  <c r="X774" i="1"/>
  <c r="E774" i="1"/>
  <c r="X773" i="1"/>
  <c r="E773" i="1"/>
  <c r="X772" i="1"/>
  <c r="E772" i="1"/>
  <c r="X771" i="1"/>
  <c r="E771" i="1"/>
  <c r="X770" i="1"/>
  <c r="E770" i="1"/>
  <c r="X769" i="1"/>
  <c r="E769" i="1"/>
  <c r="X768" i="1"/>
  <c r="E768" i="1"/>
  <c r="X767" i="1"/>
  <c r="E767" i="1"/>
  <c r="X766" i="1"/>
  <c r="E766" i="1"/>
  <c r="X765" i="1"/>
  <c r="E765" i="1"/>
  <c r="X764" i="1"/>
  <c r="E764" i="1"/>
  <c r="X763" i="1"/>
  <c r="E763" i="1"/>
  <c r="X762" i="1"/>
  <c r="E762" i="1"/>
  <c r="X761" i="1"/>
  <c r="E761" i="1"/>
  <c r="X760" i="1"/>
  <c r="E760" i="1"/>
  <c r="X759" i="1"/>
  <c r="E759" i="1"/>
  <c r="X758" i="1"/>
  <c r="E758" i="1"/>
  <c r="X757" i="1"/>
  <c r="E757" i="1"/>
  <c r="X756" i="1"/>
  <c r="E756" i="1"/>
  <c r="X755" i="1"/>
  <c r="E755" i="1"/>
  <c r="X754" i="1"/>
  <c r="E754" i="1"/>
  <c r="X753" i="1"/>
  <c r="E753" i="1"/>
  <c r="X752" i="1"/>
  <c r="E752" i="1"/>
  <c r="X751" i="1"/>
  <c r="E751" i="1"/>
  <c r="X750" i="1"/>
  <c r="E750" i="1"/>
  <c r="X749" i="1"/>
  <c r="E749" i="1"/>
  <c r="X748" i="1"/>
  <c r="E748" i="1"/>
  <c r="X747" i="1"/>
  <c r="E747" i="1"/>
  <c r="X746" i="1"/>
  <c r="E746" i="1"/>
  <c r="X745" i="1"/>
  <c r="E745" i="1"/>
  <c r="X744" i="1"/>
  <c r="E744" i="1"/>
  <c r="X743" i="1"/>
  <c r="E743" i="1"/>
  <c r="X742" i="1"/>
  <c r="E742" i="1"/>
  <c r="X741" i="1"/>
  <c r="E741" i="1"/>
  <c r="X740" i="1"/>
  <c r="E740" i="1"/>
  <c r="X739" i="1"/>
  <c r="E739" i="1"/>
  <c r="X738" i="1"/>
  <c r="E738" i="1"/>
  <c r="X737" i="1"/>
  <c r="E737" i="1"/>
  <c r="X736" i="1"/>
  <c r="E736" i="1"/>
  <c r="X735" i="1"/>
  <c r="E735" i="1"/>
  <c r="X734" i="1"/>
  <c r="E734" i="1"/>
  <c r="X733" i="1"/>
  <c r="E733" i="1"/>
  <c r="X732" i="1"/>
  <c r="E732" i="1"/>
  <c r="X731" i="1"/>
  <c r="E731" i="1"/>
  <c r="X730" i="1"/>
  <c r="E730" i="1"/>
  <c r="X729" i="1"/>
  <c r="E729" i="1"/>
  <c r="X728" i="1"/>
  <c r="E728" i="1"/>
  <c r="X727" i="1"/>
  <c r="E727" i="1"/>
  <c r="X726" i="1"/>
  <c r="E726" i="1"/>
  <c r="X725" i="1"/>
  <c r="E725" i="1"/>
  <c r="X724" i="1"/>
  <c r="E724" i="1"/>
  <c r="X723" i="1"/>
  <c r="E723" i="1"/>
  <c r="X722" i="1"/>
  <c r="E722" i="1"/>
  <c r="X721" i="1"/>
  <c r="E721" i="1"/>
  <c r="X720" i="1"/>
  <c r="E720" i="1"/>
  <c r="X719" i="1"/>
  <c r="E719" i="1"/>
  <c r="X718" i="1"/>
  <c r="E718" i="1"/>
  <c r="X717" i="1"/>
  <c r="E717" i="1"/>
  <c r="X716" i="1"/>
  <c r="E716" i="1"/>
  <c r="X715" i="1"/>
  <c r="E715" i="1"/>
  <c r="X714" i="1"/>
  <c r="E714" i="1"/>
  <c r="X713" i="1"/>
  <c r="E713" i="1"/>
  <c r="X712" i="1"/>
  <c r="E712" i="1"/>
  <c r="X711" i="1"/>
  <c r="E711" i="1"/>
  <c r="X710" i="1"/>
  <c r="E710" i="1"/>
  <c r="X709" i="1"/>
  <c r="E709" i="1"/>
  <c r="X708" i="1"/>
  <c r="E708" i="1"/>
  <c r="X707" i="1"/>
  <c r="E707" i="1"/>
  <c r="X706" i="1"/>
  <c r="E706" i="1"/>
  <c r="X705" i="1"/>
  <c r="E705" i="1"/>
  <c r="X704" i="1"/>
  <c r="E704" i="1"/>
  <c r="X703" i="1"/>
  <c r="E703" i="1"/>
  <c r="X702" i="1"/>
  <c r="E702" i="1"/>
  <c r="X701" i="1"/>
  <c r="E701" i="1"/>
  <c r="X700" i="1"/>
  <c r="E700" i="1"/>
  <c r="X699" i="1"/>
  <c r="E699" i="1"/>
  <c r="X698" i="1"/>
  <c r="E698" i="1"/>
  <c r="X697" i="1"/>
  <c r="E697" i="1"/>
  <c r="X696" i="1"/>
  <c r="E696" i="1"/>
  <c r="X695" i="1"/>
  <c r="E695" i="1"/>
  <c r="X694" i="1"/>
  <c r="E694" i="1"/>
  <c r="X693" i="1"/>
  <c r="E693" i="1"/>
  <c r="X692" i="1"/>
  <c r="E692" i="1"/>
  <c r="X691" i="1"/>
  <c r="E691" i="1"/>
  <c r="X690" i="1"/>
  <c r="E690" i="1"/>
  <c r="X689" i="1"/>
  <c r="E689" i="1"/>
  <c r="X688" i="1"/>
  <c r="E688" i="1"/>
  <c r="X687" i="1"/>
  <c r="E687" i="1"/>
  <c r="X686" i="1"/>
  <c r="E686" i="1"/>
  <c r="X685" i="1"/>
  <c r="E685" i="1"/>
  <c r="X684" i="1"/>
  <c r="E684" i="1"/>
  <c r="X683" i="1"/>
  <c r="E683" i="1"/>
  <c r="X682" i="1"/>
  <c r="E682" i="1"/>
  <c r="X681" i="1"/>
  <c r="E681" i="1"/>
  <c r="X680" i="1"/>
  <c r="E680" i="1"/>
  <c r="X679" i="1"/>
  <c r="E679" i="1"/>
  <c r="X678" i="1"/>
  <c r="E678" i="1"/>
  <c r="X677" i="1"/>
  <c r="E677" i="1"/>
  <c r="X676" i="1"/>
  <c r="E676" i="1"/>
  <c r="X675" i="1"/>
  <c r="E675" i="1"/>
  <c r="X674" i="1"/>
  <c r="E674" i="1"/>
  <c r="X673" i="1"/>
  <c r="E673" i="1"/>
  <c r="X672" i="1"/>
  <c r="E672" i="1"/>
  <c r="X671" i="1"/>
  <c r="E671" i="1"/>
  <c r="X670" i="1"/>
  <c r="E670" i="1"/>
  <c r="X669" i="1"/>
  <c r="E669" i="1"/>
  <c r="X668" i="1"/>
  <c r="E668" i="1"/>
  <c r="X667" i="1"/>
  <c r="E667" i="1"/>
  <c r="X666" i="1"/>
  <c r="E666" i="1"/>
  <c r="X665" i="1"/>
  <c r="E665" i="1"/>
  <c r="X664" i="1"/>
  <c r="E664" i="1"/>
  <c r="X663" i="1"/>
  <c r="E663" i="1"/>
  <c r="X662" i="1"/>
  <c r="E662" i="1"/>
  <c r="X661" i="1"/>
  <c r="E661" i="1"/>
  <c r="X660" i="1"/>
  <c r="E660" i="1"/>
  <c r="X659" i="1"/>
  <c r="E659" i="1"/>
  <c r="X658" i="1"/>
  <c r="E658" i="1"/>
  <c r="X657" i="1"/>
  <c r="E657" i="1"/>
  <c r="X656" i="1"/>
  <c r="E656" i="1"/>
  <c r="X655" i="1"/>
  <c r="E655" i="1"/>
  <c r="X654" i="1"/>
  <c r="E654" i="1"/>
  <c r="X653" i="1"/>
  <c r="E653" i="1"/>
  <c r="X652" i="1"/>
  <c r="E652" i="1"/>
  <c r="X651" i="1"/>
  <c r="E651" i="1"/>
  <c r="X650" i="1"/>
  <c r="E650" i="1"/>
  <c r="X649" i="1"/>
  <c r="E649" i="1"/>
  <c r="X648" i="1"/>
  <c r="E648" i="1"/>
  <c r="X647" i="1"/>
  <c r="E647" i="1"/>
  <c r="X646" i="1"/>
  <c r="E646" i="1"/>
  <c r="X645" i="1"/>
  <c r="E645" i="1"/>
  <c r="X644" i="1"/>
  <c r="E644" i="1"/>
  <c r="X643" i="1"/>
  <c r="E643" i="1"/>
  <c r="X642" i="1"/>
  <c r="E642" i="1"/>
  <c r="X641" i="1"/>
  <c r="E641" i="1"/>
  <c r="X640" i="1"/>
  <c r="E640" i="1"/>
  <c r="X639" i="1"/>
  <c r="E639" i="1"/>
  <c r="X638" i="1"/>
  <c r="E638" i="1"/>
  <c r="X637" i="1"/>
  <c r="E637" i="1"/>
  <c r="X636" i="1"/>
  <c r="E636" i="1"/>
  <c r="X635" i="1"/>
  <c r="E635" i="1"/>
  <c r="X634" i="1"/>
  <c r="E634" i="1"/>
  <c r="X633" i="1"/>
  <c r="E633" i="1"/>
  <c r="X632" i="1"/>
  <c r="E632" i="1"/>
  <c r="X631" i="1"/>
  <c r="E631" i="1"/>
  <c r="X630" i="1"/>
  <c r="E630" i="1"/>
  <c r="X629" i="1"/>
  <c r="E629" i="1"/>
  <c r="X628" i="1"/>
  <c r="E628" i="1"/>
  <c r="X627" i="1"/>
  <c r="E627" i="1"/>
  <c r="X626" i="1"/>
  <c r="E626" i="1"/>
  <c r="X625" i="1"/>
  <c r="E625" i="1"/>
  <c r="X624" i="1"/>
  <c r="E624" i="1"/>
  <c r="X623" i="1"/>
  <c r="E623" i="1"/>
  <c r="X622" i="1"/>
  <c r="E622" i="1"/>
  <c r="X621" i="1"/>
  <c r="E621" i="1"/>
  <c r="X620" i="1"/>
  <c r="E620" i="1"/>
  <c r="X619" i="1"/>
  <c r="E619" i="1"/>
  <c r="X618" i="1"/>
  <c r="E618" i="1"/>
  <c r="X617" i="1"/>
  <c r="E617" i="1"/>
  <c r="X616" i="1"/>
  <c r="E616" i="1"/>
  <c r="X615" i="1"/>
  <c r="E615" i="1"/>
  <c r="X614" i="1"/>
  <c r="E614" i="1"/>
  <c r="X613" i="1"/>
  <c r="E613" i="1"/>
  <c r="X612" i="1"/>
  <c r="E612" i="1"/>
  <c r="X611" i="1"/>
  <c r="E611" i="1"/>
  <c r="X610" i="1"/>
  <c r="E610" i="1"/>
  <c r="X609" i="1"/>
  <c r="E609" i="1"/>
  <c r="X608" i="1"/>
  <c r="E608" i="1"/>
  <c r="X607" i="1"/>
  <c r="E607" i="1"/>
  <c r="X606" i="1"/>
  <c r="E606" i="1"/>
  <c r="X605" i="1"/>
  <c r="E605" i="1"/>
  <c r="X604" i="1"/>
  <c r="E604" i="1"/>
  <c r="X603" i="1"/>
  <c r="E603" i="1"/>
  <c r="X602" i="1"/>
  <c r="E602" i="1"/>
  <c r="X601" i="1"/>
  <c r="E601" i="1"/>
  <c r="X600" i="1"/>
  <c r="E600" i="1"/>
  <c r="X599" i="1"/>
  <c r="E599" i="1"/>
  <c r="X598" i="1"/>
  <c r="E598" i="1"/>
  <c r="X597" i="1"/>
  <c r="E597" i="1"/>
  <c r="X596" i="1"/>
  <c r="E596" i="1"/>
  <c r="X595" i="1"/>
  <c r="E595" i="1"/>
  <c r="X594" i="1"/>
  <c r="E594" i="1"/>
  <c r="X593" i="1"/>
  <c r="E593" i="1"/>
  <c r="X592" i="1"/>
  <c r="E592" i="1"/>
  <c r="X591" i="1"/>
  <c r="E591" i="1"/>
  <c r="X590" i="1"/>
  <c r="E590" i="1"/>
  <c r="X589" i="1"/>
  <c r="E589" i="1"/>
  <c r="X588" i="1"/>
  <c r="E588" i="1"/>
  <c r="X587" i="1"/>
  <c r="E587" i="1"/>
  <c r="X586" i="1"/>
  <c r="E586" i="1"/>
  <c r="X585" i="1"/>
  <c r="E585" i="1"/>
  <c r="X584" i="1"/>
  <c r="E584" i="1"/>
  <c r="X583" i="1"/>
  <c r="E583" i="1"/>
  <c r="X582" i="1"/>
  <c r="E582" i="1"/>
  <c r="X581" i="1"/>
  <c r="E581" i="1"/>
  <c r="X580" i="1"/>
  <c r="E580" i="1"/>
  <c r="X579" i="1"/>
  <c r="E579" i="1"/>
  <c r="X578" i="1"/>
  <c r="E578" i="1"/>
  <c r="X577" i="1"/>
  <c r="E577" i="1"/>
  <c r="X576" i="1"/>
  <c r="E576" i="1"/>
  <c r="X575" i="1"/>
  <c r="E575" i="1"/>
  <c r="X574" i="1"/>
  <c r="E574" i="1"/>
  <c r="X573" i="1"/>
  <c r="E573" i="1"/>
  <c r="X572" i="1"/>
  <c r="E572" i="1"/>
  <c r="X571" i="1"/>
  <c r="E571" i="1"/>
  <c r="X570" i="1"/>
  <c r="E570" i="1"/>
  <c r="X569" i="1"/>
  <c r="E569" i="1"/>
  <c r="X568" i="1"/>
  <c r="E568" i="1"/>
  <c r="X567" i="1"/>
  <c r="E567" i="1"/>
  <c r="X566" i="1"/>
  <c r="E566" i="1"/>
  <c r="X565" i="1"/>
  <c r="E565" i="1"/>
  <c r="X564" i="1"/>
  <c r="E564" i="1"/>
  <c r="X563" i="1"/>
  <c r="E563" i="1"/>
  <c r="X562" i="1"/>
  <c r="E562" i="1"/>
  <c r="X561" i="1"/>
  <c r="E561" i="1"/>
  <c r="X560" i="1"/>
  <c r="E560" i="1"/>
  <c r="X559" i="1"/>
  <c r="E559" i="1"/>
  <c r="X558" i="1"/>
  <c r="E558" i="1"/>
  <c r="X557" i="1"/>
  <c r="E557" i="1"/>
  <c r="X556" i="1"/>
  <c r="E556" i="1"/>
  <c r="X555" i="1"/>
  <c r="E555" i="1"/>
  <c r="X554" i="1"/>
  <c r="E554" i="1"/>
  <c r="X553" i="1"/>
  <c r="E553" i="1"/>
  <c r="X552" i="1"/>
  <c r="E552" i="1"/>
  <c r="X551" i="1"/>
  <c r="E551" i="1"/>
  <c r="X550" i="1"/>
  <c r="E550" i="1"/>
  <c r="X549" i="1"/>
  <c r="E549" i="1"/>
  <c r="X548" i="1"/>
  <c r="E548" i="1"/>
  <c r="X547" i="1"/>
  <c r="E547" i="1"/>
  <c r="X546" i="1"/>
  <c r="E546" i="1"/>
  <c r="X545" i="1"/>
  <c r="E545" i="1"/>
  <c r="X544" i="1"/>
  <c r="E544" i="1"/>
  <c r="X543" i="1"/>
  <c r="E543" i="1"/>
  <c r="X542" i="1"/>
  <c r="E542" i="1"/>
  <c r="X541" i="1"/>
  <c r="E541" i="1"/>
  <c r="X540" i="1"/>
  <c r="E540" i="1"/>
  <c r="X539" i="1"/>
  <c r="E539" i="1"/>
  <c r="X538" i="1"/>
  <c r="E538" i="1"/>
  <c r="X537" i="1"/>
  <c r="E537" i="1"/>
  <c r="X536" i="1"/>
  <c r="E536" i="1"/>
  <c r="X535" i="1"/>
  <c r="E535" i="1"/>
  <c r="X534" i="1"/>
  <c r="E534" i="1"/>
  <c r="X533" i="1"/>
  <c r="E533" i="1"/>
  <c r="X532" i="1"/>
  <c r="E532" i="1"/>
  <c r="X531" i="1"/>
  <c r="E531" i="1"/>
  <c r="X530" i="1"/>
  <c r="E530" i="1"/>
  <c r="X529" i="1"/>
  <c r="E529" i="1"/>
  <c r="X528" i="1"/>
  <c r="E528" i="1"/>
  <c r="X527" i="1"/>
  <c r="E527" i="1"/>
  <c r="X526" i="1"/>
  <c r="E526" i="1"/>
  <c r="X525" i="1"/>
  <c r="E525" i="1"/>
  <c r="X524" i="1"/>
  <c r="E524" i="1"/>
  <c r="X523" i="1"/>
  <c r="E523" i="1"/>
  <c r="X522" i="1"/>
  <c r="E522" i="1"/>
  <c r="X521" i="1"/>
  <c r="E521" i="1"/>
  <c r="X520" i="1"/>
  <c r="E520" i="1"/>
  <c r="X519" i="1"/>
  <c r="E519" i="1"/>
  <c r="X518" i="1"/>
  <c r="E518" i="1"/>
  <c r="X517" i="1"/>
  <c r="E517" i="1"/>
  <c r="X516" i="1"/>
  <c r="E516" i="1"/>
  <c r="X515" i="1"/>
  <c r="E515" i="1"/>
  <c r="X514" i="1"/>
  <c r="E514" i="1"/>
  <c r="X513" i="1"/>
  <c r="E513" i="1"/>
  <c r="X512" i="1"/>
  <c r="E512" i="1"/>
  <c r="X511" i="1"/>
  <c r="E511" i="1"/>
  <c r="X510" i="1"/>
  <c r="E510" i="1"/>
  <c r="X509" i="1"/>
  <c r="E509" i="1"/>
  <c r="X508" i="1"/>
  <c r="E508" i="1"/>
  <c r="X507" i="1"/>
  <c r="E507" i="1"/>
  <c r="X506" i="1"/>
  <c r="E506" i="1"/>
  <c r="X505" i="1"/>
  <c r="E505" i="1"/>
  <c r="X504" i="1"/>
  <c r="E504" i="1"/>
  <c r="X503" i="1"/>
  <c r="E503" i="1"/>
  <c r="X502" i="1"/>
  <c r="E502" i="1"/>
  <c r="X501" i="1"/>
  <c r="E501" i="1"/>
  <c r="X500" i="1"/>
  <c r="E500" i="1"/>
  <c r="X499" i="1"/>
  <c r="E499" i="1"/>
  <c r="X498" i="1"/>
  <c r="E498" i="1"/>
  <c r="X497" i="1"/>
  <c r="E497" i="1"/>
  <c r="X496" i="1"/>
  <c r="E496" i="1"/>
  <c r="X495" i="1"/>
  <c r="E495" i="1"/>
  <c r="X494" i="1"/>
  <c r="E494" i="1"/>
  <c r="X493" i="1"/>
  <c r="E493" i="1"/>
  <c r="X492" i="1"/>
  <c r="E492" i="1"/>
  <c r="X491" i="1"/>
  <c r="E491" i="1"/>
  <c r="X490" i="1"/>
  <c r="E490" i="1"/>
  <c r="X489" i="1"/>
  <c r="E489" i="1"/>
  <c r="X488" i="1"/>
  <c r="E488" i="1"/>
  <c r="X487" i="1"/>
  <c r="E487" i="1"/>
  <c r="X486" i="1"/>
  <c r="E486" i="1"/>
  <c r="X485" i="1"/>
  <c r="E485" i="1"/>
  <c r="X484" i="1"/>
  <c r="E484" i="1"/>
  <c r="X483" i="1"/>
  <c r="E483" i="1"/>
  <c r="X482" i="1"/>
  <c r="E482" i="1"/>
  <c r="X481" i="1"/>
  <c r="E481" i="1"/>
  <c r="X480" i="1"/>
  <c r="E480" i="1"/>
  <c r="X479" i="1"/>
  <c r="E479" i="1"/>
  <c r="X478" i="1"/>
  <c r="E478" i="1"/>
  <c r="X477" i="1"/>
  <c r="E477" i="1"/>
  <c r="X476" i="1"/>
  <c r="E476" i="1"/>
  <c r="X475" i="1"/>
  <c r="E475" i="1"/>
  <c r="X474" i="1"/>
  <c r="E474" i="1"/>
  <c r="X473" i="1"/>
  <c r="E473" i="1"/>
  <c r="X472" i="1"/>
  <c r="E472" i="1"/>
  <c r="X471" i="1"/>
  <c r="E471" i="1"/>
  <c r="X470" i="1"/>
  <c r="E470" i="1"/>
  <c r="X469" i="1"/>
  <c r="E469" i="1"/>
  <c r="X468" i="1"/>
  <c r="E468" i="1"/>
  <c r="X467" i="1"/>
  <c r="E467" i="1"/>
  <c r="X466" i="1"/>
  <c r="E466" i="1"/>
  <c r="X465" i="1"/>
  <c r="E465" i="1"/>
  <c r="X464" i="1"/>
  <c r="E464" i="1"/>
  <c r="X463" i="1"/>
  <c r="E463" i="1"/>
  <c r="X462" i="1"/>
  <c r="E462" i="1"/>
  <c r="X461" i="1"/>
  <c r="E461" i="1"/>
  <c r="X460" i="1"/>
  <c r="E460" i="1"/>
  <c r="X459" i="1"/>
  <c r="E459" i="1"/>
  <c r="X458" i="1"/>
  <c r="E458" i="1"/>
  <c r="X457" i="1"/>
  <c r="E457" i="1"/>
  <c r="X456" i="1"/>
  <c r="E456" i="1"/>
  <c r="X455" i="1"/>
  <c r="E455" i="1"/>
  <c r="X454" i="1"/>
  <c r="E454" i="1"/>
  <c r="X453" i="1"/>
  <c r="E453" i="1"/>
  <c r="X452" i="1"/>
  <c r="E452" i="1"/>
  <c r="X451" i="1"/>
  <c r="E451" i="1"/>
  <c r="X450" i="1"/>
  <c r="E450" i="1"/>
  <c r="X449" i="1"/>
  <c r="E449" i="1"/>
  <c r="X448" i="1"/>
  <c r="E448" i="1"/>
  <c r="X447" i="1"/>
  <c r="E447" i="1"/>
  <c r="X446" i="1"/>
  <c r="E446" i="1"/>
  <c r="X445" i="1"/>
  <c r="E445" i="1"/>
  <c r="X444" i="1"/>
  <c r="E444" i="1"/>
  <c r="X443" i="1"/>
  <c r="E443" i="1"/>
  <c r="X442" i="1"/>
  <c r="E442" i="1"/>
  <c r="X441" i="1"/>
  <c r="E441" i="1"/>
  <c r="X440" i="1"/>
  <c r="E440" i="1"/>
  <c r="X439" i="1"/>
  <c r="E439" i="1"/>
  <c r="X438" i="1"/>
  <c r="E438" i="1"/>
  <c r="X437" i="1"/>
  <c r="E437" i="1"/>
  <c r="X436" i="1"/>
  <c r="E436" i="1"/>
  <c r="X435" i="1"/>
  <c r="E435" i="1"/>
  <c r="X434" i="1"/>
  <c r="E434" i="1"/>
  <c r="X433" i="1"/>
  <c r="E433" i="1"/>
  <c r="X432" i="1"/>
  <c r="E432" i="1"/>
  <c r="X431" i="1"/>
  <c r="E431" i="1"/>
  <c r="X430" i="1"/>
  <c r="E430" i="1"/>
  <c r="X429" i="1"/>
  <c r="E429" i="1"/>
  <c r="X428" i="1"/>
  <c r="E428" i="1"/>
  <c r="X427" i="1"/>
  <c r="E427" i="1"/>
  <c r="X426" i="1"/>
  <c r="E426" i="1"/>
  <c r="X425" i="1"/>
  <c r="E425" i="1"/>
  <c r="X424" i="1"/>
  <c r="E424" i="1"/>
  <c r="X423" i="1"/>
  <c r="E423" i="1"/>
  <c r="X422" i="1"/>
  <c r="E422" i="1"/>
  <c r="X421" i="1"/>
  <c r="E421" i="1"/>
  <c r="X420" i="1"/>
  <c r="E420" i="1"/>
  <c r="X419" i="1"/>
  <c r="E419" i="1"/>
  <c r="X418" i="1"/>
  <c r="E418" i="1"/>
  <c r="X417" i="1"/>
  <c r="E417" i="1"/>
  <c r="X416" i="1"/>
  <c r="E416" i="1"/>
  <c r="X415" i="1"/>
  <c r="E415" i="1"/>
  <c r="X414" i="1"/>
  <c r="E414" i="1"/>
  <c r="X413" i="1"/>
  <c r="E413" i="1"/>
  <c r="X412" i="1"/>
  <c r="E412" i="1"/>
  <c r="X411" i="1"/>
  <c r="E411" i="1"/>
  <c r="X410" i="1"/>
  <c r="E410" i="1"/>
  <c r="X409" i="1"/>
  <c r="E409" i="1"/>
  <c r="X408" i="1"/>
  <c r="E408" i="1"/>
  <c r="X407" i="1"/>
  <c r="E407" i="1"/>
  <c r="X406" i="1"/>
  <c r="E406" i="1"/>
  <c r="X405" i="1"/>
  <c r="E405" i="1"/>
  <c r="X404" i="1"/>
  <c r="E404" i="1"/>
  <c r="X403" i="1"/>
  <c r="E403" i="1"/>
  <c r="X402" i="1"/>
  <c r="E402" i="1"/>
  <c r="X401" i="1"/>
  <c r="E401" i="1"/>
  <c r="X400" i="1"/>
  <c r="E400" i="1"/>
  <c r="X399" i="1"/>
  <c r="E399" i="1"/>
  <c r="X398" i="1"/>
  <c r="E398" i="1"/>
  <c r="X397" i="1"/>
  <c r="E397" i="1"/>
  <c r="X396" i="1"/>
  <c r="E396" i="1"/>
  <c r="X395" i="1"/>
  <c r="E395" i="1"/>
  <c r="X394" i="1"/>
  <c r="E394" i="1"/>
  <c r="X393" i="1"/>
  <c r="E393" i="1"/>
  <c r="X392" i="1"/>
  <c r="E392" i="1"/>
  <c r="X391" i="1"/>
  <c r="E391" i="1"/>
  <c r="X390" i="1"/>
  <c r="E390" i="1"/>
  <c r="X389" i="1"/>
  <c r="E389" i="1"/>
  <c r="X388" i="1"/>
  <c r="E388" i="1"/>
  <c r="X387" i="1"/>
  <c r="E387" i="1"/>
  <c r="X386" i="1"/>
  <c r="E386" i="1"/>
  <c r="X385" i="1"/>
  <c r="E385" i="1"/>
  <c r="X384" i="1"/>
  <c r="E384" i="1"/>
  <c r="X383" i="1"/>
  <c r="E383" i="1"/>
  <c r="X382" i="1"/>
  <c r="E382" i="1"/>
  <c r="X381" i="1"/>
  <c r="E381" i="1"/>
  <c r="X380" i="1"/>
  <c r="E380" i="1"/>
  <c r="X379" i="1"/>
  <c r="E379" i="1"/>
  <c r="X378" i="1"/>
  <c r="E378" i="1"/>
  <c r="X377" i="1"/>
  <c r="E377" i="1"/>
  <c r="X376" i="1"/>
  <c r="E376" i="1"/>
  <c r="X375" i="1"/>
  <c r="E375" i="1"/>
  <c r="X374" i="1"/>
  <c r="E374" i="1"/>
  <c r="X373" i="1"/>
  <c r="E373" i="1"/>
  <c r="X372" i="1"/>
  <c r="E372" i="1"/>
  <c r="X371" i="1"/>
  <c r="E371" i="1"/>
  <c r="X370" i="1"/>
  <c r="E370" i="1"/>
  <c r="X369" i="1"/>
  <c r="E369" i="1"/>
  <c r="X368" i="1"/>
  <c r="E368" i="1"/>
  <c r="X367" i="1"/>
  <c r="E367" i="1"/>
  <c r="X366" i="1"/>
  <c r="E366" i="1"/>
  <c r="X365" i="1"/>
  <c r="E365" i="1"/>
  <c r="X364" i="1"/>
  <c r="E364" i="1"/>
  <c r="X363" i="1"/>
  <c r="E363" i="1"/>
  <c r="X362" i="1"/>
  <c r="E362" i="1"/>
  <c r="X361" i="1"/>
  <c r="E361" i="1"/>
  <c r="X360" i="1"/>
  <c r="E360" i="1"/>
  <c r="X359" i="1"/>
  <c r="E359" i="1"/>
  <c r="X358" i="1"/>
  <c r="E358" i="1"/>
  <c r="X357" i="1"/>
  <c r="E357" i="1"/>
  <c r="X356" i="1"/>
  <c r="E356" i="1"/>
  <c r="X355" i="1"/>
  <c r="E355" i="1"/>
  <c r="X354" i="1"/>
  <c r="E354" i="1"/>
  <c r="X353" i="1"/>
  <c r="E353" i="1"/>
  <c r="X352" i="1"/>
  <c r="E352" i="1"/>
  <c r="X351" i="1"/>
  <c r="E351" i="1"/>
  <c r="X350" i="1"/>
  <c r="E350" i="1"/>
  <c r="X349" i="1"/>
  <c r="E349" i="1"/>
  <c r="X348" i="1"/>
  <c r="E348" i="1"/>
  <c r="X347" i="1"/>
  <c r="E347" i="1"/>
  <c r="X346" i="1"/>
  <c r="E346" i="1"/>
  <c r="X345" i="1"/>
  <c r="E345" i="1"/>
  <c r="X344" i="1"/>
  <c r="E344" i="1"/>
  <c r="X343" i="1"/>
  <c r="E343" i="1"/>
  <c r="X342" i="1"/>
  <c r="E342" i="1"/>
  <c r="X341" i="1"/>
  <c r="E341" i="1"/>
  <c r="X340" i="1"/>
  <c r="E340" i="1"/>
  <c r="X339" i="1"/>
  <c r="E339" i="1"/>
  <c r="X338" i="1"/>
  <c r="E338" i="1"/>
  <c r="X337" i="1"/>
  <c r="E337" i="1"/>
  <c r="X336" i="1"/>
  <c r="E336" i="1"/>
  <c r="X335" i="1"/>
  <c r="E335" i="1"/>
  <c r="X334" i="1"/>
  <c r="E334" i="1"/>
  <c r="X333" i="1"/>
  <c r="E333" i="1"/>
  <c r="X332" i="1"/>
  <c r="E332" i="1"/>
  <c r="X331" i="1"/>
  <c r="E331" i="1"/>
  <c r="X330" i="1"/>
  <c r="E330" i="1"/>
  <c r="X329" i="1"/>
  <c r="E329" i="1"/>
  <c r="X328" i="1"/>
  <c r="E328" i="1"/>
  <c r="X327" i="1"/>
  <c r="E327" i="1"/>
  <c r="X326" i="1"/>
  <c r="E326" i="1"/>
  <c r="X325" i="1"/>
  <c r="E325" i="1"/>
  <c r="X324" i="1"/>
  <c r="E324" i="1"/>
  <c r="X323" i="1"/>
  <c r="E323" i="1"/>
  <c r="X322" i="1"/>
  <c r="E322" i="1"/>
  <c r="X321" i="1"/>
  <c r="E321" i="1"/>
  <c r="X320" i="1"/>
  <c r="E320" i="1"/>
  <c r="X319" i="1"/>
  <c r="E319" i="1"/>
  <c r="X318" i="1"/>
  <c r="E318" i="1"/>
  <c r="X317" i="1"/>
  <c r="E317" i="1"/>
  <c r="X316" i="1"/>
  <c r="E316" i="1"/>
  <c r="X315" i="1"/>
  <c r="E315" i="1"/>
  <c r="X314" i="1"/>
  <c r="E314" i="1"/>
  <c r="X313" i="1"/>
  <c r="E313" i="1"/>
  <c r="X312" i="1"/>
  <c r="E312" i="1"/>
  <c r="X311" i="1"/>
  <c r="E311" i="1"/>
  <c r="X310" i="1"/>
  <c r="E310" i="1"/>
  <c r="X309" i="1"/>
  <c r="E309" i="1"/>
  <c r="X308" i="1"/>
  <c r="E308" i="1"/>
  <c r="X307" i="1"/>
  <c r="E307" i="1"/>
  <c r="X306" i="1"/>
  <c r="E306" i="1"/>
  <c r="X305" i="1"/>
  <c r="E305" i="1"/>
  <c r="X304" i="1"/>
  <c r="E304" i="1"/>
  <c r="X303" i="1"/>
  <c r="E303" i="1"/>
  <c r="X302" i="1"/>
  <c r="E302" i="1"/>
  <c r="X301" i="1"/>
  <c r="E301" i="1"/>
  <c r="X300" i="1"/>
  <c r="E300" i="1"/>
  <c r="X299" i="1"/>
  <c r="E299" i="1"/>
  <c r="X298" i="1"/>
  <c r="E298" i="1"/>
  <c r="X297" i="1"/>
  <c r="E297" i="1"/>
  <c r="X296" i="1"/>
  <c r="E296" i="1"/>
  <c r="X295" i="1"/>
  <c r="E295" i="1"/>
  <c r="X294" i="1"/>
  <c r="E294" i="1"/>
  <c r="X293" i="1"/>
  <c r="E293" i="1"/>
  <c r="X292" i="1"/>
  <c r="E292" i="1"/>
  <c r="X291" i="1"/>
  <c r="E291" i="1"/>
  <c r="X290" i="1"/>
  <c r="E290" i="1"/>
  <c r="X289" i="1"/>
  <c r="E289" i="1"/>
  <c r="X288" i="1"/>
  <c r="E288" i="1"/>
  <c r="X287" i="1"/>
  <c r="E287" i="1"/>
  <c r="X286" i="1"/>
  <c r="E286" i="1"/>
  <c r="X285" i="1"/>
  <c r="E285" i="1"/>
  <c r="X284" i="1"/>
  <c r="E284" i="1"/>
  <c r="X283" i="1"/>
  <c r="E283" i="1"/>
  <c r="X282" i="1"/>
  <c r="E282" i="1"/>
  <c r="X281" i="1"/>
  <c r="E281" i="1"/>
  <c r="X280" i="1"/>
  <c r="E280" i="1"/>
  <c r="X279" i="1"/>
  <c r="E279" i="1"/>
  <c r="X278" i="1"/>
  <c r="E278" i="1"/>
  <c r="X277" i="1"/>
  <c r="E277" i="1"/>
  <c r="X276" i="1"/>
  <c r="E276" i="1"/>
  <c r="X275" i="1"/>
  <c r="E275" i="1"/>
  <c r="X274" i="1"/>
  <c r="E274" i="1"/>
  <c r="X273" i="1"/>
  <c r="E273" i="1"/>
  <c r="X272" i="1"/>
  <c r="E272" i="1"/>
  <c r="X271" i="1"/>
  <c r="E271" i="1"/>
  <c r="X270" i="1"/>
  <c r="E270" i="1"/>
  <c r="X269" i="1"/>
  <c r="E269" i="1"/>
  <c r="X268" i="1"/>
  <c r="E268" i="1"/>
  <c r="X267" i="1"/>
  <c r="E267" i="1"/>
  <c r="X266" i="1"/>
  <c r="E266" i="1"/>
  <c r="X265" i="1"/>
  <c r="E265" i="1"/>
  <c r="X264" i="1"/>
  <c r="E264" i="1"/>
  <c r="X263" i="1"/>
  <c r="E263" i="1"/>
  <c r="X262" i="1"/>
  <c r="E262" i="1"/>
  <c r="X261" i="1"/>
  <c r="E261" i="1"/>
  <c r="X260" i="1"/>
  <c r="E260" i="1"/>
  <c r="X259" i="1"/>
  <c r="E259" i="1"/>
  <c r="X258" i="1"/>
  <c r="E258" i="1"/>
  <c r="X257" i="1"/>
  <c r="E257" i="1"/>
  <c r="X256" i="1"/>
  <c r="E256" i="1"/>
  <c r="X255" i="1"/>
  <c r="E255" i="1"/>
  <c r="X254" i="1"/>
  <c r="E254" i="1"/>
  <c r="X253" i="1"/>
  <c r="E253" i="1"/>
  <c r="X252" i="1"/>
  <c r="E252" i="1"/>
  <c r="X251" i="1"/>
  <c r="E251" i="1"/>
  <c r="X250" i="1"/>
  <c r="E250" i="1"/>
  <c r="X249" i="1"/>
  <c r="E249" i="1"/>
  <c r="X248" i="1"/>
  <c r="E248" i="1"/>
  <c r="X247" i="1"/>
  <c r="E247" i="1"/>
  <c r="X246" i="1"/>
  <c r="E246" i="1"/>
  <c r="X245" i="1"/>
  <c r="E245" i="1"/>
  <c r="X244" i="1"/>
  <c r="E244" i="1"/>
  <c r="X243" i="1"/>
  <c r="E243" i="1"/>
  <c r="X242" i="1"/>
  <c r="E242" i="1"/>
  <c r="X241" i="1"/>
  <c r="E241" i="1"/>
  <c r="X240" i="1"/>
  <c r="E240" i="1"/>
  <c r="X239" i="1"/>
  <c r="E239" i="1"/>
  <c r="X238" i="1"/>
  <c r="E238" i="1"/>
  <c r="X237" i="1"/>
  <c r="E237" i="1"/>
  <c r="X236" i="1"/>
  <c r="E236" i="1"/>
  <c r="X235" i="1"/>
  <c r="E235" i="1"/>
  <c r="X234" i="1"/>
  <c r="E234" i="1"/>
  <c r="X233" i="1"/>
  <c r="E233" i="1"/>
  <c r="X232" i="1"/>
  <c r="E232" i="1"/>
  <c r="X231" i="1"/>
  <c r="E231" i="1"/>
  <c r="X230" i="1"/>
  <c r="E230" i="1"/>
  <c r="E228" i="1"/>
  <c r="X228" i="1"/>
  <c r="E229" i="1"/>
  <c r="X229" i="1"/>
  <c r="E224" i="1"/>
  <c r="X224" i="1"/>
  <c r="E225" i="1"/>
  <c r="X225" i="1"/>
  <c r="E226" i="1"/>
  <c r="X226" i="1"/>
  <c r="E227" i="1"/>
  <c r="X227" i="1"/>
  <c r="E150" i="1"/>
  <c r="X150" i="1"/>
  <c r="E151" i="1"/>
  <c r="X151" i="1"/>
  <c r="E152" i="1"/>
  <c r="X152" i="1"/>
  <c r="E153" i="1"/>
  <c r="X153" i="1"/>
  <c r="E154" i="1"/>
  <c r="X154" i="1"/>
  <c r="E155" i="1"/>
  <c r="X155" i="1"/>
  <c r="E156" i="1"/>
  <c r="X156" i="1"/>
  <c r="E157" i="1"/>
  <c r="X157" i="1"/>
  <c r="E158" i="1"/>
  <c r="X158" i="1"/>
  <c r="E159" i="1"/>
  <c r="X159" i="1"/>
  <c r="E160" i="1"/>
  <c r="X160" i="1"/>
  <c r="E161" i="1"/>
  <c r="X161" i="1"/>
  <c r="E162" i="1"/>
  <c r="X162" i="1"/>
  <c r="E163" i="1"/>
  <c r="X163" i="1"/>
  <c r="E164" i="1"/>
  <c r="X164" i="1"/>
  <c r="E165" i="1"/>
  <c r="X165" i="1"/>
  <c r="E166" i="1"/>
  <c r="X166" i="1"/>
  <c r="E167" i="1"/>
  <c r="X167" i="1"/>
  <c r="E168" i="1"/>
  <c r="X168" i="1"/>
  <c r="E169" i="1"/>
  <c r="X169" i="1"/>
  <c r="E170" i="1"/>
  <c r="X170" i="1"/>
  <c r="E171" i="1"/>
  <c r="X171" i="1"/>
  <c r="E172" i="1"/>
  <c r="X172" i="1"/>
  <c r="E173" i="1"/>
  <c r="X173" i="1"/>
  <c r="E174" i="1"/>
  <c r="X174" i="1"/>
  <c r="E175" i="1"/>
  <c r="X175" i="1"/>
  <c r="E176" i="1"/>
  <c r="X176" i="1"/>
  <c r="E177" i="1"/>
  <c r="X177" i="1"/>
  <c r="E178" i="1"/>
  <c r="X178" i="1"/>
  <c r="E179" i="1"/>
  <c r="X179" i="1"/>
  <c r="E180" i="1"/>
  <c r="X180" i="1"/>
  <c r="E181" i="1"/>
  <c r="X181" i="1"/>
  <c r="E182" i="1"/>
  <c r="X182" i="1"/>
  <c r="E183" i="1"/>
  <c r="X183" i="1"/>
  <c r="E184" i="1"/>
  <c r="X184" i="1"/>
  <c r="E185" i="1"/>
  <c r="X185" i="1"/>
  <c r="E186" i="1"/>
  <c r="X186" i="1"/>
  <c r="E187" i="1"/>
  <c r="X187" i="1"/>
  <c r="E188" i="1"/>
  <c r="X188" i="1"/>
  <c r="E189" i="1"/>
  <c r="X189" i="1"/>
  <c r="E190" i="1"/>
  <c r="X190" i="1"/>
  <c r="E191" i="1"/>
  <c r="X191" i="1"/>
  <c r="E192" i="1"/>
  <c r="X192" i="1"/>
  <c r="E193" i="1"/>
  <c r="X193" i="1"/>
  <c r="E194" i="1"/>
  <c r="X194" i="1"/>
  <c r="E195" i="1"/>
  <c r="X195" i="1"/>
  <c r="E196" i="1"/>
  <c r="X196" i="1"/>
  <c r="E197" i="1"/>
  <c r="X197" i="1"/>
  <c r="E198" i="1"/>
  <c r="X198" i="1"/>
  <c r="E199" i="1"/>
  <c r="X199" i="1"/>
  <c r="E200" i="1"/>
  <c r="X200" i="1"/>
  <c r="E201" i="1"/>
  <c r="X201" i="1"/>
  <c r="E202" i="1"/>
  <c r="X202" i="1"/>
  <c r="E203" i="1"/>
  <c r="X203" i="1"/>
  <c r="E204" i="1"/>
  <c r="X204" i="1"/>
  <c r="E205" i="1"/>
  <c r="X205" i="1"/>
  <c r="E206" i="1"/>
  <c r="X206" i="1"/>
  <c r="E207" i="1"/>
  <c r="X207" i="1"/>
  <c r="E208" i="1"/>
  <c r="X208" i="1"/>
  <c r="E209" i="1"/>
  <c r="X209" i="1"/>
  <c r="E210" i="1"/>
  <c r="X210" i="1"/>
  <c r="E211" i="1"/>
  <c r="X211" i="1"/>
  <c r="E212" i="1"/>
  <c r="X212" i="1"/>
  <c r="E213" i="1"/>
  <c r="X213" i="1"/>
  <c r="E214" i="1"/>
  <c r="X214" i="1"/>
  <c r="E215" i="1"/>
  <c r="X215" i="1"/>
  <c r="E216" i="1"/>
  <c r="X216" i="1"/>
  <c r="E217" i="1"/>
  <c r="X217" i="1"/>
  <c r="E218" i="1"/>
  <c r="X218" i="1"/>
  <c r="E219" i="1"/>
  <c r="X219" i="1"/>
  <c r="E220" i="1"/>
  <c r="X220" i="1"/>
  <c r="E221" i="1"/>
  <c r="X221" i="1"/>
  <c r="E222" i="1"/>
  <c r="X222" i="1"/>
  <c r="E223" i="1"/>
  <c r="X223" i="1"/>
  <c r="E130" i="1"/>
  <c r="X130" i="1"/>
  <c r="E131" i="1"/>
  <c r="X131" i="1"/>
  <c r="E132" i="1"/>
  <c r="X132" i="1"/>
  <c r="E133" i="1"/>
  <c r="X133" i="1"/>
  <c r="E134" i="1"/>
  <c r="X134" i="1"/>
  <c r="E135" i="1"/>
  <c r="X135" i="1"/>
  <c r="E136" i="1"/>
  <c r="X136" i="1"/>
  <c r="E137" i="1"/>
  <c r="X137" i="1"/>
  <c r="E138" i="1"/>
  <c r="X138" i="1"/>
  <c r="E139" i="1"/>
  <c r="X139" i="1"/>
  <c r="E140" i="1"/>
  <c r="X140" i="1"/>
  <c r="E141" i="1"/>
  <c r="X141" i="1"/>
  <c r="E142" i="1"/>
  <c r="X142" i="1"/>
  <c r="E143" i="1"/>
  <c r="X143" i="1"/>
  <c r="E144" i="1"/>
  <c r="X144" i="1"/>
  <c r="E145" i="1"/>
  <c r="X145" i="1"/>
  <c r="E146" i="1"/>
  <c r="X146" i="1"/>
  <c r="E147" i="1"/>
  <c r="X147" i="1"/>
  <c r="E148" i="1"/>
  <c r="X148" i="1"/>
  <c r="E149" i="1"/>
  <c r="X149" i="1"/>
  <c r="Y32" i="6"/>
  <c r="Y73" i="6"/>
  <c r="Y72" i="6"/>
  <c r="Q6" i="5" a="1"/>
  <c r="Q6" i="5" s="1"/>
  <c r="D25" i="5" s="1" a="1"/>
  <c r="D25" i="5" s="1"/>
  <c r="B9" i="6" l="1" a="1"/>
  <c r="B9" i="6" s="1"/>
  <c r="B24" i="1" a="1"/>
  <c r="B24" i="1" s="1"/>
  <c r="D28" i="5" a="1"/>
  <c r="D28" i="5" s="1"/>
  <c r="B2" i="8" a="1"/>
  <c r="B2" i="8" s="1"/>
  <c r="B1" i="8"/>
  <c r="I10" i="5" a="1"/>
  <c r="I10" i="5" s="1"/>
  <c r="K21" i="1" a="1"/>
  <c r="K21" i="1" s="1"/>
  <c r="C11" i="1" a="1"/>
  <c r="C11" i="1" s="1"/>
  <c r="B5" i="1" a="1"/>
  <c r="B5" i="1" s="1"/>
  <c r="E21" i="1" a="1"/>
  <c r="E21" i="1" s="1"/>
  <c r="C17" i="8" a="1"/>
  <c r="C17" i="8" s="1"/>
  <c r="B73" i="6" a="1"/>
  <c r="B73" i="6" s="1"/>
  <c r="D36" i="5" a="1"/>
  <c r="D36" i="5" s="1"/>
  <c r="D26" i="5" a="1"/>
  <c r="D26" i="5" s="1"/>
  <c r="Y20" i="1" a="1"/>
  <c r="Y20" i="1" s="1"/>
  <c r="B16" i="1" a="1"/>
  <c r="B16" i="1" s="1"/>
  <c r="B7" i="8" a="1"/>
  <c r="B7" i="8" s="1"/>
  <c r="D32" i="5" a="1"/>
  <c r="D32" i="5" s="1"/>
  <c r="L21" i="1" a="1"/>
  <c r="L21" i="1" s="1"/>
  <c r="F15" i="1" a="1"/>
  <c r="F15" i="1" s="1"/>
  <c r="B6" i="8" a="1"/>
  <c r="B6" i="8" s="1"/>
  <c r="C13" i="1" a="1"/>
  <c r="C13" i="1" s="1"/>
  <c r="L20" i="1" a="1"/>
  <c r="L20" i="1" s="1"/>
  <c r="B4" i="8" a="1"/>
  <c r="B4" i="8" s="1"/>
  <c r="T21" i="1" a="1"/>
  <c r="T21" i="1" s="1"/>
  <c r="B4" i="1" a="1"/>
  <c r="B4" i="1" s="1"/>
  <c r="F20" i="1" a="1"/>
  <c r="F20" i="1" s="1"/>
  <c r="C16" i="8" a="1"/>
  <c r="C16" i="8" s="1"/>
  <c r="D27" i="5" a="1"/>
  <c r="D27" i="5" s="1"/>
  <c r="S21" i="1" a="1"/>
  <c r="S21" i="1" s="1"/>
  <c r="C10" i="1" a="1"/>
  <c r="C10" i="1" s="1"/>
  <c r="B6" i="1" a="1"/>
  <c r="B6" i="1" s="1"/>
  <c r="D21" i="1" a="1"/>
  <c r="D21" i="1" s="1"/>
  <c r="C12" i="8" a="1"/>
  <c r="C12" i="8" s="1"/>
  <c r="B91" i="6" a="1"/>
  <c r="B91" i="6" s="1"/>
  <c r="D29" i="5" a="1"/>
  <c r="D29" i="5" s="1"/>
  <c r="D37" i="5" a="1"/>
  <c r="D37" i="5" s="1"/>
  <c r="N74" i="6" a="1"/>
  <c r="N74" i="6" s="1"/>
  <c r="Y21" i="1" a="1"/>
  <c r="Y21" i="1" s="1"/>
  <c r="C9" i="1" a="1"/>
  <c r="C9" i="1" s="1"/>
  <c r="B7" i="1" a="1"/>
  <c r="B7" i="1" s="1"/>
  <c r="C21" i="1" a="1"/>
  <c r="C21" i="1" s="1"/>
  <c r="B10" i="8" a="1"/>
  <c r="B10" i="8" s="1"/>
  <c r="C65" i="6" a="1"/>
  <c r="C65" i="6" s="1"/>
  <c r="D30" i="5" a="1"/>
  <c r="D30" i="5" s="1"/>
  <c r="D38" i="5" a="1"/>
  <c r="D38" i="5" s="1"/>
  <c r="Z21" i="1" a="1"/>
  <c r="Z21" i="1" s="1"/>
  <c r="C8" i="1" a="1"/>
  <c r="C8" i="1" s="1"/>
  <c r="B15" i="1" a="1"/>
  <c r="B15" i="1" s="1"/>
  <c r="B8" i="8" a="1"/>
  <c r="B8" i="8" s="1"/>
  <c r="B70" i="6" a="1"/>
  <c r="B70" i="6" s="1"/>
  <c r="D31" i="5" a="1"/>
  <c r="D31" i="5" s="1"/>
  <c r="M21" i="1" a="1"/>
  <c r="M21" i="1" s="1"/>
  <c r="B18" i="1" a="1"/>
  <c r="B18" i="1" s="1"/>
  <c r="C13" i="8" a="1"/>
  <c r="C13" i="8" s="1"/>
  <c r="C68" i="6" a="1"/>
  <c r="C68" i="6" s="1"/>
  <c r="U20" i="1" a="1"/>
  <c r="U20" i="1" s="1"/>
  <c r="B17" i="1" a="1"/>
  <c r="B17" i="1" s="1"/>
  <c r="C14" i="8" a="1"/>
  <c r="C14" i="8" s="1"/>
  <c r="D33" i="5" a="1"/>
  <c r="D33" i="5" s="1"/>
  <c r="B2" i="1" a="1"/>
  <c r="B2" i="1" s="1"/>
  <c r="C15" i="8" a="1"/>
  <c r="C15" i="8" s="1"/>
  <c r="B74" i="6" a="1"/>
  <c r="B74" i="6" s="1"/>
  <c r="D34" i="5" a="1"/>
  <c r="D34" i="5" s="1"/>
  <c r="C12" i="1" a="1"/>
  <c r="C12" i="1" s="1"/>
  <c r="N73" i="6" a="1"/>
  <c r="N73" i="6" s="1"/>
  <c r="D35" i="5" a="1"/>
  <c r="D35" i="5" s="1"/>
  <c r="I9" i="5" a="1"/>
  <c r="I9" i="5" s="1"/>
  <c r="I8" i="5" a="1"/>
  <c r="I8" i="5" s="1"/>
  <c r="B87" i="6" a="1"/>
  <c r="B87" i="6" s="1"/>
  <c r="B77" i="6" a="1"/>
  <c r="B77" i="6" s="1"/>
  <c r="B42" i="6" a="1"/>
  <c r="B42" i="6" s="1"/>
  <c r="B2" i="6" a="1"/>
  <c r="B2" i="6" s="1"/>
  <c r="B16" i="5" a="1"/>
  <c r="B16" i="5" s="1"/>
  <c r="B89" i="6" a="1"/>
  <c r="B89" i="6" s="1"/>
  <c r="B90" i="6" a="1"/>
  <c r="B90" i="6" s="1"/>
  <c r="F19" i="5" a="1"/>
  <c r="F19" i="5" s="1"/>
  <c r="F18" i="5" a="1"/>
  <c r="F18" i="5" s="1"/>
  <c r="I11" i="5" a="1"/>
  <c r="I11" i="5" s="1"/>
  <c r="I12" i="5" a="1"/>
  <c r="I12" i="5" s="1"/>
  <c r="C24" i="5" a="1"/>
  <c r="C24" i="5" s="1"/>
  <c r="D24" i="5" a="1"/>
  <c r="D24" i="5" s="1"/>
  <c r="F36" i="6" a="1"/>
  <c r="F36" i="6" s="1"/>
  <c r="B72" i="6" a="1"/>
  <c r="B72" i="6" s="1"/>
  <c r="B11" i="6" a="1"/>
  <c r="B11" i="6" s="1"/>
  <c r="I6" i="5" a="1"/>
  <c r="I6" i="5" s="1"/>
  <c r="B1" i="1"/>
  <c r="B45" i="5" a="1"/>
  <c r="B45" i="5" s="1"/>
  <c r="B44" i="5" a="1"/>
  <c r="B44" i="5" s="1"/>
  <c r="B18" i="5" a="1"/>
  <c r="B18" i="5" s="1"/>
  <c r="B19" i="5" a="1"/>
  <c r="B19" i="5" s="1"/>
  <c r="I2" i="5" a="1"/>
  <c r="I2" i="5" s="1"/>
  <c r="I4" i="5" a="1"/>
  <c r="I4" i="5" s="1"/>
  <c r="B22" i="5" a="1"/>
  <c r="B22" i="5" s="1"/>
  <c r="I3" i="5" a="1"/>
  <c r="I3" i="5" s="1"/>
  <c r="Y24" i="6" l="1"/>
  <c r="P13" i="6" l="1"/>
  <c r="Y31" i="6"/>
  <c r="Y41" i="6"/>
  <c r="Y43" i="6"/>
  <c r="Y42" i="6"/>
  <c r="Y87" i="6"/>
  <c r="Y16" i="6"/>
  <c r="Y13" i="6"/>
  <c r="Y14" i="6"/>
  <c r="Y12" i="6"/>
  <c r="Y77" i="6"/>
  <c r="Y68" i="6"/>
  <c r="Y50" i="6"/>
  <c r="Y53" i="6"/>
  <c r="Y56" i="6"/>
  <c r="Y62" i="6"/>
  <c r="Y65" i="6"/>
  <c r="Y46" i="6"/>
  <c r="Y27" i="6"/>
  <c r="Y21" i="6"/>
  <c r="Y20" i="6"/>
  <c r="L12" i="5" l="1"/>
  <c r="D6" i="1"/>
  <c r="B48" i="6" a="1"/>
  <c r="B48" i="6" s="1"/>
  <c r="K30" i="6" a="1"/>
  <c r="K30" i="6" s="1"/>
  <c r="B84" i="6" a="1"/>
  <c r="B84" i="6" s="1"/>
  <c r="B26" i="6" a="1"/>
  <c r="B26" i="6" s="1"/>
  <c r="B19" i="6" a="1"/>
  <c r="B19" i="6" s="1"/>
  <c r="B45" i="6" a="1"/>
  <c r="B45" i="6" s="1"/>
  <c r="B76" i="6" a="1"/>
  <c r="B76" i="6" s="1"/>
  <c r="L6" i="6" a="1"/>
  <c r="L6" i="6" s="1"/>
  <c r="L4" i="6" a="1"/>
  <c r="L4" i="6" s="1"/>
  <c r="L5" i="6" a="1"/>
  <c r="L5" i="6" s="1"/>
  <c r="B86" i="6" a="1"/>
  <c r="B86" i="6" s="1"/>
  <c r="F43" i="6" a="1"/>
  <c r="F43" i="6" s="1"/>
  <c r="F42" i="6" a="1"/>
  <c r="F42" i="6" s="1"/>
  <c r="B43" i="6" a="1"/>
  <c r="B43" i="6" s="1"/>
  <c r="B46" i="6" a="1"/>
  <c r="B46" i="6" s="1"/>
  <c r="B29" i="6" a="1"/>
  <c r="B29" i="6" s="1"/>
  <c r="E30" i="6" a="1"/>
  <c r="E30" i="6" s="1"/>
  <c r="B27" i="6" a="1"/>
  <c r="B27" i="6" s="1"/>
  <c r="B20" i="6" a="1"/>
  <c r="B20" i="6" s="1"/>
  <c r="B16" i="6" a="1"/>
  <c r="B16" i="6" s="1"/>
  <c r="B14" i="6" a="1"/>
  <c r="B14" i="6" s="1"/>
  <c r="B13" i="6" a="1"/>
  <c r="B13" i="6" s="1"/>
  <c r="B12" i="6" a="1"/>
  <c r="B12" i="6" s="1"/>
  <c r="B23" i="6" a="1"/>
  <c r="B23" i="6" s="1"/>
  <c r="B15" i="5" l="1"/>
  <c r="B7" i="5" s="1"/>
  <c r="X31" i="1"/>
  <c r="X32" i="1"/>
  <c r="X33"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30" i="1"/>
  <c r="E2" i="3" l="1" a="1"/>
  <c r="E2" i="3" s="1"/>
  <c r="X21" i="1" l="1" a="1"/>
  <c r="X21" i="1" s="1"/>
  <c r="V21" i="1" a="1"/>
  <c r="V21" i="1" s="1"/>
  <c r="W21" i="1" a="1"/>
  <c r="W21" i="1" s="1"/>
  <c r="J86" i="6" l="1"/>
  <c r="U14" i="6" l="1"/>
  <c r="M14"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<sst xmlns="http://schemas.openxmlformats.org/spreadsheetml/2006/main" count="16040" uniqueCount="4826">
  <si>
    <t>PLZ</t>
  </si>
  <si>
    <t>Bern</t>
  </si>
  <si>
    <t>-</t>
  </si>
  <si>
    <t>Ortschaftsname</t>
  </si>
  <si>
    <t>Gemeindename</t>
  </si>
  <si>
    <t>Kantonskürzel</t>
  </si>
  <si>
    <t>Aeugst am Albis</t>
  </si>
  <si>
    <t>ZH</t>
  </si>
  <si>
    <t>Aeugstertal</t>
  </si>
  <si>
    <t>Zwillikon</t>
  </si>
  <si>
    <t>Affoltern am Albis</t>
  </si>
  <si>
    <t>Bonstetten</t>
  </si>
  <si>
    <t>Hausen am Albis</t>
  </si>
  <si>
    <t>Ebertswil</t>
  </si>
  <si>
    <t>Hedingen</t>
  </si>
  <si>
    <t>Kappel am Albis</t>
  </si>
  <si>
    <t>Hauptikon</t>
  </si>
  <si>
    <t>Uerzlikon</t>
  </si>
  <si>
    <t>Knonau</t>
  </si>
  <si>
    <t>Maschwanden</t>
  </si>
  <si>
    <t>Mettmenstetten</t>
  </si>
  <si>
    <t>Obfelden</t>
  </si>
  <si>
    <t>Ottenbach</t>
  </si>
  <si>
    <t>Rifferswil</t>
  </si>
  <si>
    <t>Stallikon</t>
  </si>
  <si>
    <t>Uetliberg</t>
  </si>
  <si>
    <t>Wettswil</t>
  </si>
  <si>
    <t>Wettswil am Albis</t>
  </si>
  <si>
    <t>Adlikon b. Andelfingen</t>
  </si>
  <si>
    <t>Adlikon</t>
  </si>
  <si>
    <t>Benken ZH</t>
  </si>
  <si>
    <t>Benken (ZH)</t>
  </si>
  <si>
    <t>Berg am Irchel</t>
  </si>
  <si>
    <t>Gräslikon</t>
  </si>
  <si>
    <t>Buch am Irchel</t>
  </si>
  <si>
    <t>Dachsen</t>
  </si>
  <si>
    <t>Dorf</t>
  </si>
  <si>
    <t>Feuerthalen</t>
  </si>
  <si>
    <t>Langwiesen</t>
  </si>
  <si>
    <t>Flaach</t>
  </si>
  <si>
    <t>Flurlingen</t>
  </si>
  <si>
    <t>Andelfingen</t>
  </si>
  <si>
    <t>Henggart</t>
  </si>
  <si>
    <t>Humlikon</t>
  </si>
  <si>
    <t>Kleinandelfingen</t>
  </si>
  <si>
    <t>Alten</t>
  </si>
  <si>
    <t>Oerlingen</t>
  </si>
  <si>
    <t>Nohl</t>
  </si>
  <si>
    <t>Laufen-Uhwiesen</t>
  </si>
  <si>
    <t>Uhwiesen</t>
  </si>
  <si>
    <t>Marthalen</t>
  </si>
  <si>
    <t>Ellikon am Rhein</t>
  </si>
  <si>
    <t>Ossingen</t>
  </si>
  <si>
    <t>Rheinau</t>
  </si>
  <si>
    <t>Thalheim an der Thur</t>
  </si>
  <si>
    <t>Rudolfingen</t>
  </si>
  <si>
    <t>Trüllikon</t>
  </si>
  <si>
    <t>Wildensbuch</t>
  </si>
  <si>
    <t>Truttikon</t>
  </si>
  <si>
    <t>Volken</t>
  </si>
  <si>
    <t>Bachenbülach</t>
  </si>
  <si>
    <t>Bassersdorf</t>
  </si>
  <si>
    <t>Bülach</t>
  </si>
  <si>
    <t>Dietlikon</t>
  </si>
  <si>
    <t>Eglisau</t>
  </si>
  <si>
    <t>Embrach</t>
  </si>
  <si>
    <t>Freienstein</t>
  </si>
  <si>
    <t>Freienstein-Teufen</t>
  </si>
  <si>
    <t>Teufen ZH</t>
  </si>
  <si>
    <t>Glattfelden</t>
  </si>
  <si>
    <t>Zweidlen</t>
  </si>
  <si>
    <t>Hochfelden</t>
  </si>
  <si>
    <t>Höri</t>
  </si>
  <si>
    <t>Hüntwangen</t>
  </si>
  <si>
    <t>Kloten</t>
  </si>
  <si>
    <t>Lufingen</t>
  </si>
  <si>
    <t>Nürensdorf</t>
  </si>
  <si>
    <t>Oberembrach</t>
  </si>
  <si>
    <t>Glattbrugg</t>
  </si>
  <si>
    <t>Opfikon</t>
  </si>
  <si>
    <t>Glattpark (Opfikon)</t>
  </si>
  <si>
    <t>Rafz</t>
  </si>
  <si>
    <t>Rorbas</t>
  </si>
  <si>
    <t>Wallisellen</t>
  </si>
  <si>
    <t>Wasterkingen</t>
  </si>
  <si>
    <t>Wil ZH</t>
  </si>
  <si>
    <t>Wil (ZH)</t>
  </si>
  <si>
    <t>Winkel</t>
  </si>
  <si>
    <t>Bachs</t>
  </si>
  <si>
    <t>Boppelsen</t>
  </si>
  <si>
    <t>Buchs ZH</t>
  </si>
  <si>
    <t>Buchs (ZH)</t>
  </si>
  <si>
    <t>Dällikon</t>
  </si>
  <si>
    <t>Dänikon ZH</t>
  </si>
  <si>
    <t>Dänikon</t>
  </si>
  <si>
    <t>Dielsdorf</t>
  </si>
  <si>
    <t>Hüttikon</t>
  </si>
  <si>
    <t>Neerach</t>
  </si>
  <si>
    <t>Niederglatt ZH</t>
  </si>
  <si>
    <t>Niederglatt</t>
  </si>
  <si>
    <t>Niederhasli</t>
  </si>
  <si>
    <t>Nassenwil</t>
  </si>
  <si>
    <t>Oberhasli</t>
  </si>
  <si>
    <t>Niederweningen</t>
  </si>
  <si>
    <t>Oberglatt ZH</t>
  </si>
  <si>
    <t>Oberglatt</t>
  </si>
  <si>
    <t>Oberweningen</t>
  </si>
  <si>
    <t>Otelfingen</t>
  </si>
  <si>
    <t>Regensberg</t>
  </si>
  <si>
    <t>Regensdorf</t>
  </si>
  <si>
    <t>Watt</t>
  </si>
  <si>
    <t>Adlikon b. Regensdorf</t>
  </si>
  <si>
    <t>Rümlang</t>
  </si>
  <si>
    <t>Schleinikon</t>
  </si>
  <si>
    <t>Schöfflisdorf</t>
  </si>
  <si>
    <t>Stadel b. Niederglatt</t>
  </si>
  <si>
    <t>Stadel</t>
  </si>
  <si>
    <t>Windlach</t>
  </si>
  <si>
    <t>Steinmaur</t>
  </si>
  <si>
    <t>Sünikon</t>
  </si>
  <si>
    <t>Weiach</t>
  </si>
  <si>
    <t>Bäretswil</t>
  </si>
  <si>
    <t>Adetswil</t>
  </si>
  <si>
    <t>Bubikon</t>
  </si>
  <si>
    <t>Wolfhausen</t>
  </si>
  <si>
    <t>Tann</t>
  </si>
  <si>
    <t>Dürnten</t>
  </si>
  <si>
    <t>Steg im Tösstal</t>
  </si>
  <si>
    <t>Fischenthal</t>
  </si>
  <si>
    <t>Gibswil</t>
  </si>
  <si>
    <t>Bertschikon (Gossau ZH)</t>
  </si>
  <si>
    <t>Gossau (ZH)</t>
  </si>
  <si>
    <t>Grüt (Gossau ZH)</t>
  </si>
  <si>
    <t>Gossau ZH</t>
  </si>
  <si>
    <t>Ottikon (Gossau ZH)</t>
  </si>
  <si>
    <t>Grüningen</t>
  </si>
  <si>
    <t>Hinwil</t>
  </si>
  <si>
    <t>Wernetshausen</t>
  </si>
  <si>
    <t>Rüti ZH</t>
  </si>
  <si>
    <t>Rüti (ZH)</t>
  </si>
  <si>
    <t>Aathal-Seegräben</t>
  </si>
  <si>
    <t>Seegräben</t>
  </si>
  <si>
    <t>Wald ZH</t>
  </si>
  <si>
    <t>Wald (ZH)</t>
  </si>
  <si>
    <t>Laupen ZH</t>
  </si>
  <si>
    <t>Wetzikon ZH</t>
  </si>
  <si>
    <t>Wetzikon (ZH)</t>
  </si>
  <si>
    <t>Adliswil</t>
  </si>
  <si>
    <t>Kilchberg ZH</t>
  </si>
  <si>
    <t>Kilchberg (ZH)</t>
  </si>
  <si>
    <t>Langnau am Albis</t>
  </si>
  <si>
    <t>Oberrieden</t>
  </si>
  <si>
    <t>Richterswil</t>
  </si>
  <si>
    <t>Samstagern</t>
  </si>
  <si>
    <t>Rüschlikon</t>
  </si>
  <si>
    <t>Gattikon</t>
  </si>
  <si>
    <t>Thalwil</t>
  </si>
  <si>
    <t>Erlenbach ZH</t>
  </si>
  <si>
    <t>Erlenbach (ZH)</t>
  </si>
  <si>
    <t>Herrliberg</t>
  </si>
  <si>
    <t>Hombrechtikon</t>
  </si>
  <si>
    <t>Feldbach</t>
  </si>
  <si>
    <t>Forch</t>
  </si>
  <si>
    <t>Küsnacht (ZH)</t>
  </si>
  <si>
    <t>Küsnacht ZH</t>
  </si>
  <si>
    <t>Männedorf</t>
  </si>
  <si>
    <t>Meilen</t>
  </si>
  <si>
    <t>Oetwil am See</t>
  </si>
  <si>
    <t>Stäfa</t>
  </si>
  <si>
    <t>Uerikon</t>
  </si>
  <si>
    <t>Uetikon am See</t>
  </si>
  <si>
    <t>Zumikon</t>
  </si>
  <si>
    <t>Zollikerberg</t>
  </si>
  <si>
    <t>Zollikon</t>
  </si>
  <si>
    <t>Fehraltorf</t>
  </si>
  <si>
    <t>Hittnau</t>
  </si>
  <si>
    <t>Kemptthal</t>
  </si>
  <si>
    <t>Lindau</t>
  </si>
  <si>
    <t>Grafstal</t>
  </si>
  <si>
    <t>Winterberg ZH</t>
  </si>
  <si>
    <t>Tagelswangen</t>
  </si>
  <si>
    <t>Pfäffikon ZH</t>
  </si>
  <si>
    <t>Pfäffikon</t>
  </si>
  <si>
    <t>Auslikon</t>
  </si>
  <si>
    <t>Madetswil</t>
  </si>
  <si>
    <t>Russikon</t>
  </si>
  <si>
    <t>Gündisau</t>
  </si>
  <si>
    <t>Rumlikon</t>
  </si>
  <si>
    <t>Weisslingen</t>
  </si>
  <si>
    <t>Neschwil</t>
  </si>
  <si>
    <t>Theilingen</t>
  </si>
  <si>
    <t>Wila</t>
  </si>
  <si>
    <t>Wildberg</t>
  </si>
  <si>
    <t>Schalchen</t>
  </si>
  <si>
    <t>Ehrikon</t>
  </si>
  <si>
    <t>Gockhausen</t>
  </si>
  <si>
    <t>Dübendorf</t>
  </si>
  <si>
    <t>Egg b. Zürich</t>
  </si>
  <si>
    <t>Egg</t>
  </si>
  <si>
    <t>Hinteregg</t>
  </si>
  <si>
    <t>Esslingen</t>
  </si>
  <si>
    <t>Fällanden</t>
  </si>
  <si>
    <t>Pfaffhausen</t>
  </si>
  <si>
    <t>Benglen</t>
  </si>
  <si>
    <t>Greifensee</t>
  </si>
  <si>
    <t>Binz</t>
  </si>
  <si>
    <t>Maur</t>
  </si>
  <si>
    <t>Ebmatingen</t>
  </si>
  <si>
    <t>Mönchaltorf</t>
  </si>
  <si>
    <t>Schwerzenbach</t>
  </si>
  <si>
    <t>Nänikon</t>
  </si>
  <si>
    <t>Uster</t>
  </si>
  <si>
    <t>Sulzbach</t>
  </si>
  <si>
    <t>Wermatswil</t>
  </si>
  <si>
    <t>Freudwil</t>
  </si>
  <si>
    <t>Riedikon</t>
  </si>
  <si>
    <t>Volketswil</t>
  </si>
  <si>
    <t>Gutenswil</t>
  </si>
  <si>
    <t>Brüttisellen</t>
  </si>
  <si>
    <t>Wangen-Brüttisellen</t>
  </si>
  <si>
    <t>Wangen b. Dübendorf</t>
  </si>
  <si>
    <t>Altikon</t>
  </si>
  <si>
    <t>Brütten</t>
  </si>
  <si>
    <t>Rutschwil (Dägerlen)</t>
  </si>
  <si>
    <t>Dägerlen</t>
  </si>
  <si>
    <t>Oberwil (Dägerlen)</t>
  </si>
  <si>
    <t>Berg (Dägerlen)</t>
  </si>
  <si>
    <t>Bänk (Dägerlen)</t>
  </si>
  <si>
    <t>Dättlikon</t>
  </si>
  <si>
    <t>Dinhard</t>
  </si>
  <si>
    <t>Ellikon an der Thur</t>
  </si>
  <si>
    <t>Elsau</t>
  </si>
  <si>
    <t>Hagenbuch ZH</t>
  </si>
  <si>
    <t>Hagenbuch</t>
  </si>
  <si>
    <t>Hettlingen</t>
  </si>
  <si>
    <t>Aesch (Neftenbach)</t>
  </si>
  <si>
    <t>Neftenbach</t>
  </si>
  <si>
    <t>Riet (Neftenbach)</t>
  </si>
  <si>
    <t>Hünikon (Neftenbach)</t>
  </si>
  <si>
    <t>Pfungen</t>
  </si>
  <si>
    <t>Rickenbach ZH</t>
  </si>
  <si>
    <t>Rickenbach (ZH)</t>
  </si>
  <si>
    <t>Rickenbach Sulz</t>
  </si>
  <si>
    <t>Schlatt ZH</t>
  </si>
  <si>
    <t>Schlatt (ZH)</t>
  </si>
  <si>
    <t>Seuzach</t>
  </si>
  <si>
    <t>Turbenthal</t>
  </si>
  <si>
    <t>Schmidrüti</t>
  </si>
  <si>
    <t>Ricketwil (Winterthur)</t>
  </si>
  <si>
    <t>Winterthur</t>
  </si>
  <si>
    <t>Reutlingen (Winterthur)</t>
  </si>
  <si>
    <t>Stadel (Winterthur)</t>
  </si>
  <si>
    <t>Sennhof (Winterthur)</t>
  </si>
  <si>
    <t>Kollbrunn</t>
  </si>
  <si>
    <t>Zell (ZH)</t>
  </si>
  <si>
    <t>Rikon im Tösstal</t>
  </si>
  <si>
    <t>Zell ZH</t>
  </si>
  <si>
    <t>Rämismühle</t>
  </si>
  <si>
    <t>Aesch ZH</t>
  </si>
  <si>
    <t>Aesch (ZH)</t>
  </si>
  <si>
    <t>Birmensdorf ZH</t>
  </si>
  <si>
    <t>Birmensdorf (ZH)</t>
  </si>
  <si>
    <t>Dietikon</t>
  </si>
  <si>
    <t>Fahrweid</t>
  </si>
  <si>
    <t>Geroldswil</t>
  </si>
  <si>
    <t>Oberengstringen</t>
  </si>
  <si>
    <t>Oetwil an der Limmat</t>
  </si>
  <si>
    <t>Schlieren</t>
  </si>
  <si>
    <t>Uitikon Waldegg</t>
  </si>
  <si>
    <t>Uitikon</t>
  </si>
  <si>
    <t>Unterengstringen</t>
  </si>
  <si>
    <t>Urdorf</t>
  </si>
  <si>
    <t>Weiningen ZH</t>
  </si>
  <si>
    <t>Weiningen (ZH)</t>
  </si>
  <si>
    <t>Zürich</t>
  </si>
  <si>
    <t>Waltalingen</t>
  </si>
  <si>
    <t>Stammheim</t>
  </si>
  <si>
    <t>Guntalingen</t>
  </si>
  <si>
    <t>Unterstammheim</t>
  </si>
  <si>
    <t>Oberstammheim</t>
  </si>
  <si>
    <t>Wilen b. Neunforn</t>
  </si>
  <si>
    <t>Au ZH</t>
  </si>
  <si>
    <t>Wädenswil</t>
  </si>
  <si>
    <t>Schönenberg ZH</t>
  </si>
  <si>
    <t>Hütten</t>
  </si>
  <si>
    <t>Elgg</t>
  </si>
  <si>
    <t>Hofstetten ZH</t>
  </si>
  <si>
    <t>Dickbuch</t>
  </si>
  <si>
    <t>Sihlbrugg Station</t>
  </si>
  <si>
    <t>Horgen</t>
  </si>
  <si>
    <t>Sihlwald</t>
  </si>
  <si>
    <t>Horgenberg</t>
  </si>
  <si>
    <t>Hirzel</t>
  </si>
  <si>
    <t>Effretikon</t>
  </si>
  <si>
    <t>Illnau-Effretikon</t>
  </si>
  <si>
    <t>Ottikon b. Kemptthal</t>
  </si>
  <si>
    <t>Illnau</t>
  </si>
  <si>
    <t>Agasul</t>
  </si>
  <si>
    <t>Kyburg</t>
  </si>
  <si>
    <t>Saland</t>
  </si>
  <si>
    <t>Bauma</t>
  </si>
  <si>
    <t>Sternenberg</t>
  </si>
  <si>
    <t>Wiesendangen</t>
  </si>
  <si>
    <t>Bertschikon</t>
  </si>
  <si>
    <t>Gundetswil</t>
  </si>
  <si>
    <t>Kefikon ZH</t>
  </si>
  <si>
    <t>Attikon</t>
  </si>
  <si>
    <t>Menzengrüt</t>
  </si>
  <si>
    <t>Aarberg</t>
  </si>
  <si>
    <t>BE</t>
  </si>
  <si>
    <t>Bargen BE</t>
  </si>
  <si>
    <t>Bargen (BE)</t>
  </si>
  <si>
    <t>Grossaffoltern</t>
  </si>
  <si>
    <t>Ammerzwil BE</t>
  </si>
  <si>
    <t>Suberg</t>
  </si>
  <si>
    <t>Golaten</t>
  </si>
  <si>
    <t>Kallnach</t>
  </si>
  <si>
    <t>Niederried b. Kallnach</t>
  </si>
  <si>
    <t>Kappelen</t>
  </si>
  <si>
    <t>Lyss</t>
  </si>
  <si>
    <t>Busswil BE</t>
  </si>
  <si>
    <t>Ortschwaben</t>
  </si>
  <si>
    <t>Meikirch</t>
  </si>
  <si>
    <t>Wahlendorf</t>
  </si>
  <si>
    <t>Detligen</t>
  </si>
  <si>
    <t>Radelfingen</t>
  </si>
  <si>
    <t>Radelfingen b. Aarberg</t>
  </si>
  <si>
    <t>Lätti</t>
  </si>
  <si>
    <t>Rapperswil (BE)</t>
  </si>
  <si>
    <t>Ruppoldsried</t>
  </si>
  <si>
    <t>Rapperswil BE</t>
  </si>
  <si>
    <t>Dieterswil</t>
  </si>
  <si>
    <t>Bangerten b. Dieterswil</t>
  </si>
  <si>
    <t>Seewil</t>
  </si>
  <si>
    <t>Schüpfen</t>
  </si>
  <si>
    <t>Frieswil</t>
  </si>
  <si>
    <t>Seedorf (BE)</t>
  </si>
  <si>
    <t>Wiler b. Seedorf</t>
  </si>
  <si>
    <t>Seedorf BE</t>
  </si>
  <si>
    <t>Lobsigen</t>
  </si>
  <si>
    <t>Aarwangen</t>
  </si>
  <si>
    <t>Auswil</t>
  </si>
  <si>
    <t>Bannwil</t>
  </si>
  <si>
    <t>Bleienbach</t>
  </si>
  <si>
    <t>Busswil b. Melchnau</t>
  </si>
  <si>
    <t>Busswil bei Melchnau</t>
  </si>
  <si>
    <t>Gondiswil</t>
  </si>
  <si>
    <t>Langenthal</t>
  </si>
  <si>
    <t>Untersteckholz</t>
  </si>
  <si>
    <t>Obersteckholz</t>
  </si>
  <si>
    <t>Lotzwil</t>
  </si>
  <si>
    <t>Gutenburg</t>
  </si>
  <si>
    <t>Madiswil</t>
  </si>
  <si>
    <t>Leimiswil</t>
  </si>
  <si>
    <t>Kleindietwil</t>
  </si>
  <si>
    <t>Melchnau</t>
  </si>
  <si>
    <t>Oeschenbach</t>
  </si>
  <si>
    <t>Reisiswil</t>
  </si>
  <si>
    <t>Roggwil BE</t>
  </si>
  <si>
    <t>Roggwil (BE)</t>
  </si>
  <si>
    <t>Rohrbach</t>
  </si>
  <si>
    <t>Rohrbachgraben</t>
  </si>
  <si>
    <t>Rütschelen</t>
  </si>
  <si>
    <t>Schwarzhäusern</t>
  </si>
  <si>
    <t>Bützberg</t>
  </si>
  <si>
    <t>Thunstetten</t>
  </si>
  <si>
    <t>Ursenbach</t>
  </si>
  <si>
    <t>Wynau</t>
  </si>
  <si>
    <t>Bolligen</t>
  </si>
  <si>
    <t>Bremgarten b. Bern</t>
  </si>
  <si>
    <t>Bremgarten bei Bern</t>
  </si>
  <si>
    <t>Herrenschwanden</t>
  </si>
  <si>
    <t>Kirchlindach</t>
  </si>
  <si>
    <t>Wabern</t>
  </si>
  <si>
    <t>Köniz</t>
  </si>
  <si>
    <t>Spiegel b. Bern</t>
  </si>
  <si>
    <t>Liebefeld</t>
  </si>
  <si>
    <t>Schliern b. Köniz</t>
  </si>
  <si>
    <t>Gasel</t>
  </si>
  <si>
    <t>Niederscherli</t>
  </si>
  <si>
    <t>Mittelhäusern</t>
  </si>
  <si>
    <t>Niederwangen b. Bern</t>
  </si>
  <si>
    <t>Oberwangen b. Bern</t>
  </si>
  <si>
    <t>Thörishaus</t>
  </si>
  <si>
    <t>Gümligen</t>
  </si>
  <si>
    <t>Muri bei Bern</t>
  </si>
  <si>
    <t>Muri b. Bern</t>
  </si>
  <si>
    <t>Oberbalm</t>
  </si>
  <si>
    <t>Stettlen</t>
  </si>
  <si>
    <t>Boll</t>
  </si>
  <si>
    <t>Vechigen</t>
  </si>
  <si>
    <t>Utzigen</t>
  </si>
  <si>
    <t>Hinterkappelen</t>
  </si>
  <si>
    <t>Wohlen bei Bern</t>
  </si>
  <si>
    <t>Wohlen b. Bern</t>
  </si>
  <si>
    <t>Murzelen</t>
  </si>
  <si>
    <t>Uettligen</t>
  </si>
  <si>
    <t>Innerberg</t>
  </si>
  <si>
    <t>Säriswil</t>
  </si>
  <si>
    <t>Zollikofen</t>
  </si>
  <si>
    <t>Worblaufen</t>
  </si>
  <si>
    <t>Ittigen</t>
  </si>
  <si>
    <t>Ostermundigen</t>
  </si>
  <si>
    <t>Biel/Bienne</t>
  </si>
  <si>
    <t>Magglingen/Macolin</t>
  </si>
  <si>
    <t>Evilard</t>
  </si>
  <si>
    <t>Arch</t>
  </si>
  <si>
    <t>Büetigen</t>
  </si>
  <si>
    <t>Büren an der Aare</t>
  </si>
  <si>
    <t>Diessbach b. Büren</t>
  </si>
  <si>
    <t>Diessbach bei Büren</t>
  </si>
  <si>
    <t>Dotzigen</t>
  </si>
  <si>
    <t>Lengnau BE</t>
  </si>
  <si>
    <t>Lengnau (BE)</t>
  </si>
  <si>
    <t>Leuzigen</t>
  </si>
  <si>
    <t>Meienried</t>
  </si>
  <si>
    <t>Meinisberg</t>
  </si>
  <si>
    <t>Oberwil b. Büren</t>
  </si>
  <si>
    <t>Oberwil bei Büren</t>
  </si>
  <si>
    <t>Pieterlen</t>
  </si>
  <si>
    <t>Rüti b. Büren</t>
  </si>
  <si>
    <t>Rüti bei Büren</t>
  </si>
  <si>
    <t>Wengi b. Büren</t>
  </si>
  <si>
    <t>Wengi</t>
  </si>
  <si>
    <t>Aefligen</t>
  </si>
  <si>
    <t>Alchenstorf</t>
  </si>
  <si>
    <t>Bäriswil BE</t>
  </si>
  <si>
    <t>Bäriswil</t>
  </si>
  <si>
    <t>Burgdorf</t>
  </si>
  <si>
    <t>Ersigen</t>
  </si>
  <si>
    <t>Niederösch</t>
  </si>
  <si>
    <t>Oberösch</t>
  </si>
  <si>
    <t>Hasle b. Burgdorf</t>
  </si>
  <si>
    <t>Hasle bei Burgdorf</t>
  </si>
  <si>
    <t>Schafhausen im Emmental</t>
  </si>
  <si>
    <t>Biembach im Emmental</t>
  </si>
  <si>
    <t>Heimiswil</t>
  </si>
  <si>
    <t>Kaltacker</t>
  </si>
  <si>
    <t>Hellsau</t>
  </si>
  <si>
    <t>Hindelbank</t>
  </si>
  <si>
    <t>Mötschwil</t>
  </si>
  <si>
    <t>Höchstetten</t>
  </si>
  <si>
    <t>Kernenried</t>
  </si>
  <si>
    <t>Kirchberg BE</t>
  </si>
  <si>
    <t>Kirchberg (BE)</t>
  </si>
  <si>
    <t>Koppigen</t>
  </si>
  <si>
    <t>Hettiswil b. Hindelbank</t>
  </si>
  <si>
    <t>Krauchthal</t>
  </si>
  <si>
    <t>Lyssach</t>
  </si>
  <si>
    <t>Oberburg</t>
  </si>
  <si>
    <t>Rüdtligen</t>
  </si>
  <si>
    <t>Rüdtligen-Alchenflüh</t>
  </si>
  <si>
    <t>Alchenflüh</t>
  </si>
  <si>
    <t>Rumendingen</t>
  </si>
  <si>
    <t>Rüti b. Lyssach</t>
  </si>
  <si>
    <t>Rüti bei Lyssach</t>
  </si>
  <si>
    <t>Willadingen</t>
  </si>
  <si>
    <t>Wynigen</t>
  </si>
  <si>
    <t>Rüedisbach</t>
  </si>
  <si>
    <t>Corgémont</t>
  </si>
  <si>
    <t>Mont-Crosin</t>
  </si>
  <si>
    <t>Cormoret</t>
  </si>
  <si>
    <t>Cortébert</t>
  </si>
  <si>
    <t>Montagne-de-Courtelary</t>
  </si>
  <si>
    <t>Courtelary</t>
  </si>
  <si>
    <t>La Ferrière</t>
  </si>
  <si>
    <t>Mont-Tramelan</t>
  </si>
  <si>
    <t>Orvin</t>
  </si>
  <si>
    <t>Les Prés-d'Orvin</t>
  </si>
  <si>
    <t>Renan BE</t>
  </si>
  <si>
    <t>Renan (BE)</t>
  </si>
  <si>
    <t>Romont BE</t>
  </si>
  <si>
    <t>Romont (BE)</t>
  </si>
  <si>
    <t>St-Imier</t>
  </si>
  <si>
    <t>Saint-Imier</t>
  </si>
  <si>
    <t>Mont-Soleil</t>
  </si>
  <si>
    <t>Les Pontins</t>
  </si>
  <si>
    <t>Sonceboz-Sombeval</t>
  </si>
  <si>
    <t>Sonvilier</t>
  </si>
  <si>
    <t>Montagne-de-Sonvilier</t>
  </si>
  <si>
    <t>Tramelan</t>
  </si>
  <si>
    <t>Les Reussilles</t>
  </si>
  <si>
    <t>Villeret</t>
  </si>
  <si>
    <t>Frinvillier</t>
  </si>
  <si>
    <t>Sauge</t>
  </si>
  <si>
    <t>Plagne</t>
  </si>
  <si>
    <t>Vauffelin</t>
  </si>
  <si>
    <t>Péry</t>
  </si>
  <si>
    <t>Péry-La Heutte</t>
  </si>
  <si>
    <t>La Heutte</t>
  </si>
  <si>
    <t>Brüttelen</t>
  </si>
  <si>
    <t>Erlach</t>
  </si>
  <si>
    <t>Finsterhennen</t>
  </si>
  <si>
    <t>Gals</t>
  </si>
  <si>
    <t>Gampelen</t>
  </si>
  <si>
    <t>Ins</t>
  </si>
  <si>
    <t>Lüscherz</t>
  </si>
  <si>
    <t>Müntschemier</t>
  </si>
  <si>
    <t>Siselen BE</t>
  </si>
  <si>
    <t>Siselen</t>
  </si>
  <si>
    <t>Treiten</t>
  </si>
  <si>
    <t>Tschugg</t>
  </si>
  <si>
    <t>Vinelz</t>
  </si>
  <si>
    <t>Bätterkinden</t>
  </si>
  <si>
    <t>Kräiligen</t>
  </si>
  <si>
    <t>Deisswil b. Münchenbuchsee</t>
  </si>
  <si>
    <t>Deisswil bei Münchenbuchsee</t>
  </si>
  <si>
    <t>Diemerswil</t>
  </si>
  <si>
    <t>Etzelkofen</t>
  </si>
  <si>
    <t>Fraubrunnen</t>
  </si>
  <si>
    <t>Grafenried</t>
  </si>
  <si>
    <t>Zauggenried</t>
  </si>
  <si>
    <t>Büren zum Hof</t>
  </si>
  <si>
    <t>Schalunen</t>
  </si>
  <si>
    <t>Limpach</t>
  </si>
  <si>
    <t>Mülchi</t>
  </si>
  <si>
    <t>Jegenstorf</t>
  </si>
  <si>
    <t>Münchringen</t>
  </si>
  <si>
    <t>Ballmoos</t>
  </si>
  <si>
    <t>Scheunen</t>
  </si>
  <si>
    <t>Iffwil</t>
  </si>
  <si>
    <t>Mattstetten</t>
  </si>
  <si>
    <t>Moosseedorf</t>
  </si>
  <si>
    <t>Münchenbuchsee</t>
  </si>
  <si>
    <t>Urtenen-Schönbühl</t>
  </si>
  <si>
    <t>Utzenstorf</t>
  </si>
  <si>
    <t>Wiggiswil</t>
  </si>
  <si>
    <t>Wiler b. Utzenstorf</t>
  </si>
  <si>
    <t>Wiler bei Utzenstorf</t>
  </si>
  <si>
    <t>Zielebach</t>
  </si>
  <si>
    <t>Zuzwil BE</t>
  </si>
  <si>
    <t>Zuzwil (BE)</t>
  </si>
  <si>
    <t>Adelboden</t>
  </si>
  <si>
    <t>Aeschi b. Spiez</t>
  </si>
  <si>
    <t>Aeschi bei Spiez</t>
  </si>
  <si>
    <t>Aeschiried</t>
  </si>
  <si>
    <t>Emdthal</t>
  </si>
  <si>
    <t>Frutigen</t>
  </si>
  <si>
    <t>Ried (Frutigen)</t>
  </si>
  <si>
    <t>Achseten</t>
  </si>
  <si>
    <t>Kandergrund</t>
  </si>
  <si>
    <t>Blausee-Mitholz</t>
  </si>
  <si>
    <t>Kandersteg</t>
  </si>
  <si>
    <t>Krattigen</t>
  </si>
  <si>
    <t>Mülenen</t>
  </si>
  <si>
    <t>Reichenbach im Kandertal</t>
  </si>
  <si>
    <t>Wengi b. Frutigen</t>
  </si>
  <si>
    <t>Scharnachtal</t>
  </si>
  <si>
    <t>Kiental</t>
  </si>
  <si>
    <t>Sundlauenen</t>
  </si>
  <si>
    <t>Beatenberg</t>
  </si>
  <si>
    <t>Bönigen b. Interlaken</t>
  </si>
  <si>
    <t>Bönigen</t>
  </si>
  <si>
    <t>Brienz BE</t>
  </si>
  <si>
    <t>Brienz (BE)</t>
  </si>
  <si>
    <t>Axalp</t>
  </si>
  <si>
    <t>Brienzwiler</t>
  </si>
  <si>
    <t>Därligen</t>
  </si>
  <si>
    <t>Burglauenen</t>
  </si>
  <si>
    <t>Grindelwald</t>
  </si>
  <si>
    <t>Gsteigwiler</t>
  </si>
  <si>
    <t>Wilderswil</t>
  </si>
  <si>
    <t>Gündlischwand</t>
  </si>
  <si>
    <t>Zweilütschinen</t>
  </si>
  <si>
    <t>Habkern</t>
  </si>
  <si>
    <t>Hofstetten b. Brienz</t>
  </si>
  <si>
    <t>Hofstetten bei Brienz</t>
  </si>
  <si>
    <t>Interlaken</t>
  </si>
  <si>
    <t>Iseltwald</t>
  </si>
  <si>
    <t>Lauterbrunnen</t>
  </si>
  <si>
    <t>Isenfluh</t>
  </si>
  <si>
    <t>Wengen</t>
  </si>
  <si>
    <t>Kleine Scheidegg</t>
  </si>
  <si>
    <t>Eigergletscher</t>
  </si>
  <si>
    <t>Stechelberg</t>
  </si>
  <si>
    <t>Mürren</t>
  </si>
  <si>
    <t>Gimmelwald</t>
  </si>
  <si>
    <t>Leissigen</t>
  </si>
  <si>
    <t>Lütschental</t>
  </si>
  <si>
    <t>Matten b. Interlaken</t>
  </si>
  <si>
    <t>Matten bei Interlaken</t>
  </si>
  <si>
    <t>Niederried b. Interlaken</t>
  </si>
  <si>
    <t>Niederried bei Interlaken</t>
  </si>
  <si>
    <t>Oberried am Brienzersee</t>
  </si>
  <si>
    <t>Goldswil b. Interlaken</t>
  </si>
  <si>
    <t>Ringgenberg (BE)</t>
  </si>
  <si>
    <t>Ringgenberg BE</t>
  </si>
  <si>
    <t>Saxeten</t>
  </si>
  <si>
    <t>Schwanden b. Brienz</t>
  </si>
  <si>
    <t>Schwanden bei Brienz</t>
  </si>
  <si>
    <t>Unterseen</t>
  </si>
  <si>
    <t>Arni BE</t>
  </si>
  <si>
    <t>Arni (BE)</t>
  </si>
  <si>
    <t>Biglen</t>
  </si>
  <si>
    <t>Bowil</t>
  </si>
  <si>
    <t>Brenzikofen</t>
  </si>
  <si>
    <t>Freimettigen</t>
  </si>
  <si>
    <t>Schlosswil</t>
  </si>
  <si>
    <t>Grosshöchstetten</t>
  </si>
  <si>
    <t>Häutligen</t>
  </si>
  <si>
    <t>Herbligen</t>
  </si>
  <si>
    <t>Kiesen</t>
  </si>
  <si>
    <t>Gysenstein</t>
  </si>
  <si>
    <t>Konolfingen</t>
  </si>
  <si>
    <t>Obergoldbach</t>
  </si>
  <si>
    <t>Landiswil</t>
  </si>
  <si>
    <t>Linden</t>
  </si>
  <si>
    <t>Mirchel</t>
  </si>
  <si>
    <t>Trimstein</t>
  </si>
  <si>
    <t>Münsingen</t>
  </si>
  <si>
    <t>Tägertschi</t>
  </si>
  <si>
    <t>Niederhünigen</t>
  </si>
  <si>
    <t>Oberdiessbach</t>
  </si>
  <si>
    <t>Aeschlen b. Oberdiessbach</t>
  </si>
  <si>
    <t>Bleiken b. Oberdiessbach</t>
  </si>
  <si>
    <t>Oberthal</t>
  </si>
  <si>
    <t>Oppligen</t>
  </si>
  <si>
    <t>Rubigen</t>
  </si>
  <si>
    <t>Walkringen</t>
  </si>
  <si>
    <t>Bigenthal</t>
  </si>
  <si>
    <t>Rüfenacht BE</t>
  </si>
  <si>
    <t>Worb</t>
  </si>
  <si>
    <t>Vielbringen b. Worb</t>
  </si>
  <si>
    <t>Enggistein</t>
  </si>
  <si>
    <t>Richigen</t>
  </si>
  <si>
    <t>Zäziwil</t>
  </si>
  <si>
    <t>Oberhünigen</t>
  </si>
  <si>
    <t>Allmendingen b. Bern</t>
  </si>
  <si>
    <t>Allmendingen</t>
  </si>
  <si>
    <t>Wichtrach</t>
  </si>
  <si>
    <t>Rizenbach</t>
  </si>
  <si>
    <t>Ferenbalm</t>
  </si>
  <si>
    <t>Biberen</t>
  </si>
  <si>
    <t>Gammen</t>
  </si>
  <si>
    <t>Frauenkappelen</t>
  </si>
  <si>
    <t>Gurbrü</t>
  </si>
  <si>
    <t>Kriechenwil</t>
  </si>
  <si>
    <t>Laupen BE</t>
  </si>
  <si>
    <t>Laupen</t>
  </si>
  <si>
    <t>Mühleberg</t>
  </si>
  <si>
    <t>Rosshäusern</t>
  </si>
  <si>
    <t>Gümmenen</t>
  </si>
  <si>
    <t>Münchenwiler</t>
  </si>
  <si>
    <t>Neuenegg</t>
  </si>
  <si>
    <t>Wileroltigen</t>
  </si>
  <si>
    <t>Belprahon</t>
  </si>
  <si>
    <t>Champoz</t>
  </si>
  <si>
    <t>Corcelles BE</t>
  </si>
  <si>
    <t>Corcelles (BE)</t>
  </si>
  <si>
    <t>Court</t>
  </si>
  <si>
    <t>Crémines</t>
  </si>
  <si>
    <t>Eschert</t>
  </si>
  <si>
    <t>Grandval</t>
  </si>
  <si>
    <t>Loveresse</t>
  </si>
  <si>
    <t>Moutier</t>
  </si>
  <si>
    <t>Perrefitte</t>
  </si>
  <si>
    <t>Reconvilier</t>
  </si>
  <si>
    <t>Roches BE</t>
  </si>
  <si>
    <t>Roches (BE)</t>
  </si>
  <si>
    <t>Le Fuet</t>
  </si>
  <si>
    <t>Saicourt</t>
  </si>
  <si>
    <t>Bellelay</t>
  </si>
  <si>
    <t>Saules BE</t>
  </si>
  <si>
    <t>Saules (BE)</t>
  </si>
  <si>
    <t>Schelten</t>
  </si>
  <si>
    <t>Seehof</t>
  </si>
  <si>
    <t>Sorvilier</t>
  </si>
  <si>
    <t>Tavannes</t>
  </si>
  <si>
    <t>La Tanne</t>
  </si>
  <si>
    <t>Rebévelier</t>
  </si>
  <si>
    <t>Châtelat</t>
  </si>
  <si>
    <t>Petit-Val</t>
  </si>
  <si>
    <t>Monible</t>
  </si>
  <si>
    <t>Sornetan</t>
  </si>
  <si>
    <t>Fornet-Dessous</t>
  </si>
  <si>
    <t>Souboz</t>
  </si>
  <si>
    <t>Les Ecorcheresses</t>
  </si>
  <si>
    <t>Pontenet</t>
  </si>
  <si>
    <t>Valbirse</t>
  </si>
  <si>
    <t>Bévilard</t>
  </si>
  <si>
    <t>Malleray</t>
  </si>
  <si>
    <t>La Neuveville</t>
  </si>
  <si>
    <t>Nods</t>
  </si>
  <si>
    <t>Prêles</t>
  </si>
  <si>
    <t>Plateau de Diesse</t>
  </si>
  <si>
    <t>Lamboing</t>
  </si>
  <si>
    <t>Diesse</t>
  </si>
  <si>
    <t>Aegerten</t>
  </si>
  <si>
    <t>Bellmund</t>
  </si>
  <si>
    <t>Brügg BE</t>
  </si>
  <si>
    <t>Brügg</t>
  </si>
  <si>
    <t>Bühl b. Aarberg</t>
  </si>
  <si>
    <t>Bühl</t>
  </si>
  <si>
    <t>Epsach</t>
  </si>
  <si>
    <t>Hagneck</t>
  </si>
  <si>
    <t>Hermrigen</t>
  </si>
  <si>
    <t>Jens</t>
  </si>
  <si>
    <t>Ipsach</t>
  </si>
  <si>
    <t>Ligerz</t>
  </si>
  <si>
    <t>Merzligen</t>
  </si>
  <si>
    <t>Mörigen</t>
  </si>
  <si>
    <t>Nidau</t>
  </si>
  <si>
    <t>Orpund</t>
  </si>
  <si>
    <t>Port</t>
  </si>
  <si>
    <t>Safnern</t>
  </si>
  <si>
    <t>Scheuren</t>
  </si>
  <si>
    <t>Schwadernau</t>
  </si>
  <si>
    <t>Studen BE</t>
  </si>
  <si>
    <t>Studen (BE)</t>
  </si>
  <si>
    <t>Sutz</t>
  </si>
  <si>
    <t>Sutz-Lattrigen</t>
  </si>
  <si>
    <t>Täuffelen</t>
  </si>
  <si>
    <t>Gerolfingen</t>
  </si>
  <si>
    <t>Walperswil</t>
  </si>
  <si>
    <t>Worben</t>
  </si>
  <si>
    <t>Tüscherz-Alfermée</t>
  </si>
  <si>
    <t>Twann-Tüscherz</t>
  </si>
  <si>
    <t>Twann</t>
  </si>
  <si>
    <t>Därstetten</t>
  </si>
  <si>
    <t>Weissenburg</t>
  </si>
  <si>
    <t>Oey</t>
  </si>
  <si>
    <t>Diemtigen</t>
  </si>
  <si>
    <t>Horboden</t>
  </si>
  <si>
    <t>Zwischenflüh</t>
  </si>
  <si>
    <t>Schwenden im Diemtigtal</t>
  </si>
  <si>
    <t>Latterbach</t>
  </si>
  <si>
    <t>Erlenbach im Simmental</t>
  </si>
  <si>
    <t>Oberwil im Simmental</t>
  </si>
  <si>
    <t>Reutigen</t>
  </si>
  <si>
    <t>Einigen</t>
  </si>
  <si>
    <t>Spiez</t>
  </si>
  <si>
    <t>Hondrich</t>
  </si>
  <si>
    <t>Faulensee</t>
  </si>
  <si>
    <t>Wimmis</t>
  </si>
  <si>
    <t>Höfen b. Thun</t>
  </si>
  <si>
    <t>Stocken-Höfen</t>
  </si>
  <si>
    <t>Niederstocken</t>
  </si>
  <si>
    <t>Oberstocken</t>
  </si>
  <si>
    <t>Guttannen</t>
  </si>
  <si>
    <t>Hasliberg Hohfluh</t>
  </si>
  <si>
    <t>Hasliberg</t>
  </si>
  <si>
    <t>Hasliberg Wasserwendi</t>
  </si>
  <si>
    <t>Hasliberg Goldern</t>
  </si>
  <si>
    <t>Hasliberg Reuti</t>
  </si>
  <si>
    <t>Innertkirchen</t>
  </si>
  <si>
    <t>Gadmen</t>
  </si>
  <si>
    <t>Unterbach BE</t>
  </si>
  <si>
    <t>Meiringen</t>
  </si>
  <si>
    <t>Brünig</t>
  </si>
  <si>
    <t>Rosenlaui</t>
  </si>
  <si>
    <t>Schattenhalb</t>
  </si>
  <si>
    <t>Boltigen</t>
  </si>
  <si>
    <t>Lenk im Simmental</t>
  </si>
  <si>
    <t>Lenk</t>
  </si>
  <si>
    <t>St. Stephan</t>
  </si>
  <si>
    <t>Matten (St. Stephan)</t>
  </si>
  <si>
    <t>Zweisimmen</t>
  </si>
  <si>
    <t>Blankenburg</t>
  </si>
  <si>
    <t>Oeschseite</t>
  </si>
  <si>
    <t>Feutersoey</t>
  </si>
  <si>
    <t>Gsteig</t>
  </si>
  <si>
    <t>Gsteig b. Gstaad</t>
  </si>
  <si>
    <t>Lauenen b. Gstaad</t>
  </si>
  <si>
    <t>Lauenen</t>
  </si>
  <si>
    <t>Abländschen</t>
  </si>
  <si>
    <t>Saanen</t>
  </si>
  <si>
    <t>Saanenmöser</t>
  </si>
  <si>
    <t>Schönried</t>
  </si>
  <si>
    <t>Gstaad</t>
  </si>
  <si>
    <t>Turbach</t>
  </si>
  <si>
    <t>Grund b. Gstaad</t>
  </si>
  <si>
    <t>Sangernboden</t>
  </si>
  <si>
    <t>Guggisberg</t>
  </si>
  <si>
    <t>Riffenmatt</t>
  </si>
  <si>
    <t>Riedstätt</t>
  </si>
  <si>
    <t>Rüschegg Gambach</t>
  </si>
  <si>
    <t>Rüschegg</t>
  </si>
  <si>
    <t>Rüschegg Heubach</t>
  </si>
  <si>
    <t>Lanzenhäusern</t>
  </si>
  <si>
    <t>Schwarzenburg</t>
  </si>
  <si>
    <t>Mamishaus</t>
  </si>
  <si>
    <t>Milken</t>
  </si>
  <si>
    <t>Albligen</t>
  </si>
  <si>
    <t>Belp</t>
  </si>
  <si>
    <t>Belpberg</t>
  </si>
  <si>
    <t>Burgistein</t>
  </si>
  <si>
    <t>Gerzensee</t>
  </si>
  <si>
    <t>Gurzelen</t>
  </si>
  <si>
    <t>Jaberg</t>
  </si>
  <si>
    <t>Kaufdorf</t>
  </si>
  <si>
    <t>Kehrsatz</t>
  </si>
  <si>
    <t>Kirchdorf BE</t>
  </si>
  <si>
    <t>Kirchdorf (BE)</t>
  </si>
  <si>
    <t>Mühledorf BE</t>
  </si>
  <si>
    <t>Noflen BE</t>
  </si>
  <si>
    <t>Gelterfingen</t>
  </si>
  <si>
    <t>Niedermuhlern</t>
  </si>
  <si>
    <t>Rüti b. Riggisberg</t>
  </si>
  <si>
    <t>Riggisberg</t>
  </si>
  <si>
    <t>Rümligen</t>
  </si>
  <si>
    <t>Rüeggisberg</t>
  </si>
  <si>
    <t>Oberbütschel</t>
  </si>
  <si>
    <t>Hinterfultigen</t>
  </si>
  <si>
    <t>Helgisried-Rohrbach</t>
  </si>
  <si>
    <t>Seftigen</t>
  </si>
  <si>
    <t>Toffen</t>
  </si>
  <si>
    <t>Uttigen</t>
  </si>
  <si>
    <t>Wattenwil</t>
  </si>
  <si>
    <t>Zimmerwald</t>
  </si>
  <si>
    <t>Wald (BE)</t>
  </si>
  <si>
    <t>Englisberg</t>
  </si>
  <si>
    <t>Mühlethurnen</t>
  </si>
  <si>
    <t>Thurnen</t>
  </si>
  <si>
    <t>Lohnstorf</t>
  </si>
  <si>
    <t>Kirchenthurnen</t>
  </si>
  <si>
    <t>Aeschau</t>
  </si>
  <si>
    <t>Eggiwil</t>
  </si>
  <si>
    <t>Langnau im Emmental</t>
  </si>
  <si>
    <t>Oberfrittenbach</t>
  </si>
  <si>
    <t>Bärau</t>
  </si>
  <si>
    <t>Gohl</t>
  </si>
  <si>
    <t>Lauperswil</t>
  </si>
  <si>
    <t>Emmenmatt</t>
  </si>
  <si>
    <t>Röthenbach im Emmental</t>
  </si>
  <si>
    <t>Schwanden im Emmental</t>
  </si>
  <si>
    <t>Rüderswil</t>
  </si>
  <si>
    <t>Zollbrück</t>
  </si>
  <si>
    <t>Schangnau</t>
  </si>
  <si>
    <t>Signau</t>
  </si>
  <si>
    <t>Schüpbach</t>
  </si>
  <si>
    <t>Trub</t>
  </si>
  <si>
    <t>Fankhaus (Trub)</t>
  </si>
  <si>
    <t>Trubschachen</t>
  </si>
  <si>
    <t>Amsoldingen</t>
  </si>
  <si>
    <t>Blumenstein</t>
  </si>
  <si>
    <t>Heimenschwand</t>
  </si>
  <si>
    <t>Buchholterberg</t>
  </si>
  <si>
    <t>Eriz</t>
  </si>
  <si>
    <t>Fahrni b. Thun</t>
  </si>
  <si>
    <t>Fahrni</t>
  </si>
  <si>
    <t>Heiligenschwendi</t>
  </si>
  <si>
    <t>Heimberg</t>
  </si>
  <si>
    <t>Hünibach</t>
  </si>
  <si>
    <t>Hilterfingen</t>
  </si>
  <si>
    <t>Homberg b. Thun</t>
  </si>
  <si>
    <t>Homberg</t>
  </si>
  <si>
    <t>Horrenbach</t>
  </si>
  <si>
    <t>Horrenbach-Buchen</t>
  </si>
  <si>
    <t>Buchen BE</t>
  </si>
  <si>
    <t>Oberhofen am Thunersee</t>
  </si>
  <si>
    <t>Pohlern</t>
  </si>
  <si>
    <t>Gunten</t>
  </si>
  <si>
    <t>Sigriswil</t>
  </si>
  <si>
    <t>Tschingel ob Gunten</t>
  </si>
  <si>
    <t>Aeschlen ob Gunten</t>
  </si>
  <si>
    <t>Ringoldswil</t>
  </si>
  <si>
    <t>Schwanden (Sigriswil)</t>
  </si>
  <si>
    <t>Merligen</t>
  </si>
  <si>
    <t>Steffisburg</t>
  </si>
  <si>
    <t>Schwendibach</t>
  </si>
  <si>
    <t>Teuffenthal b. Thun</t>
  </si>
  <si>
    <t>Teuffenthal (BE)</t>
  </si>
  <si>
    <t>Thierachern</t>
  </si>
  <si>
    <t>Thun</t>
  </si>
  <si>
    <t>Goldiwil (Thun)</t>
  </si>
  <si>
    <t>Gwatt (Thun)</t>
  </si>
  <si>
    <t>Uebeschi</t>
  </si>
  <si>
    <t>Uetendorf</t>
  </si>
  <si>
    <t>Unterlangenegg</t>
  </si>
  <si>
    <t>Schwarzenegg</t>
  </si>
  <si>
    <t>Süderen</t>
  </si>
  <si>
    <t>Wachseldorn</t>
  </si>
  <si>
    <t>Zwieselberg</t>
  </si>
  <si>
    <t>Längenbühl</t>
  </si>
  <si>
    <t>Forst-Längenbühl</t>
  </si>
  <si>
    <t>Forst b. Längenbühl</t>
  </si>
  <si>
    <t>Affoltern im Emmental</t>
  </si>
  <si>
    <t>Weier im Emmental</t>
  </si>
  <si>
    <t>Häusernmoos im Emmental</t>
  </si>
  <si>
    <t>Dürrenroth</t>
  </si>
  <si>
    <t>Eriswil</t>
  </si>
  <si>
    <t>Huttwil</t>
  </si>
  <si>
    <t>Schwarzenbach (Huttwil)</t>
  </si>
  <si>
    <t>Lützelflüh-Goldbach</t>
  </si>
  <si>
    <t>Lützelflüh</t>
  </si>
  <si>
    <t>Ramsei</t>
  </si>
  <si>
    <t>Ranflüh</t>
  </si>
  <si>
    <t>Grünenmatt</t>
  </si>
  <si>
    <t>Rüegsauschachen</t>
  </si>
  <si>
    <t>Rüegsau</t>
  </si>
  <si>
    <t>Rüegsbach</t>
  </si>
  <si>
    <t>Sumiswald</t>
  </si>
  <si>
    <t>Grünen</t>
  </si>
  <si>
    <t>Wasen im Emmental</t>
  </si>
  <si>
    <t>Heimisbach</t>
  </si>
  <si>
    <t>Trachselwald</t>
  </si>
  <si>
    <t>Schmidigen-Mühleweg</t>
  </si>
  <si>
    <t>Walterswil (BE)</t>
  </si>
  <si>
    <t>Walterswil BE</t>
  </si>
  <si>
    <t>Wyssachen</t>
  </si>
  <si>
    <t>Attiswil</t>
  </si>
  <si>
    <t>Berken</t>
  </si>
  <si>
    <t>Bettenhausen</t>
  </si>
  <si>
    <t>Bollodingen</t>
  </si>
  <si>
    <t>Farnern</t>
  </si>
  <si>
    <t>Graben</t>
  </si>
  <si>
    <t>Wanzwil</t>
  </si>
  <si>
    <t>Heimenhausen</t>
  </si>
  <si>
    <t>Röthenbach Herzogenbuchsee</t>
  </si>
  <si>
    <t>Herzogenbuchsee</t>
  </si>
  <si>
    <t>Oberönz</t>
  </si>
  <si>
    <t>Inkwil</t>
  </si>
  <si>
    <t>Niederbipp</t>
  </si>
  <si>
    <t>Wolfisberg</t>
  </si>
  <si>
    <t>Niederönz</t>
  </si>
  <si>
    <t>Oberbipp</t>
  </si>
  <si>
    <t>Ochlenberg</t>
  </si>
  <si>
    <t>Oschwand</t>
  </si>
  <si>
    <t>Rumisberg</t>
  </si>
  <si>
    <t>Grasswil</t>
  </si>
  <si>
    <t>Seeberg</t>
  </si>
  <si>
    <t>Riedtwil</t>
  </si>
  <si>
    <t>Hermiswil</t>
  </si>
  <si>
    <t>Thörigen</t>
  </si>
  <si>
    <t>Walliswil b. Niederbipp</t>
  </si>
  <si>
    <t>Walliswil bei Niederbipp</t>
  </si>
  <si>
    <t>Walliswil b. Wangen</t>
  </si>
  <si>
    <t>Walliswil bei Wangen</t>
  </si>
  <si>
    <t>Wangen an der Aare</t>
  </si>
  <si>
    <t>Wangenried</t>
  </si>
  <si>
    <t>Wiedlisbach</t>
  </si>
  <si>
    <t>Doppleschwand</t>
  </si>
  <si>
    <t>LU</t>
  </si>
  <si>
    <t>Entlebuch</t>
  </si>
  <si>
    <t>Rengg</t>
  </si>
  <si>
    <t>Finsterwald b. Entlebuch</t>
  </si>
  <si>
    <t>Ebnet</t>
  </si>
  <si>
    <t>Flühli LU</t>
  </si>
  <si>
    <t>Flühli</t>
  </si>
  <si>
    <t>Sörenberg</t>
  </si>
  <si>
    <t>Hasle LU</t>
  </si>
  <si>
    <t>Hasle (LU)</t>
  </si>
  <si>
    <t>Fontannen b. Wolhusen</t>
  </si>
  <si>
    <t>Romoos</t>
  </si>
  <si>
    <t>Bramboden</t>
  </si>
  <si>
    <t>Schüpfheim</t>
  </si>
  <si>
    <t>Schachen LU</t>
  </si>
  <si>
    <t>Werthenstein</t>
  </si>
  <si>
    <t>Escholzmatt</t>
  </si>
  <si>
    <t>Escholzmatt-Marbach</t>
  </si>
  <si>
    <t>Wiggen</t>
  </si>
  <si>
    <t>Marbach LU</t>
  </si>
  <si>
    <t>Aesch LU</t>
  </si>
  <si>
    <t>Aesch (LU)</t>
  </si>
  <si>
    <t>Ballwil</t>
  </si>
  <si>
    <t>Emmenbrücke</t>
  </si>
  <si>
    <t>Emmen</t>
  </si>
  <si>
    <t>Ermensee</t>
  </si>
  <si>
    <t>Eschenbach LU</t>
  </si>
  <si>
    <t>Eschenbach (LU)</t>
  </si>
  <si>
    <t>Gelfingen</t>
  </si>
  <si>
    <t>Hitzkirch</t>
  </si>
  <si>
    <t>Sulz LU</t>
  </si>
  <si>
    <t>Retschwil</t>
  </si>
  <si>
    <t>Altwis</t>
  </si>
  <si>
    <t>Müswangen</t>
  </si>
  <si>
    <t>Hämikon</t>
  </si>
  <si>
    <t>Mosen</t>
  </si>
  <si>
    <t>Hochdorf</t>
  </si>
  <si>
    <t>Urswil</t>
  </si>
  <si>
    <t>Baldegg</t>
  </si>
  <si>
    <t>Hohenrain</t>
  </si>
  <si>
    <t>Kleinwangen</t>
  </si>
  <si>
    <t>Lieli LU</t>
  </si>
  <si>
    <t>Inwil</t>
  </si>
  <si>
    <t>Rain</t>
  </si>
  <si>
    <t>Römerswil LU</t>
  </si>
  <si>
    <t>Römerswil</t>
  </si>
  <si>
    <t>Herlisberg</t>
  </si>
  <si>
    <t>Rothenburg</t>
  </si>
  <si>
    <t>Schongau</t>
  </si>
  <si>
    <t>Adligenswil</t>
  </si>
  <si>
    <t>Buchrain</t>
  </si>
  <si>
    <t>Perlen</t>
  </si>
  <si>
    <t>Dierikon</t>
  </si>
  <si>
    <t>Ebikon</t>
  </si>
  <si>
    <t>Gisikon</t>
  </si>
  <si>
    <t>Greppen</t>
  </si>
  <si>
    <t>Honau</t>
  </si>
  <si>
    <t>St. Niklausen LU</t>
  </si>
  <si>
    <t>Horw</t>
  </si>
  <si>
    <t>Kastanienbaum</t>
  </si>
  <si>
    <t>Kriens</t>
  </si>
  <si>
    <t>Obernau</t>
  </si>
  <si>
    <t>Luzern</t>
  </si>
  <si>
    <t>Malters</t>
  </si>
  <si>
    <t>Meggen</t>
  </si>
  <si>
    <t>Meierskappel</t>
  </si>
  <si>
    <t>Root</t>
  </si>
  <si>
    <t>Root D4</t>
  </si>
  <si>
    <t>Eigenthal</t>
  </si>
  <si>
    <t>Schwarzenberg</t>
  </si>
  <si>
    <t>Schwarzenberg LU</t>
  </si>
  <si>
    <t>Udligenswil</t>
  </si>
  <si>
    <t>Vitznau</t>
  </si>
  <si>
    <t>Weggis</t>
  </si>
  <si>
    <t>Rigi Kaltbad</t>
  </si>
  <si>
    <t>Neudorf</t>
  </si>
  <si>
    <t>Beromünster</t>
  </si>
  <si>
    <t>Schwarzenbach LU</t>
  </si>
  <si>
    <t>Gunzwil</t>
  </si>
  <si>
    <t>Büron</t>
  </si>
  <si>
    <t>Buttisholz</t>
  </si>
  <si>
    <t>Eich</t>
  </si>
  <si>
    <t>Geuensee</t>
  </si>
  <si>
    <t>Grosswangen</t>
  </si>
  <si>
    <t>Hildisrieden</t>
  </si>
  <si>
    <t>St. Erhard</t>
  </si>
  <si>
    <t>Knutwil</t>
  </si>
  <si>
    <t>Kaltbach</t>
  </si>
  <si>
    <t>Mauensee</t>
  </si>
  <si>
    <t>Hellbühl</t>
  </si>
  <si>
    <t>Neuenkirch</t>
  </si>
  <si>
    <t>Sempach Station</t>
  </si>
  <si>
    <t>Nottwil</t>
  </si>
  <si>
    <t>Oberkirch LU</t>
  </si>
  <si>
    <t>Oberkirch</t>
  </si>
  <si>
    <t>Pfeffikon LU</t>
  </si>
  <si>
    <t>Rickenbach (LU)</t>
  </si>
  <si>
    <t>Rickenbach LU</t>
  </si>
  <si>
    <t>Ruswil</t>
  </si>
  <si>
    <t>Sigigen</t>
  </si>
  <si>
    <t>Schenkon</t>
  </si>
  <si>
    <t>Schlierbach</t>
  </si>
  <si>
    <t>Sempach</t>
  </si>
  <si>
    <t>Sursee</t>
  </si>
  <si>
    <t>Triengen</t>
  </si>
  <si>
    <t>Kulmerau</t>
  </si>
  <si>
    <t>Winikon</t>
  </si>
  <si>
    <t>Wilihof</t>
  </si>
  <si>
    <t>Wolhusen</t>
  </si>
  <si>
    <t>Steinhuserberg</t>
  </si>
  <si>
    <t>Alberswil</t>
  </si>
  <si>
    <t>Altbüron</t>
  </si>
  <si>
    <t>Ebersecken</t>
  </si>
  <si>
    <t>Altishofen</t>
  </si>
  <si>
    <t>Buchs LU</t>
  </si>
  <si>
    <t>Dagmersellen</t>
  </si>
  <si>
    <t>Uffikon</t>
  </si>
  <si>
    <t>Egolzwil</t>
  </si>
  <si>
    <t>Kottwil</t>
  </si>
  <si>
    <t>Ettiswil</t>
  </si>
  <si>
    <t>Fischbach LU</t>
  </si>
  <si>
    <t>Fischbach</t>
  </si>
  <si>
    <t>Grossdietwil</t>
  </si>
  <si>
    <t>Hergiswil b. Willisau</t>
  </si>
  <si>
    <t>Hergiswil bei Willisau</t>
  </si>
  <si>
    <t>Hofstatt</t>
  </si>
  <si>
    <t>Luthern</t>
  </si>
  <si>
    <t>Luthern Bad</t>
  </si>
  <si>
    <t>Menznau</t>
  </si>
  <si>
    <t>Geiss</t>
  </si>
  <si>
    <t>Menzberg</t>
  </si>
  <si>
    <t>Nebikon</t>
  </si>
  <si>
    <t>St. Urban</t>
  </si>
  <si>
    <t>Pfaffnau</t>
  </si>
  <si>
    <t>Reiden</t>
  </si>
  <si>
    <t>Reidermoos</t>
  </si>
  <si>
    <t>Mehlsecken</t>
  </si>
  <si>
    <t>Langnau b. Reiden</t>
  </si>
  <si>
    <t>Richenthal</t>
  </si>
  <si>
    <t>Roggliswil</t>
  </si>
  <si>
    <t>Ohmstal</t>
  </si>
  <si>
    <t>Schötz</t>
  </si>
  <si>
    <t>Ufhusen</t>
  </si>
  <si>
    <t>Wauwil</t>
  </si>
  <si>
    <t>Wikon</t>
  </si>
  <si>
    <t>Hintermoos</t>
  </si>
  <si>
    <t>Zell LU</t>
  </si>
  <si>
    <t>Zell (LU)</t>
  </si>
  <si>
    <t>Hüswil</t>
  </si>
  <si>
    <t>Daiwil</t>
  </si>
  <si>
    <t>Willisau</t>
  </si>
  <si>
    <t>Rohrmatt</t>
  </si>
  <si>
    <t>Gettnau</t>
  </si>
  <si>
    <t>Altdorf UR</t>
  </si>
  <si>
    <t>Altdorf (UR)</t>
  </si>
  <si>
    <t>UR</t>
  </si>
  <si>
    <t>Andermatt</t>
  </si>
  <si>
    <t>Attinghausen</t>
  </si>
  <si>
    <t>Bürglen UR</t>
  </si>
  <si>
    <t>Bürglen (UR)</t>
  </si>
  <si>
    <t>Erstfeld</t>
  </si>
  <si>
    <t>Flüelen</t>
  </si>
  <si>
    <t>Göschenen</t>
  </si>
  <si>
    <t>Intschi</t>
  </si>
  <si>
    <t>Gurtnellen</t>
  </si>
  <si>
    <t>Hospental</t>
  </si>
  <si>
    <t>Isenthal</t>
  </si>
  <si>
    <t>Realp</t>
  </si>
  <si>
    <t>Schattdorf</t>
  </si>
  <si>
    <t>Haldi b. Schattdorf</t>
  </si>
  <si>
    <t>Seedorf UR</t>
  </si>
  <si>
    <t>Seedorf (UR)</t>
  </si>
  <si>
    <t>Bauen</t>
  </si>
  <si>
    <t>Seelisberg</t>
  </si>
  <si>
    <t>Rütli</t>
  </si>
  <si>
    <t>Silenen</t>
  </si>
  <si>
    <t>Amsteg</t>
  </si>
  <si>
    <t>Bristen</t>
  </si>
  <si>
    <t>Sisikon</t>
  </si>
  <si>
    <t>Spiringen</t>
  </si>
  <si>
    <t>Urnerboden</t>
  </si>
  <si>
    <t>Unterschächen</t>
  </si>
  <si>
    <t>Wassen UR</t>
  </si>
  <si>
    <t>Wassen</t>
  </si>
  <si>
    <t>Meien</t>
  </si>
  <si>
    <t>Bennau</t>
  </si>
  <si>
    <t>Einsiedeln</t>
  </si>
  <si>
    <t>SZ</t>
  </si>
  <si>
    <t>Trachslau</t>
  </si>
  <si>
    <t>Gross</t>
  </si>
  <si>
    <t>Euthal</t>
  </si>
  <si>
    <t>Willerzell</t>
  </si>
  <si>
    <t>Egg SZ</t>
  </si>
  <si>
    <t>Rigi Scheidegg</t>
  </si>
  <si>
    <t>Gersau</t>
  </si>
  <si>
    <t>Schindellegi</t>
  </si>
  <si>
    <t>Feusisberg</t>
  </si>
  <si>
    <t>Hurden</t>
  </si>
  <si>
    <t>Freienbach</t>
  </si>
  <si>
    <t>Bäch SZ</t>
  </si>
  <si>
    <t>Pfäffikon SZ</t>
  </si>
  <si>
    <t>Wollerau</t>
  </si>
  <si>
    <t>Wilen b. Wollerau</t>
  </si>
  <si>
    <t>Merlischachen</t>
  </si>
  <si>
    <t>Küssnacht (SZ)</t>
  </si>
  <si>
    <t>Küssnacht am Rigi</t>
  </si>
  <si>
    <t>Immensee</t>
  </si>
  <si>
    <t>Altendorf</t>
  </si>
  <si>
    <t>Galgenen</t>
  </si>
  <si>
    <t>Innerthal</t>
  </si>
  <si>
    <t>Lachen SZ</t>
  </si>
  <si>
    <t>Lachen</t>
  </si>
  <si>
    <t>Reichenburg</t>
  </si>
  <si>
    <t>Siebnen</t>
  </si>
  <si>
    <t>Schübelbach</t>
  </si>
  <si>
    <t>Buttikon SZ</t>
  </si>
  <si>
    <t>Tuggen</t>
  </si>
  <si>
    <t>Vorderthal</t>
  </si>
  <si>
    <t>Wangen SZ</t>
  </si>
  <si>
    <t>Wangen (SZ)</t>
  </si>
  <si>
    <t>Alpthal</t>
  </si>
  <si>
    <t>Goldau</t>
  </si>
  <si>
    <t>Arth</t>
  </si>
  <si>
    <t>Rigi Klösterli</t>
  </si>
  <si>
    <t>Rigi Staffel</t>
  </si>
  <si>
    <t>Rigi Kulm</t>
  </si>
  <si>
    <t>Oberarth</t>
  </si>
  <si>
    <t>Illgau</t>
  </si>
  <si>
    <t>Brunnen</t>
  </si>
  <si>
    <t>Ingenbohl</t>
  </si>
  <si>
    <t>Lauerz</t>
  </si>
  <si>
    <t>Stoos SZ</t>
  </si>
  <si>
    <t>Morschach</t>
  </si>
  <si>
    <t>Muotathal</t>
  </si>
  <si>
    <t>Bisisthal</t>
  </si>
  <si>
    <t>Ried (Muotathal)</t>
  </si>
  <si>
    <t>Oberiberg</t>
  </si>
  <si>
    <t>Riemenstalden</t>
  </si>
  <si>
    <t>Rothenthurm</t>
  </si>
  <si>
    <t>Sattel</t>
  </si>
  <si>
    <t>Seewen SZ</t>
  </si>
  <si>
    <t>Schwyz</t>
  </si>
  <si>
    <t>Rickenbach b. Schwyz</t>
  </si>
  <si>
    <t>Ibach</t>
  </si>
  <si>
    <t>Steinen</t>
  </si>
  <si>
    <t>Steinerberg</t>
  </si>
  <si>
    <t>Unteriberg</t>
  </si>
  <si>
    <t>Studen SZ</t>
  </si>
  <si>
    <t>Pilatus Kulm</t>
  </si>
  <si>
    <t>Alpnach</t>
  </si>
  <si>
    <t>OW</t>
  </si>
  <si>
    <t>Alpnachstad</t>
  </si>
  <si>
    <t>Alpnach Dorf</t>
  </si>
  <si>
    <t>Grafenort</t>
  </si>
  <si>
    <t>Engelberg</t>
  </si>
  <si>
    <t>Giswil</t>
  </si>
  <si>
    <t>Kerns</t>
  </si>
  <si>
    <t>St. Niklausen OW</t>
  </si>
  <si>
    <t>Melchtal</t>
  </si>
  <si>
    <t>Melchsee-Frutt</t>
  </si>
  <si>
    <t>Lungern</t>
  </si>
  <si>
    <t>Bürglen OW</t>
  </si>
  <si>
    <t>Sachseln</t>
  </si>
  <si>
    <t>Flüeli-Ranft</t>
  </si>
  <si>
    <t>Kägiswil</t>
  </si>
  <si>
    <t>Sarnen</t>
  </si>
  <si>
    <t>Ramersberg</t>
  </si>
  <si>
    <t>Wilen (Sarnen)</t>
  </si>
  <si>
    <t>Stalden (Sarnen)</t>
  </si>
  <si>
    <t>Beckenried</t>
  </si>
  <si>
    <t>NW</t>
  </si>
  <si>
    <t>Buochs</t>
  </si>
  <si>
    <t>Dallenwil</t>
  </si>
  <si>
    <t>Wiesenberg</t>
  </si>
  <si>
    <t>Wirzweli</t>
  </si>
  <si>
    <t>Emmetten</t>
  </si>
  <si>
    <t>Bürgenstock</t>
  </si>
  <si>
    <t>Ennetbürgen</t>
  </si>
  <si>
    <t>Ennetmoos</t>
  </si>
  <si>
    <t>Hergiswil NW</t>
  </si>
  <si>
    <t>Hergiswil (NW)</t>
  </si>
  <si>
    <t>Oberdorf NW</t>
  </si>
  <si>
    <t>Oberdorf (NW)</t>
  </si>
  <si>
    <t>Büren NW</t>
  </si>
  <si>
    <t>Niederrickenbach</t>
  </si>
  <si>
    <t>Stans</t>
  </si>
  <si>
    <t>Stansstad</t>
  </si>
  <si>
    <t>Obbürgen</t>
  </si>
  <si>
    <t>Fürigen</t>
  </si>
  <si>
    <t>Kehrsiten</t>
  </si>
  <si>
    <t>Wolfenschiessen</t>
  </si>
  <si>
    <t>Oberrickenbach</t>
  </si>
  <si>
    <t>Näfels</t>
  </si>
  <si>
    <t>Glarus Nord</t>
  </si>
  <si>
    <t>GL</t>
  </si>
  <si>
    <t>Mollis</t>
  </si>
  <si>
    <t>Filzbach</t>
  </si>
  <si>
    <t>Obstalden</t>
  </si>
  <si>
    <t>Bilten</t>
  </si>
  <si>
    <t>Niederurnen</t>
  </si>
  <si>
    <t>Oberurnen</t>
  </si>
  <si>
    <t>Mühlehorn</t>
  </si>
  <si>
    <t>Mitlödi</t>
  </si>
  <si>
    <t>Glarus Süd</t>
  </si>
  <si>
    <t>Schwanden GL</t>
  </si>
  <si>
    <t>Schwändi b. Schwanden</t>
  </si>
  <si>
    <t>Sool</t>
  </si>
  <si>
    <t>Engi</t>
  </si>
  <si>
    <t>Matt</t>
  </si>
  <si>
    <t>Elm</t>
  </si>
  <si>
    <t>Nidfurn</t>
  </si>
  <si>
    <t>Haslen GL</t>
  </si>
  <si>
    <t>Leuggelbach</t>
  </si>
  <si>
    <t>Luchsingen</t>
  </si>
  <si>
    <t>Hätzingen</t>
  </si>
  <si>
    <t>Diesbach GL</t>
  </si>
  <si>
    <t>Betschwanden</t>
  </si>
  <si>
    <t>Rüti GL</t>
  </si>
  <si>
    <t>Linthal</t>
  </si>
  <si>
    <t>Braunwald</t>
  </si>
  <si>
    <t>Glarus</t>
  </si>
  <si>
    <t>Riedern</t>
  </si>
  <si>
    <t>Klöntal</t>
  </si>
  <si>
    <t>Netstal</t>
  </si>
  <si>
    <t>Ennenda</t>
  </si>
  <si>
    <t>Allenwinden</t>
  </si>
  <si>
    <t>Baar</t>
  </si>
  <si>
    <t>ZG</t>
  </si>
  <si>
    <t>Cham</t>
  </si>
  <si>
    <t>Hagendorn</t>
  </si>
  <si>
    <t>Hünenberg</t>
  </si>
  <si>
    <t>Hünenberg See</t>
  </si>
  <si>
    <t>Menzingen</t>
  </si>
  <si>
    <t>Edlibach</t>
  </si>
  <si>
    <t>Finstersee</t>
  </si>
  <si>
    <t>Sihlbrugg</t>
  </si>
  <si>
    <t>Neuheim</t>
  </si>
  <si>
    <t>Oberägeri</t>
  </si>
  <si>
    <t>Alosen</t>
  </si>
  <si>
    <t>Morgarten</t>
  </si>
  <si>
    <t>Rotkreuz</t>
  </si>
  <si>
    <t>Risch</t>
  </si>
  <si>
    <t>Buonas</t>
  </si>
  <si>
    <t>Holzhäusern ZG</t>
  </si>
  <si>
    <t>Steinhausen</t>
  </si>
  <si>
    <t>Unterägeri</t>
  </si>
  <si>
    <t>Neuägeri</t>
  </si>
  <si>
    <t>Walchwil</t>
  </si>
  <si>
    <t>Zug</t>
  </si>
  <si>
    <t>Zugerberg</t>
  </si>
  <si>
    <t>Oberwil b. Zug</t>
  </si>
  <si>
    <t>Châtillon FR</t>
  </si>
  <si>
    <t>Châtillon (FR)</t>
  </si>
  <si>
    <t>FR</t>
  </si>
  <si>
    <t>Cugy FR</t>
  </si>
  <si>
    <t>Cugy (FR)</t>
  </si>
  <si>
    <t>Vesin</t>
  </si>
  <si>
    <t>Fétigny</t>
  </si>
  <si>
    <t>Gletterens</t>
  </si>
  <si>
    <t>Lully FR</t>
  </si>
  <si>
    <t>Lully (FR)</t>
  </si>
  <si>
    <t>Seiry</t>
  </si>
  <si>
    <t>Bollion</t>
  </si>
  <si>
    <t>Ménières</t>
  </si>
  <si>
    <t>Cousset</t>
  </si>
  <si>
    <t>Montagny (FR)</t>
  </si>
  <si>
    <t>Montagny-les-Monts</t>
  </si>
  <si>
    <t>Mannens</t>
  </si>
  <si>
    <t>Grandsivaz</t>
  </si>
  <si>
    <t>Montagny-la-Ville</t>
  </si>
  <si>
    <t>Nuvilly</t>
  </si>
  <si>
    <t>Prévondavaux</t>
  </si>
  <si>
    <t>St-Aubin FR</t>
  </si>
  <si>
    <t>Saint-Aubin (FR)</t>
  </si>
  <si>
    <t>Les Friques</t>
  </si>
  <si>
    <t>Sévaz</t>
  </si>
  <si>
    <t>Villeneuve FR</t>
  </si>
  <si>
    <t>Surpierre</t>
  </si>
  <si>
    <t>Praratoud</t>
  </si>
  <si>
    <t>Cheiry</t>
  </si>
  <si>
    <t>Chapelle (Broye)</t>
  </si>
  <si>
    <t>Vallon</t>
  </si>
  <si>
    <t>Montet (Broye)</t>
  </si>
  <si>
    <t>Les Montets</t>
  </si>
  <si>
    <t>Frasses</t>
  </si>
  <si>
    <t>Aumont</t>
  </si>
  <si>
    <t>Granges-de-Vesin</t>
  </si>
  <si>
    <t>Delley</t>
  </si>
  <si>
    <t>Delley-Portalban</t>
  </si>
  <si>
    <t>Portalban</t>
  </si>
  <si>
    <t>Dompierre FR</t>
  </si>
  <si>
    <t>Belmont-Broye</t>
  </si>
  <si>
    <t>Domdidier</t>
  </si>
  <si>
    <t>Léchelles</t>
  </si>
  <si>
    <t>Chandon</t>
  </si>
  <si>
    <t>Russy</t>
  </si>
  <si>
    <t>Estavayer-le-Lac</t>
  </si>
  <si>
    <t>Estavayer</t>
  </si>
  <si>
    <t>Font</t>
  </si>
  <si>
    <t>Autavaux</t>
  </si>
  <si>
    <t>Forel FR</t>
  </si>
  <si>
    <t>Montbrelloz</t>
  </si>
  <si>
    <t>Vuissens</t>
  </si>
  <si>
    <t>Murist</t>
  </si>
  <si>
    <t>Bussy FR</t>
  </si>
  <si>
    <t>Morens FR</t>
  </si>
  <si>
    <t>Rueyres-les-Prés</t>
  </si>
  <si>
    <t>Cheyres</t>
  </si>
  <si>
    <t>Cheyres-Châbles</t>
  </si>
  <si>
    <t>Châbles FR</t>
  </si>
  <si>
    <t>Auboranges</t>
  </si>
  <si>
    <t>Billens</t>
  </si>
  <si>
    <t>Billens-Hennens</t>
  </si>
  <si>
    <t>Hennens</t>
  </si>
  <si>
    <t>Chapelle (Glâne)</t>
  </si>
  <si>
    <t>Le Châtelard-près-Romont</t>
  </si>
  <si>
    <t>Le Châtelard</t>
  </si>
  <si>
    <t>Châtonnaye</t>
  </si>
  <si>
    <t>Ecublens FR</t>
  </si>
  <si>
    <t>Ecublens (FR)</t>
  </si>
  <si>
    <t>Grangettes-près-Romont</t>
  </si>
  <si>
    <t>Grangettes</t>
  </si>
  <si>
    <t>Massonnens</t>
  </si>
  <si>
    <t>Berlens</t>
  </si>
  <si>
    <t>Mézières (FR)</t>
  </si>
  <si>
    <t>Mézières FR</t>
  </si>
  <si>
    <t>Montet (Glâne)</t>
  </si>
  <si>
    <t>Romont FR</t>
  </si>
  <si>
    <t>Romont (FR)</t>
  </si>
  <si>
    <t>Promasens</t>
  </si>
  <si>
    <t>Rue</t>
  </si>
  <si>
    <t>Gillarens</t>
  </si>
  <si>
    <t>Blessens</t>
  </si>
  <si>
    <t>Chavannes-les-Forts</t>
  </si>
  <si>
    <t>Siviriez</t>
  </si>
  <si>
    <t>Prez-vers-Siviriez</t>
  </si>
  <si>
    <t>Villaraboud</t>
  </si>
  <si>
    <t>Ursy</t>
  </si>
  <si>
    <t>Bionnens</t>
  </si>
  <si>
    <t>Esmonts</t>
  </si>
  <si>
    <t>Vuarmarens</t>
  </si>
  <si>
    <t>Morlens</t>
  </si>
  <si>
    <t>Vauderens</t>
  </si>
  <si>
    <t>Mossel</t>
  </si>
  <si>
    <t>Villariaz</t>
  </si>
  <si>
    <t>Vuisternens-devant-Romont</t>
  </si>
  <si>
    <t>La Neirigue</t>
  </si>
  <si>
    <t>La Magne</t>
  </si>
  <si>
    <t>Estévenens</t>
  </si>
  <si>
    <t>Sommentier</t>
  </si>
  <si>
    <t>Lieffrens</t>
  </si>
  <si>
    <t>La Joux FR</t>
  </si>
  <si>
    <t>Les Ecasseys</t>
  </si>
  <si>
    <t>Villarsiviriaux</t>
  </si>
  <si>
    <t>Villorsonnens</t>
  </si>
  <si>
    <t>Villargiroud</t>
  </si>
  <si>
    <t>Orsonnens</t>
  </si>
  <si>
    <t>Chavannes-sous-Orsonnens</t>
  </si>
  <si>
    <t>Torny-le-Grand</t>
  </si>
  <si>
    <t>Torny</t>
  </si>
  <si>
    <t>Middes</t>
  </si>
  <si>
    <t>Villaz-St-Pierre</t>
  </si>
  <si>
    <t>Villaz</t>
  </si>
  <si>
    <t>Lussy FR</t>
  </si>
  <si>
    <t>Villarimboud</t>
  </si>
  <si>
    <t>Albeuve</t>
  </si>
  <si>
    <t>Haut-Intyamon</t>
  </si>
  <si>
    <t>Lessoc</t>
  </si>
  <si>
    <t>Les Sciernes-d'Albeuve</t>
  </si>
  <si>
    <t>Neirivue</t>
  </si>
  <si>
    <t>Montbovon</t>
  </si>
  <si>
    <t>Gumefens</t>
  </si>
  <si>
    <t>Pont-en-Ogoz</t>
  </si>
  <si>
    <t>Avry-devant-Pont</t>
  </si>
  <si>
    <t>Le Bry</t>
  </si>
  <si>
    <t>Botterens</t>
  </si>
  <si>
    <t>Villarbeney</t>
  </si>
  <si>
    <t>Broc</t>
  </si>
  <si>
    <t>Bulle</t>
  </si>
  <si>
    <t>La Tour-de-Trême</t>
  </si>
  <si>
    <t>Châtel-sur-Montsalvens</t>
  </si>
  <si>
    <t>Corbières</t>
  </si>
  <si>
    <t>Villarvolard</t>
  </si>
  <si>
    <t>Crésuz</t>
  </si>
  <si>
    <t>Echarlens</t>
  </si>
  <si>
    <t>Grandvillard</t>
  </si>
  <si>
    <t>Gruyères</t>
  </si>
  <si>
    <t>Pringy</t>
  </si>
  <si>
    <t>Epagny</t>
  </si>
  <si>
    <t>Moléson-sur-Gruyères</t>
  </si>
  <si>
    <t>Hauteville</t>
  </si>
  <si>
    <t>Jaun</t>
  </si>
  <si>
    <t>Im Fang</t>
  </si>
  <si>
    <t>Marsens</t>
  </si>
  <si>
    <t>Vuippens</t>
  </si>
  <si>
    <t>Morlon</t>
  </si>
  <si>
    <t>Le Pâquier-Montbarry</t>
  </si>
  <si>
    <t>Le Pâquier (FR)</t>
  </si>
  <si>
    <t>Pont-la-Ville</t>
  </si>
  <si>
    <t>Riaz</t>
  </si>
  <si>
    <t>La Roche FR</t>
  </si>
  <si>
    <t>La Roche</t>
  </si>
  <si>
    <t>Sâles (Gruyère)</t>
  </si>
  <si>
    <t>Sâles</t>
  </si>
  <si>
    <t>Maules</t>
  </si>
  <si>
    <t>Romanens</t>
  </si>
  <si>
    <t>Treyfayes</t>
  </si>
  <si>
    <t>Rueyres-Treyfayes</t>
  </si>
  <si>
    <t>Sorens</t>
  </si>
  <si>
    <t>Vaulruz</t>
  </si>
  <si>
    <t>Vuadens</t>
  </si>
  <si>
    <t>Estavannens</t>
  </si>
  <si>
    <t>Bas-Intyamon</t>
  </si>
  <si>
    <t>Villars-sous-Mont</t>
  </si>
  <si>
    <t>Enney</t>
  </si>
  <si>
    <t>Charmey (Gruyère)</t>
  </si>
  <si>
    <t>Val-de-Charmey</t>
  </si>
  <si>
    <t>Cerniat FR</t>
  </si>
  <si>
    <t>Autigny</t>
  </si>
  <si>
    <t>Corjolens</t>
  </si>
  <si>
    <t>Avry</t>
  </si>
  <si>
    <t>Avry-sur-Matran</t>
  </si>
  <si>
    <t>Belfaux</t>
  </si>
  <si>
    <t>Autafond</t>
  </si>
  <si>
    <t>Chénens</t>
  </si>
  <si>
    <t>Corminboeuf</t>
  </si>
  <si>
    <t>Chésopelloz</t>
  </si>
  <si>
    <t>Cottens FR</t>
  </si>
  <si>
    <t>Cottens (FR)</t>
  </si>
  <si>
    <t>Ferpicloz</t>
  </si>
  <si>
    <t>Fribourg</t>
  </si>
  <si>
    <t>Bourguillon</t>
  </si>
  <si>
    <t>Givisiez</t>
  </si>
  <si>
    <t>Granges-Paccot</t>
  </si>
  <si>
    <t>Grolley</t>
  </si>
  <si>
    <t>Marly</t>
  </si>
  <si>
    <t>Matran</t>
  </si>
  <si>
    <t>Neyruz FR</t>
  </si>
  <si>
    <t>Neyruz (FR)</t>
  </si>
  <si>
    <t>Pierrafortscha</t>
  </si>
  <si>
    <t>Nierlet-les-Bois</t>
  </si>
  <si>
    <t>Ponthaux</t>
  </si>
  <si>
    <t>Le Mouret</t>
  </si>
  <si>
    <t>Essert FR</t>
  </si>
  <si>
    <t>Montévraz</t>
  </si>
  <si>
    <t>Oberried FR</t>
  </si>
  <si>
    <t>Zénauva</t>
  </si>
  <si>
    <t>Bonnefontaine</t>
  </si>
  <si>
    <t>Treyvaux</t>
  </si>
  <si>
    <t>Villars-sur-Glâne</t>
  </si>
  <si>
    <t>Villarsel-sur-Marly</t>
  </si>
  <si>
    <t>Posieux</t>
  </si>
  <si>
    <t>Hauterive (FR)</t>
  </si>
  <si>
    <t>Ecuvillens</t>
  </si>
  <si>
    <t>Lentigny</t>
  </si>
  <si>
    <t>La Brillaz</t>
  </si>
  <si>
    <t>Onnens FR</t>
  </si>
  <si>
    <t>Lovens</t>
  </si>
  <si>
    <t>Lossy</t>
  </si>
  <si>
    <t>La Sonnaz</t>
  </si>
  <si>
    <t>La Corbaz</t>
  </si>
  <si>
    <t>Cormagens</t>
  </si>
  <si>
    <t>Formangueires</t>
  </si>
  <si>
    <t>Villarlod</t>
  </si>
  <si>
    <t>Gibloux</t>
  </si>
  <si>
    <t>Rueyres-St-Laurent</t>
  </si>
  <si>
    <t>Estavayer-le-Gibloux</t>
  </si>
  <si>
    <t>Villarsel-le-Gibloux</t>
  </si>
  <si>
    <t>Vuisternens-en-Ogoz</t>
  </si>
  <si>
    <t>Farvagny-le-Grand</t>
  </si>
  <si>
    <t>Farvagny-le-Petit</t>
  </si>
  <si>
    <t>Grenilles</t>
  </si>
  <si>
    <t>Posat</t>
  </si>
  <si>
    <t>Corpataux</t>
  </si>
  <si>
    <t>Magnedens</t>
  </si>
  <si>
    <t>Rossens FR</t>
  </si>
  <si>
    <t>Prez-vers-Noréaz</t>
  </si>
  <si>
    <t>Prez</t>
  </si>
  <si>
    <t>Corserey</t>
  </si>
  <si>
    <t>Noréaz</t>
  </si>
  <si>
    <t>Senèdes</t>
  </si>
  <si>
    <t>Bois-d'Amont</t>
  </si>
  <si>
    <t>Ependes FR</t>
  </si>
  <si>
    <t>Arconciel</t>
  </si>
  <si>
    <t>Courgevaux</t>
  </si>
  <si>
    <t>Villarepos</t>
  </si>
  <si>
    <t>Courtepin</t>
  </si>
  <si>
    <t>Pensier</t>
  </si>
  <si>
    <t>Barberêche</t>
  </si>
  <si>
    <t>Wallenried</t>
  </si>
  <si>
    <t>Courtaman</t>
  </si>
  <si>
    <t>Cressier FR</t>
  </si>
  <si>
    <t>Cressier (FR)</t>
  </si>
  <si>
    <t>Fräschels</t>
  </si>
  <si>
    <t>Greng</t>
  </si>
  <si>
    <t>Cordast</t>
  </si>
  <si>
    <t>Gurmels</t>
  </si>
  <si>
    <t>Guschelmuth</t>
  </si>
  <si>
    <t>Wallenbuch</t>
  </si>
  <si>
    <t>Kleingurmels</t>
  </si>
  <si>
    <t>Liebistorf</t>
  </si>
  <si>
    <t>Kerzers</t>
  </si>
  <si>
    <t>Kleinbösingen</t>
  </si>
  <si>
    <t>Meyriez</t>
  </si>
  <si>
    <t>Misery</t>
  </si>
  <si>
    <t>Misery-Courtion</t>
  </si>
  <si>
    <t>Cormérod</t>
  </si>
  <si>
    <t>Courtion</t>
  </si>
  <si>
    <t>Cournillens</t>
  </si>
  <si>
    <t>Muntelier</t>
  </si>
  <si>
    <t>Clavaleyres</t>
  </si>
  <si>
    <t>Murten</t>
  </si>
  <si>
    <t>Jeuss</t>
  </si>
  <si>
    <t>Salvenach</t>
  </si>
  <si>
    <t>Courlevon</t>
  </si>
  <si>
    <t>Gempenach</t>
  </si>
  <si>
    <t>Büchslen</t>
  </si>
  <si>
    <t>Lurtigen</t>
  </si>
  <si>
    <t>Galmiz</t>
  </si>
  <si>
    <t>Ried b. Kerzers</t>
  </si>
  <si>
    <t>Ried bei Kerzers</t>
  </si>
  <si>
    <t>Agriswil</t>
  </si>
  <si>
    <t>Ulmiz</t>
  </si>
  <si>
    <t>Sugiez</t>
  </si>
  <si>
    <t>Mont-Vully</t>
  </si>
  <si>
    <t>Môtier (Vully)</t>
  </si>
  <si>
    <t>Mur (Vully) FR</t>
  </si>
  <si>
    <t>Praz (Vully)</t>
  </si>
  <si>
    <t>Lugnorre</t>
  </si>
  <si>
    <t>Brünisried</t>
  </si>
  <si>
    <t>Düdingen</t>
  </si>
  <si>
    <t>Giffers</t>
  </si>
  <si>
    <t>Bösingen</t>
  </si>
  <si>
    <t>Heitenried</t>
  </si>
  <si>
    <t>Plaffeien</t>
  </si>
  <si>
    <t>Oberschrot</t>
  </si>
  <si>
    <t>Schwarzsee</t>
  </si>
  <si>
    <t>Zumholz</t>
  </si>
  <si>
    <t>Plasselb</t>
  </si>
  <si>
    <t>Rechthalten</t>
  </si>
  <si>
    <t>St. Silvester</t>
  </si>
  <si>
    <t>St. Ursen</t>
  </si>
  <si>
    <t>Schmitten FR</t>
  </si>
  <si>
    <t>Schmitten (FR)</t>
  </si>
  <si>
    <t>Tafers</t>
  </si>
  <si>
    <t>St. Antoni</t>
  </si>
  <si>
    <t>Alterswil FR</t>
  </si>
  <si>
    <t>Tentlingen</t>
  </si>
  <si>
    <t>Ueberstorf</t>
  </si>
  <si>
    <t>Flamatt</t>
  </si>
  <si>
    <t>Wünnewil-Flamatt</t>
  </si>
  <si>
    <t>Wünnewil</t>
  </si>
  <si>
    <t>Attalens</t>
  </si>
  <si>
    <t>Tatroz</t>
  </si>
  <si>
    <t>Bossonnens</t>
  </si>
  <si>
    <t>Châtel-St-Denis</t>
  </si>
  <si>
    <t>Châtel-Saint-Denis</t>
  </si>
  <si>
    <t>Les Paccots</t>
  </si>
  <si>
    <t>Granges (Veveyse)</t>
  </si>
  <si>
    <t>Remaufens</t>
  </si>
  <si>
    <t>St-Martin FR</t>
  </si>
  <si>
    <t>Saint-Martin (FR)</t>
  </si>
  <si>
    <t>Besencens</t>
  </si>
  <si>
    <t>Fiaugères</t>
  </si>
  <si>
    <t>Semsales</t>
  </si>
  <si>
    <t>Porsel</t>
  </si>
  <si>
    <t>Le Flon</t>
  </si>
  <si>
    <t>Pont (Veveyse)</t>
  </si>
  <si>
    <t>Bouloz</t>
  </si>
  <si>
    <t>Le Crêt-près-Semsales</t>
  </si>
  <si>
    <t>La Verrerie</t>
  </si>
  <si>
    <t>Grattavache</t>
  </si>
  <si>
    <t>Progens</t>
  </si>
  <si>
    <t>Egerkingen</t>
  </si>
  <si>
    <t>SO</t>
  </si>
  <si>
    <t>Härkingen</t>
  </si>
  <si>
    <t>Kestenholz</t>
  </si>
  <si>
    <t>Neuendorf</t>
  </si>
  <si>
    <t>Niederbuchsiten</t>
  </si>
  <si>
    <t>Oberbuchsiten</t>
  </si>
  <si>
    <t>Oensingen</t>
  </si>
  <si>
    <t>Wolfwil</t>
  </si>
  <si>
    <t>Aedermannsdorf</t>
  </si>
  <si>
    <t>Balsthal</t>
  </si>
  <si>
    <t>Herbetswil</t>
  </si>
  <si>
    <t>Holderbank SO</t>
  </si>
  <si>
    <t>Holderbank (SO)</t>
  </si>
  <si>
    <t>Laupersdorf</t>
  </si>
  <si>
    <t>Matzendorf</t>
  </si>
  <si>
    <t>Mümliswil</t>
  </si>
  <si>
    <t>Mümliswil-Ramiswil</t>
  </si>
  <si>
    <t>Ramiswil</t>
  </si>
  <si>
    <t>Welschenrohr</t>
  </si>
  <si>
    <t>Welschenrohr-Gänsbrunnen</t>
  </si>
  <si>
    <t>Gänsbrunnen</t>
  </si>
  <si>
    <t>Biezwil</t>
  </si>
  <si>
    <t>Lüterkofen</t>
  </si>
  <si>
    <t>Lüterkofen-Ichertswil</t>
  </si>
  <si>
    <t>Ichertswil</t>
  </si>
  <si>
    <t>Lüterswil</t>
  </si>
  <si>
    <t>Lüterswil-Gächliwil</t>
  </si>
  <si>
    <t>Gächliwil</t>
  </si>
  <si>
    <t>Messen</t>
  </si>
  <si>
    <t>Balm b. Messen</t>
  </si>
  <si>
    <t>Brunnenthal</t>
  </si>
  <si>
    <t>Oberramsern</t>
  </si>
  <si>
    <t>Schnottwil</t>
  </si>
  <si>
    <t>Unterramsern</t>
  </si>
  <si>
    <t>Nennigkofen</t>
  </si>
  <si>
    <t>Lüsslingen-Nennigkofen</t>
  </si>
  <si>
    <t>Lüsslingen</t>
  </si>
  <si>
    <t>Tscheppach</t>
  </si>
  <si>
    <t>Buchegg</t>
  </si>
  <si>
    <t>Hessigkofen</t>
  </si>
  <si>
    <t>Bibern SO</t>
  </si>
  <si>
    <t>Gossliwil</t>
  </si>
  <si>
    <t>Küttigkofen</t>
  </si>
  <si>
    <t>Brügglen</t>
  </si>
  <si>
    <t>Mühledorf SO</t>
  </si>
  <si>
    <t>Aetigkofen</t>
  </si>
  <si>
    <t>Kyburg-Buchegg</t>
  </si>
  <si>
    <t>Aetingen</t>
  </si>
  <si>
    <t>Brittern</t>
  </si>
  <si>
    <t>Bättwil</t>
  </si>
  <si>
    <t>Büren SO</t>
  </si>
  <si>
    <t>Büren (SO)</t>
  </si>
  <si>
    <t>Dornach</t>
  </si>
  <si>
    <t>Gempen</t>
  </si>
  <si>
    <t>Hochwald</t>
  </si>
  <si>
    <t>Flüh</t>
  </si>
  <si>
    <t>Hofstetten-Flüh</t>
  </si>
  <si>
    <t>Hofstetten SO</t>
  </si>
  <si>
    <t>Mariastein</t>
  </si>
  <si>
    <t>Metzerlen-Mariastein</t>
  </si>
  <si>
    <t>Metzerlen</t>
  </si>
  <si>
    <t>Nuglar</t>
  </si>
  <si>
    <t>Nuglar-St. Pantaleon</t>
  </si>
  <si>
    <t>St. Pantaleon</t>
  </si>
  <si>
    <t>Rodersdorf</t>
  </si>
  <si>
    <t>Seewen SO</t>
  </si>
  <si>
    <t>Seewen</t>
  </si>
  <si>
    <t>Witterswil</t>
  </si>
  <si>
    <t>Hauenstein</t>
  </si>
  <si>
    <t>Hauenstein-Ifenthal</t>
  </si>
  <si>
    <t>Kienberg</t>
  </si>
  <si>
    <t>Lostorf</t>
  </si>
  <si>
    <t>Niedergösgen</t>
  </si>
  <si>
    <t>Obergösgen</t>
  </si>
  <si>
    <t>Stüsslingen</t>
  </si>
  <si>
    <t>Rohr b. Olten</t>
  </si>
  <si>
    <t>Trimbach</t>
  </si>
  <si>
    <t>Winznau</t>
  </si>
  <si>
    <t>Wisen SO</t>
  </si>
  <si>
    <t>Wisen (SO)</t>
  </si>
  <si>
    <t>Erlinsbach SO</t>
  </si>
  <si>
    <t>Erlinsbach (SO)</t>
  </si>
  <si>
    <t>Aeschi SO</t>
  </si>
  <si>
    <t>Aeschi (SO)</t>
  </si>
  <si>
    <t>Burgäschi</t>
  </si>
  <si>
    <t>Steinhof SO</t>
  </si>
  <si>
    <t>Biberist</t>
  </si>
  <si>
    <t>Bolken</t>
  </si>
  <si>
    <t>Deitingen</t>
  </si>
  <si>
    <t>Derendingen</t>
  </si>
  <si>
    <t>Etziken</t>
  </si>
  <si>
    <t>Gerlafingen</t>
  </si>
  <si>
    <t>Halten</t>
  </si>
  <si>
    <t>Horriwil</t>
  </si>
  <si>
    <t>Hüniken</t>
  </si>
  <si>
    <t>Kriegstetten</t>
  </si>
  <si>
    <t>Lohn-Ammannsegg</t>
  </si>
  <si>
    <t>Luterbach</t>
  </si>
  <si>
    <t>Obergerlafingen</t>
  </si>
  <si>
    <t>Oekingen</t>
  </si>
  <si>
    <t>Recherswil</t>
  </si>
  <si>
    <t>Subingen</t>
  </si>
  <si>
    <t>Zuchwil</t>
  </si>
  <si>
    <t>Hersiwil</t>
  </si>
  <si>
    <t>Drei Höfe</t>
  </si>
  <si>
    <t>Heinrichswil</t>
  </si>
  <si>
    <t>Winistorf</t>
  </si>
  <si>
    <t>Balmberg</t>
  </si>
  <si>
    <t>Balm bei Günsberg</t>
  </si>
  <si>
    <t>Oberbalmberg</t>
  </si>
  <si>
    <t>Balm b. Günsberg</t>
  </si>
  <si>
    <t>Bellach</t>
  </si>
  <si>
    <t>Bettlach</t>
  </si>
  <si>
    <t>Feldbrunnen</t>
  </si>
  <si>
    <t>Feldbrunnen-St. Niklaus</t>
  </si>
  <si>
    <t>Flumenthal</t>
  </si>
  <si>
    <t>Grenchen</t>
  </si>
  <si>
    <t>Günsberg</t>
  </si>
  <si>
    <t>Hubersdorf</t>
  </si>
  <si>
    <t>Kammersrohr</t>
  </si>
  <si>
    <t>Langendorf</t>
  </si>
  <si>
    <t>Lommiswil</t>
  </si>
  <si>
    <t>Oberdorf SO</t>
  </si>
  <si>
    <t>Oberdorf (SO)</t>
  </si>
  <si>
    <t>Weissenstein b. Solothurn</t>
  </si>
  <si>
    <t>Niederwil SO</t>
  </si>
  <si>
    <t>Riedholz</t>
  </si>
  <si>
    <t>Rüttenen</t>
  </si>
  <si>
    <t>Selzach</t>
  </si>
  <si>
    <t>Boningen</t>
  </si>
  <si>
    <t>Däniken SO</t>
  </si>
  <si>
    <t>Däniken</t>
  </si>
  <si>
    <t>Dulliken</t>
  </si>
  <si>
    <t>Wöschnau</t>
  </si>
  <si>
    <t>Eppenberg-Wöschnau</t>
  </si>
  <si>
    <t>Eppenberg</t>
  </si>
  <si>
    <t>Fulenbach</t>
  </si>
  <si>
    <t>Gretzenbach</t>
  </si>
  <si>
    <t>Gunzgen</t>
  </si>
  <si>
    <t>Hägendorf</t>
  </si>
  <si>
    <t>Allerheiligenberg</t>
  </si>
  <si>
    <t>Kappel SO</t>
  </si>
  <si>
    <t>Kappel (SO)</t>
  </si>
  <si>
    <t>Olten</t>
  </si>
  <si>
    <t>Rickenbach SO</t>
  </si>
  <si>
    <t>Rickenbach (SO)</t>
  </si>
  <si>
    <t>Schönenwerd</t>
  </si>
  <si>
    <t>Starrkirch-Wil</t>
  </si>
  <si>
    <t>Walterswil SO</t>
  </si>
  <si>
    <t>Walterswil (SO)</t>
  </si>
  <si>
    <t>Wangen b. Olten</t>
  </si>
  <si>
    <t>Wangen bei Olten</t>
  </si>
  <si>
    <t>Solothurn</t>
  </si>
  <si>
    <t>Bärschwil</t>
  </si>
  <si>
    <t>Beinwil SO</t>
  </si>
  <si>
    <t>Beinwil (SO)</t>
  </si>
  <si>
    <t>Breitenbach</t>
  </si>
  <si>
    <t>Büsserach</t>
  </si>
  <si>
    <t>Erschwil</t>
  </si>
  <si>
    <t>Fehren</t>
  </si>
  <si>
    <t>Grindel</t>
  </si>
  <si>
    <t>Himmelried</t>
  </si>
  <si>
    <t>Kleinlützel</t>
  </si>
  <si>
    <t>Meltingen</t>
  </si>
  <si>
    <t>Nunningen</t>
  </si>
  <si>
    <t>Zullwil</t>
  </si>
  <si>
    <t>Basel</t>
  </si>
  <si>
    <t>BS</t>
  </si>
  <si>
    <t>Bettingen</t>
  </si>
  <si>
    <t>Riehen</t>
  </si>
  <si>
    <t>Aesch BL</t>
  </si>
  <si>
    <t>Aesch (BL)</t>
  </si>
  <si>
    <t>BL</t>
  </si>
  <si>
    <t>Allschwil</t>
  </si>
  <si>
    <t>Arlesheim</t>
  </si>
  <si>
    <t>Biel-Benken BL</t>
  </si>
  <si>
    <t>Biel-Benken</t>
  </si>
  <si>
    <t>Bruderholz</t>
  </si>
  <si>
    <t>Binningen</t>
  </si>
  <si>
    <t>Birsfelden</t>
  </si>
  <si>
    <t>Bottmingen</t>
  </si>
  <si>
    <t>Ettingen</t>
  </si>
  <si>
    <t>Münchenstein</t>
  </si>
  <si>
    <t>Muttenz</t>
  </si>
  <si>
    <t>Oberwil BL</t>
  </si>
  <si>
    <t>Oberwil (BL)</t>
  </si>
  <si>
    <t>Pfeffingen</t>
  </si>
  <si>
    <t>Reinach BL</t>
  </si>
  <si>
    <t>Reinach (BL)</t>
  </si>
  <si>
    <t>Schönenbuch</t>
  </si>
  <si>
    <t>Therwil</t>
  </si>
  <si>
    <t>Blauen</t>
  </si>
  <si>
    <t>Brislach</t>
  </si>
  <si>
    <t>Burg im Leimental</t>
  </si>
  <si>
    <t>Dittingen</t>
  </si>
  <si>
    <t>Duggingen</t>
  </si>
  <si>
    <t>Grellingen</t>
  </si>
  <si>
    <t>Laufen</t>
  </si>
  <si>
    <t>Liesberg</t>
  </si>
  <si>
    <t>Liesberg Dorf</t>
  </si>
  <si>
    <t>Nenzlingen</t>
  </si>
  <si>
    <t>Roggenburg</t>
  </si>
  <si>
    <t>Röschenz</t>
  </si>
  <si>
    <t>Wahlen b. Laufen</t>
  </si>
  <si>
    <t>Wahlen</t>
  </si>
  <si>
    <t>Zwingen</t>
  </si>
  <si>
    <t>Arisdorf</t>
  </si>
  <si>
    <t>Augst BL</t>
  </si>
  <si>
    <t>Augst</t>
  </si>
  <si>
    <t>Bubendorf</t>
  </si>
  <si>
    <t>Frenkendorf</t>
  </si>
  <si>
    <t>Füllinsdorf</t>
  </si>
  <si>
    <t>Giebenach</t>
  </si>
  <si>
    <t>Hersberg</t>
  </si>
  <si>
    <t>Lausen</t>
  </si>
  <si>
    <t>Liestal</t>
  </si>
  <si>
    <t>Lupsingen</t>
  </si>
  <si>
    <t>Pratteln</t>
  </si>
  <si>
    <t>Ramlinsburg</t>
  </si>
  <si>
    <t>Seltisberg</t>
  </si>
  <si>
    <t>Ziefen</t>
  </si>
  <si>
    <t>Anwil</t>
  </si>
  <si>
    <t>Böckten</t>
  </si>
  <si>
    <t>Buckten</t>
  </si>
  <si>
    <t>Buus</t>
  </si>
  <si>
    <t>Diepflingen</t>
  </si>
  <si>
    <t>Gelterkinden</t>
  </si>
  <si>
    <t>Häfelfingen</t>
  </si>
  <si>
    <t>Hemmiken</t>
  </si>
  <si>
    <t>Itingen</t>
  </si>
  <si>
    <t>Känerkinden</t>
  </si>
  <si>
    <t>Kilchberg BL</t>
  </si>
  <si>
    <t>Kilchberg (BL)</t>
  </si>
  <si>
    <t>Läufelfingen</t>
  </si>
  <si>
    <t>Maisprach</t>
  </si>
  <si>
    <t>Nusshof</t>
  </si>
  <si>
    <t>Oltingen</t>
  </si>
  <si>
    <t>Ormalingen</t>
  </si>
  <si>
    <t>Rickenbach BL</t>
  </si>
  <si>
    <t>Rickenbach (BL)</t>
  </si>
  <si>
    <t>Rothenfluh</t>
  </si>
  <si>
    <t>Rümlingen</t>
  </si>
  <si>
    <t>Rünenberg</t>
  </si>
  <si>
    <t>Sissach</t>
  </si>
  <si>
    <t>Tecknau</t>
  </si>
  <si>
    <t>Tenniken</t>
  </si>
  <si>
    <t>Thürnen</t>
  </si>
  <si>
    <t>Wenslingen</t>
  </si>
  <si>
    <t>Wintersingen</t>
  </si>
  <si>
    <t>Wittinsburg</t>
  </si>
  <si>
    <t>Zeglingen</t>
  </si>
  <si>
    <t>Zunzgen</t>
  </si>
  <si>
    <t>Arboldswil</t>
  </si>
  <si>
    <t>Bennwil</t>
  </si>
  <si>
    <t>Bretzwil</t>
  </si>
  <si>
    <t>Diegten</t>
  </si>
  <si>
    <t>Eptingen</t>
  </si>
  <si>
    <t>Hölstein</t>
  </si>
  <si>
    <t>Lampenberg</t>
  </si>
  <si>
    <t>Langenbruck</t>
  </si>
  <si>
    <t>Lauwil</t>
  </si>
  <si>
    <t>Liedertswil</t>
  </si>
  <si>
    <t>Niederdorf</t>
  </si>
  <si>
    <t>Oberdorf BL</t>
  </si>
  <si>
    <t>Oberdorf (BL)</t>
  </si>
  <si>
    <t>Reigoldswil</t>
  </si>
  <si>
    <t>Titterten</t>
  </si>
  <si>
    <t>Waldenburg</t>
  </si>
  <si>
    <t>Gächlingen</t>
  </si>
  <si>
    <t>SH</t>
  </si>
  <si>
    <t>Löhningen</t>
  </si>
  <si>
    <t>Neunkirch</t>
  </si>
  <si>
    <t>Büttenhardt</t>
  </si>
  <si>
    <t>Dörflingen</t>
  </si>
  <si>
    <t>Lohn SH</t>
  </si>
  <si>
    <t>Lohn (SH)</t>
  </si>
  <si>
    <t>Stetten SH</t>
  </si>
  <si>
    <t>Stetten (SH)</t>
  </si>
  <si>
    <t>Opfertshofen SH</t>
  </si>
  <si>
    <t>Thayngen</t>
  </si>
  <si>
    <t>Barzheim</t>
  </si>
  <si>
    <t>Bibern SH</t>
  </si>
  <si>
    <t>Hofen SH</t>
  </si>
  <si>
    <t>Altdorf SH</t>
  </si>
  <si>
    <t>Bargen SH</t>
  </si>
  <si>
    <t>Bargen (SH)</t>
  </si>
  <si>
    <t>Beringen</t>
  </si>
  <si>
    <t>Guntmadingen</t>
  </si>
  <si>
    <t>Buchberg</t>
  </si>
  <si>
    <t>Merishausen</t>
  </si>
  <si>
    <t>Neuhausen am Rheinfall</t>
  </si>
  <si>
    <t>Rüdlingen</t>
  </si>
  <si>
    <t>Schaffhausen</t>
  </si>
  <si>
    <t>Hemmental</t>
  </si>
  <si>
    <t>Beggingen</t>
  </si>
  <si>
    <t>Schleitheim</t>
  </si>
  <si>
    <t>Siblingen</t>
  </si>
  <si>
    <t>Buch SH</t>
  </si>
  <si>
    <t>Buch (SH)</t>
  </si>
  <si>
    <t>Hemishofen</t>
  </si>
  <si>
    <t>Ramsen</t>
  </si>
  <si>
    <t>Stein am Rhein</t>
  </si>
  <si>
    <t>Hallau</t>
  </si>
  <si>
    <t>Oberhallau</t>
  </si>
  <si>
    <t>Trasadingen</t>
  </si>
  <si>
    <t>Wilchingen</t>
  </si>
  <si>
    <t>Osterfingen</t>
  </si>
  <si>
    <t>Herisau</t>
  </si>
  <si>
    <t>AR</t>
  </si>
  <si>
    <t>Schachen b. Herisau</t>
  </si>
  <si>
    <t>Hundwil</t>
  </si>
  <si>
    <t>Schönengrund</t>
  </si>
  <si>
    <t>Schwellbrunn</t>
  </si>
  <si>
    <t>Stein AR</t>
  </si>
  <si>
    <t>Stein (AR)</t>
  </si>
  <si>
    <t>Urnäsch</t>
  </si>
  <si>
    <t>Waldstatt</t>
  </si>
  <si>
    <t>Bühler</t>
  </si>
  <si>
    <t>Gais</t>
  </si>
  <si>
    <t>Speicherschwendi</t>
  </si>
  <si>
    <t>Speicher</t>
  </si>
  <si>
    <t>Niederteufen</t>
  </si>
  <si>
    <t>Teufen (AR)</t>
  </si>
  <si>
    <t>Teufen AR</t>
  </si>
  <si>
    <t>Lustmühle</t>
  </si>
  <si>
    <t>Trogen</t>
  </si>
  <si>
    <t>Grub AR</t>
  </si>
  <si>
    <t>Grub (AR)</t>
  </si>
  <si>
    <t>Heiden</t>
  </si>
  <si>
    <t>Wienacht-Tobel</t>
  </si>
  <si>
    <t>Lutzenberg</t>
  </si>
  <si>
    <t>Rehetobel</t>
  </si>
  <si>
    <t>Reute AR</t>
  </si>
  <si>
    <t>Reute (AR)</t>
  </si>
  <si>
    <t>Schachen b. Reute</t>
  </si>
  <si>
    <t>Wald AR</t>
  </si>
  <si>
    <t>Wald (AR)</t>
  </si>
  <si>
    <t>Walzenhausen</t>
  </si>
  <si>
    <t>Wolfhalden</t>
  </si>
  <si>
    <t>Appenzell</t>
  </si>
  <si>
    <t>AI</t>
  </si>
  <si>
    <t>Appenzell Meistersrüte</t>
  </si>
  <si>
    <t>Gonten</t>
  </si>
  <si>
    <t>Gontenbad</t>
  </si>
  <si>
    <t>Jakobsbad</t>
  </si>
  <si>
    <t>Appenzell Enggenhütten</t>
  </si>
  <si>
    <t>Schlatt-Haslen</t>
  </si>
  <si>
    <t>Appenzell Schlatt</t>
  </si>
  <si>
    <t>Haslen AI</t>
  </si>
  <si>
    <t>Oberegg</t>
  </si>
  <si>
    <t>Büriswilen</t>
  </si>
  <si>
    <t>Appenzell Eggerstanden</t>
  </si>
  <si>
    <t>Schwende-Rüte</t>
  </si>
  <si>
    <t>Appenzell Steinegg</t>
  </si>
  <si>
    <t>Weissbad</t>
  </si>
  <si>
    <t>Schwende</t>
  </si>
  <si>
    <t>Wasserauen</t>
  </si>
  <si>
    <t>Brülisau</t>
  </si>
  <si>
    <t>Lömmenschwil</t>
  </si>
  <si>
    <t>Häggenschwil</t>
  </si>
  <si>
    <t>SG</t>
  </si>
  <si>
    <t>Muolen</t>
  </si>
  <si>
    <t>St. Gallen</t>
  </si>
  <si>
    <t>Wittenbach</t>
  </si>
  <si>
    <t>Berg SG</t>
  </si>
  <si>
    <t>Berg (SG)</t>
  </si>
  <si>
    <t>Eggersriet</t>
  </si>
  <si>
    <t>Grub SG</t>
  </si>
  <si>
    <t>Goldach</t>
  </si>
  <si>
    <t>Mörschwil</t>
  </si>
  <si>
    <t>Rorschach</t>
  </si>
  <si>
    <t>Rorschacherberg</t>
  </si>
  <si>
    <t>Steinach</t>
  </si>
  <si>
    <t>Tübach</t>
  </si>
  <si>
    <t>Untereggen</t>
  </si>
  <si>
    <t>Au SG</t>
  </si>
  <si>
    <t>Au (SG)</t>
  </si>
  <si>
    <t>Heerbrugg</t>
  </si>
  <si>
    <t>Balgach</t>
  </si>
  <si>
    <t>Berneck</t>
  </si>
  <si>
    <t>Diepoldsau</t>
  </si>
  <si>
    <t>Rheineck</t>
  </si>
  <si>
    <t>St. Margrethen SG</t>
  </si>
  <si>
    <t>St. Margrethen</t>
  </si>
  <si>
    <t>Staad SG</t>
  </si>
  <si>
    <t>Thal</t>
  </si>
  <si>
    <t>Altenrhein</t>
  </si>
  <si>
    <t>Widnau</t>
  </si>
  <si>
    <t>Altstätten SG</t>
  </si>
  <si>
    <t>Altstätten</t>
  </si>
  <si>
    <t>Lüchingen</t>
  </si>
  <si>
    <t>Hinterforst</t>
  </si>
  <si>
    <t>Lienz</t>
  </si>
  <si>
    <t>Eichberg</t>
  </si>
  <si>
    <t>Marbach SG</t>
  </si>
  <si>
    <t>Marbach (SG)</t>
  </si>
  <si>
    <t>Kriessern</t>
  </si>
  <si>
    <t>Oberriet (SG)</t>
  </si>
  <si>
    <t>Montlingen</t>
  </si>
  <si>
    <t>Oberriet SG</t>
  </si>
  <si>
    <t>Rebstein</t>
  </si>
  <si>
    <t>Rüthi (Rheintal)</t>
  </si>
  <si>
    <t>Rüthi (SG)</t>
  </si>
  <si>
    <t>Buchs SG</t>
  </si>
  <si>
    <t>Buchs (SG)</t>
  </si>
  <si>
    <t>Gams</t>
  </si>
  <si>
    <t>Werdenberg</t>
  </si>
  <si>
    <t>Grabs</t>
  </si>
  <si>
    <t>Grabserberg</t>
  </si>
  <si>
    <t>Salez</t>
  </si>
  <si>
    <t>Sennwald</t>
  </si>
  <si>
    <t>Frümsen</t>
  </si>
  <si>
    <t>Sax</t>
  </si>
  <si>
    <t>Haag (Rheintal)</t>
  </si>
  <si>
    <t>Sevelen</t>
  </si>
  <si>
    <t>Weite</t>
  </si>
  <si>
    <t>Wartau</t>
  </si>
  <si>
    <t>Fontnas</t>
  </si>
  <si>
    <t>Trübbach</t>
  </si>
  <si>
    <t>Azmoos</t>
  </si>
  <si>
    <t>Oberschan</t>
  </si>
  <si>
    <t>Malans SG</t>
  </si>
  <si>
    <t>Gretschins</t>
  </si>
  <si>
    <t>Bad Ragaz</t>
  </si>
  <si>
    <t>Flums</t>
  </si>
  <si>
    <t>Flums Hochwiese</t>
  </si>
  <si>
    <t>Flumserberg Saxli</t>
  </si>
  <si>
    <t>Flumserberg Portels</t>
  </si>
  <si>
    <t>Flumserberg Bergheim</t>
  </si>
  <si>
    <t>Flumserberg Tannenheim</t>
  </si>
  <si>
    <t>Flumserberg Tannenbodenalp</t>
  </si>
  <si>
    <t>Schwendi im Weisstannental</t>
  </si>
  <si>
    <t>Mels</t>
  </si>
  <si>
    <t>Weisstannen</t>
  </si>
  <si>
    <t>Mädris-Vermol</t>
  </si>
  <si>
    <t>Heiligkreuz (Mels)</t>
  </si>
  <si>
    <t>Plons</t>
  </si>
  <si>
    <t>Pfäfers</t>
  </si>
  <si>
    <t>St. Margrethenberg</t>
  </si>
  <si>
    <t>Vadura</t>
  </si>
  <si>
    <t>Vättis</t>
  </si>
  <si>
    <t>Valens</t>
  </si>
  <si>
    <t>Vasön</t>
  </si>
  <si>
    <t>Murg</t>
  </si>
  <si>
    <t>Quarten</t>
  </si>
  <si>
    <t>Quinten</t>
  </si>
  <si>
    <t>Unterterzen</t>
  </si>
  <si>
    <t>Oberterzen</t>
  </si>
  <si>
    <t>Mols</t>
  </si>
  <si>
    <t>Sargans</t>
  </si>
  <si>
    <t>Wangs</t>
  </si>
  <si>
    <t>Vilters-Wangs</t>
  </si>
  <si>
    <t>Vilters</t>
  </si>
  <si>
    <t>Walenstadt</t>
  </si>
  <si>
    <t>Walenstadtberg</t>
  </si>
  <si>
    <t>Tscherlach</t>
  </si>
  <si>
    <t>Berschis</t>
  </si>
  <si>
    <t>Amden</t>
  </si>
  <si>
    <t>Benken SG</t>
  </si>
  <si>
    <t>Benken (SG)</t>
  </si>
  <si>
    <t>Kaltbrunn</t>
  </si>
  <si>
    <t>Schänis</t>
  </si>
  <si>
    <t>Rufi</t>
  </si>
  <si>
    <t>Maseltrangen</t>
  </si>
  <si>
    <t>Ziegelbrücke</t>
  </si>
  <si>
    <t>Weesen</t>
  </si>
  <si>
    <t>Schmerikon</t>
  </si>
  <si>
    <t>Uznach</t>
  </si>
  <si>
    <t>Rapperswil SG</t>
  </si>
  <si>
    <t>Rapperswil-Jona</t>
  </si>
  <si>
    <t>Jona</t>
  </si>
  <si>
    <t>Wagen</t>
  </si>
  <si>
    <t>Bollingen</t>
  </si>
  <si>
    <t>Ernetschwil</t>
  </si>
  <si>
    <t>Gommiswald</t>
  </si>
  <si>
    <t>Gebertingen</t>
  </si>
  <si>
    <t>Uetliburg SG</t>
  </si>
  <si>
    <t>Rieden SG</t>
  </si>
  <si>
    <t>Goldingen</t>
  </si>
  <si>
    <t>Eschenbach (SG)</t>
  </si>
  <si>
    <t>Walde SG</t>
  </si>
  <si>
    <t>Neuhaus SG</t>
  </si>
  <si>
    <t>Eschenbach SG</t>
  </si>
  <si>
    <t>Ermenswil</t>
  </si>
  <si>
    <t>St. Gallenkappel</t>
  </si>
  <si>
    <t>Rüeterswil</t>
  </si>
  <si>
    <t>Ebnat-Kappel</t>
  </si>
  <si>
    <t>Alt St. Johann</t>
  </si>
  <si>
    <t>Wildhaus-Alt St. Johann</t>
  </si>
  <si>
    <t>Unterwasser</t>
  </si>
  <si>
    <t>Wildhaus</t>
  </si>
  <si>
    <t>Krummenau</t>
  </si>
  <si>
    <t>Nesslau</t>
  </si>
  <si>
    <t>Ennetbühl</t>
  </si>
  <si>
    <t>Neu St. Johann</t>
  </si>
  <si>
    <t>Stein SG</t>
  </si>
  <si>
    <t>Hemberg</t>
  </si>
  <si>
    <t>Bächli (Hemberg)</t>
  </si>
  <si>
    <t>Lichtensteig</t>
  </si>
  <si>
    <t>Oberhelfenschwil</t>
  </si>
  <si>
    <t>Hoffeld</t>
  </si>
  <si>
    <t>Neckertal</t>
  </si>
  <si>
    <t>Dicken</t>
  </si>
  <si>
    <t>Mogelsberg</t>
  </si>
  <si>
    <t>Ebersol</t>
  </si>
  <si>
    <t>Nassen</t>
  </si>
  <si>
    <t>Brunnadern</t>
  </si>
  <si>
    <t>Necker</t>
  </si>
  <si>
    <t>St. Peterzell</t>
  </si>
  <si>
    <t>Ricken SG</t>
  </si>
  <si>
    <t>Wattwil</t>
  </si>
  <si>
    <t>Krinau</t>
  </si>
  <si>
    <t>Ulisbach</t>
  </si>
  <si>
    <t>Wil SG</t>
  </si>
  <si>
    <t>Kirchberg (SG)</t>
  </si>
  <si>
    <t>Kirchberg SG</t>
  </si>
  <si>
    <t>Dietschwil</t>
  </si>
  <si>
    <t>Gähwil</t>
  </si>
  <si>
    <t>Bazenheid</t>
  </si>
  <si>
    <t>Müselbach</t>
  </si>
  <si>
    <t>Lütisburg Station</t>
  </si>
  <si>
    <t>Lütisburg</t>
  </si>
  <si>
    <t>Unterrindal</t>
  </si>
  <si>
    <t>Mosnang</t>
  </si>
  <si>
    <t>Dreien</t>
  </si>
  <si>
    <t>Mühlrüti</t>
  </si>
  <si>
    <t>Libingen</t>
  </si>
  <si>
    <t>Bütschwil</t>
  </si>
  <si>
    <t>Bütschwil-Ganterschwil</t>
  </si>
  <si>
    <t>Ganterschwil</t>
  </si>
  <si>
    <t>Dietfurt</t>
  </si>
  <si>
    <t>Degersheim</t>
  </si>
  <si>
    <t>Wolfertswil</t>
  </si>
  <si>
    <t>Flawil</t>
  </si>
  <si>
    <t>Egg (Flawil)</t>
  </si>
  <si>
    <t>Jonschwil</t>
  </si>
  <si>
    <t>Rickenbach b. Wil</t>
  </si>
  <si>
    <t>Schwarzenbach SG</t>
  </si>
  <si>
    <t>Oberrindal</t>
  </si>
  <si>
    <t>Niederglatt SG</t>
  </si>
  <si>
    <t>Oberuzwil</t>
  </si>
  <si>
    <t>Bichwil</t>
  </si>
  <si>
    <t>Uzwil</t>
  </si>
  <si>
    <t>Niederuzwil</t>
  </si>
  <si>
    <t>Henau</t>
  </si>
  <si>
    <t>Algetshausen</t>
  </si>
  <si>
    <t>Niederstetten</t>
  </si>
  <si>
    <t>Oberstetten</t>
  </si>
  <si>
    <t>Niederbüren</t>
  </si>
  <si>
    <t>Lenggenwil</t>
  </si>
  <si>
    <t>Niederhelfenschwil</t>
  </si>
  <si>
    <t>Zuckenriet</t>
  </si>
  <si>
    <t>Niederwil SG</t>
  </si>
  <si>
    <t>Oberbüren</t>
  </si>
  <si>
    <t>Sonnental</t>
  </si>
  <si>
    <t>Züberwangen</t>
  </si>
  <si>
    <t>Zuzwil (SG)</t>
  </si>
  <si>
    <t>Zuzwil SG</t>
  </si>
  <si>
    <t>Wil (SG)</t>
  </si>
  <si>
    <t>Rossrüti</t>
  </si>
  <si>
    <t>Bronschhofen</t>
  </si>
  <si>
    <t>Andwil SG</t>
  </si>
  <si>
    <t>Andwil (SG)</t>
  </si>
  <si>
    <t>Abtwil SG</t>
  </si>
  <si>
    <t>Gaiserwald</t>
  </si>
  <si>
    <t>St. Josefen</t>
  </si>
  <si>
    <t>Engelburg</t>
  </si>
  <si>
    <t>Gossau SG</t>
  </si>
  <si>
    <t>Gossau (SG)</t>
  </si>
  <si>
    <t>Arnegg</t>
  </si>
  <si>
    <t>Waldkirch</t>
  </si>
  <si>
    <t>Bernhardzell</t>
  </si>
  <si>
    <t>Valbella</t>
  </si>
  <si>
    <t>Vaz/Obervaz</t>
  </si>
  <si>
    <t>GR</t>
  </si>
  <si>
    <t>Lenzerheide/Lai</t>
  </si>
  <si>
    <t>Tiefencastel</t>
  </si>
  <si>
    <t>Lantsch/Lenz</t>
  </si>
  <si>
    <t>Schmitten (Albula)</t>
  </si>
  <si>
    <t>Schmitten (GR)</t>
  </si>
  <si>
    <t>Brienz/Brinzauls GR</t>
  </si>
  <si>
    <t>Albula/Alvra</t>
  </si>
  <si>
    <t>Alvaschein</t>
  </si>
  <si>
    <t>Mon</t>
  </si>
  <si>
    <t>Stierva</t>
  </si>
  <si>
    <t>Surava</t>
  </si>
  <si>
    <t>Alvaneu Bad</t>
  </si>
  <si>
    <t>Alvaneu Dorf</t>
  </si>
  <si>
    <t>Cunter</t>
  </si>
  <si>
    <t>Surses</t>
  </si>
  <si>
    <t>Tinizong</t>
  </si>
  <si>
    <t>Rona</t>
  </si>
  <si>
    <t>Mulegns</t>
  </si>
  <si>
    <t>Sur</t>
  </si>
  <si>
    <t>Marmorera</t>
  </si>
  <si>
    <t>Bivio</t>
  </si>
  <si>
    <t>Savognin</t>
  </si>
  <si>
    <t>Salouf</t>
  </si>
  <si>
    <t>Riom</t>
  </si>
  <si>
    <t>Parsonz</t>
  </si>
  <si>
    <t>Filisur</t>
  </si>
  <si>
    <t>Bergün Filisur</t>
  </si>
  <si>
    <t>Bergün/Bravuogn</t>
  </si>
  <si>
    <t>Preda</t>
  </si>
  <si>
    <t>Stugl/Stuls</t>
  </si>
  <si>
    <t>Latsch</t>
  </si>
  <si>
    <t>Brusio</t>
  </si>
  <si>
    <t>Campocologno</t>
  </si>
  <si>
    <t>Viano</t>
  </si>
  <si>
    <t>Campascio</t>
  </si>
  <si>
    <t>Ospizio Bernina</t>
  </si>
  <si>
    <t>Poschiavo</t>
  </si>
  <si>
    <t>Alp Grüm</t>
  </si>
  <si>
    <t>S. Carlo (Poschiavo)</t>
  </si>
  <si>
    <t>Sfazù</t>
  </si>
  <si>
    <t>La Rösa</t>
  </si>
  <si>
    <t>Miralago</t>
  </si>
  <si>
    <t>Li Curt</t>
  </si>
  <si>
    <t>Le Prese</t>
  </si>
  <si>
    <t>Falera</t>
  </si>
  <si>
    <t>Laax GR</t>
  </si>
  <si>
    <t>Laax</t>
  </si>
  <si>
    <t>Laax GR 2</t>
  </si>
  <si>
    <t>Sagogn</t>
  </si>
  <si>
    <t>Schluein</t>
  </si>
  <si>
    <t>St. Martin (Lugnez)</t>
  </si>
  <si>
    <t>Vals</t>
  </si>
  <si>
    <t>Peiden</t>
  </si>
  <si>
    <t>Lumnezia</t>
  </si>
  <si>
    <t>Camuns</t>
  </si>
  <si>
    <t>Uors (Lumnezia)</t>
  </si>
  <si>
    <t>Surcasti</t>
  </si>
  <si>
    <t>Tersnaus</t>
  </si>
  <si>
    <t>Cumbel</t>
  </si>
  <si>
    <t>Morissen</t>
  </si>
  <si>
    <t>Vella</t>
  </si>
  <si>
    <t>Degen</t>
  </si>
  <si>
    <t>Vattiz</t>
  </si>
  <si>
    <t>Vignogn</t>
  </si>
  <si>
    <t>Lumbrein</t>
  </si>
  <si>
    <t>Vrin</t>
  </si>
  <si>
    <t>Pitasch</t>
  </si>
  <si>
    <t>Ilanz/Glion</t>
  </si>
  <si>
    <t>Duvin</t>
  </si>
  <si>
    <t>Castrisch</t>
  </si>
  <si>
    <t>Sevgein</t>
  </si>
  <si>
    <t>Riein</t>
  </si>
  <si>
    <t>Ilanz</t>
  </si>
  <si>
    <t>Schnaus</t>
  </si>
  <si>
    <t>Luven</t>
  </si>
  <si>
    <t>Ruschein</t>
  </si>
  <si>
    <t>Ladir</t>
  </si>
  <si>
    <t>Rueun</t>
  </si>
  <si>
    <t>Pigniu</t>
  </si>
  <si>
    <t>Siat</t>
  </si>
  <si>
    <t>Fürstenaubruck</t>
  </si>
  <si>
    <t>Fürstenau</t>
  </si>
  <si>
    <t>Rothenbrunnen</t>
  </si>
  <si>
    <t>Scharans</t>
  </si>
  <si>
    <t>Sils im Domleschg</t>
  </si>
  <si>
    <t>Cazis</t>
  </si>
  <si>
    <t>Summaprada</t>
  </si>
  <si>
    <t>Tartar</t>
  </si>
  <si>
    <t>Sarn</t>
  </si>
  <si>
    <t>Portein</t>
  </si>
  <si>
    <t>Präz</t>
  </si>
  <si>
    <t>Dalin</t>
  </si>
  <si>
    <t>Flerden</t>
  </si>
  <si>
    <t>Masein</t>
  </si>
  <si>
    <t>Thusis</t>
  </si>
  <si>
    <t>Mutten</t>
  </si>
  <si>
    <t>Obermutten</t>
  </si>
  <si>
    <t>Tschappina</t>
  </si>
  <si>
    <t>Urmein</t>
  </si>
  <si>
    <t>Versam</t>
  </si>
  <si>
    <t>Safiental</t>
  </si>
  <si>
    <t>Tenna</t>
  </si>
  <si>
    <t>Safien Platz</t>
  </si>
  <si>
    <t>Thalkirch</t>
  </si>
  <si>
    <t>Valendas</t>
  </si>
  <si>
    <t>Feldis/Veulden</t>
  </si>
  <si>
    <t>Domleschg</t>
  </si>
  <si>
    <t>Trans</t>
  </si>
  <si>
    <t>Rodels</t>
  </si>
  <si>
    <t>Pratval</t>
  </si>
  <si>
    <t>Almens</t>
  </si>
  <si>
    <t>Paspels</t>
  </si>
  <si>
    <t>Tumegl/Tomils</t>
  </si>
  <si>
    <t>Scheid</t>
  </si>
  <si>
    <t>Avers</t>
  </si>
  <si>
    <t>Juf</t>
  </si>
  <si>
    <t>Sufers</t>
  </si>
  <si>
    <t>Andeer</t>
  </si>
  <si>
    <t>Clugin</t>
  </si>
  <si>
    <t>Pignia</t>
  </si>
  <si>
    <t>Rongellen</t>
  </si>
  <si>
    <t>Zillis</t>
  </si>
  <si>
    <t>Zillis-Reischen</t>
  </si>
  <si>
    <t>Ausserferrera</t>
  </si>
  <si>
    <t>Ferrera</t>
  </si>
  <si>
    <t>Innerferrera</t>
  </si>
  <si>
    <t>Splügen</t>
  </si>
  <si>
    <t>Rheinwald</t>
  </si>
  <si>
    <t>Medels im Rheinwald</t>
  </si>
  <si>
    <t>Nufenen</t>
  </si>
  <si>
    <t>Hinterrhein</t>
  </si>
  <si>
    <t>Donat</t>
  </si>
  <si>
    <t>Muntogna da Schons</t>
  </si>
  <si>
    <t>Lohn GR</t>
  </si>
  <si>
    <t>Mathon</t>
  </si>
  <si>
    <t>Wergenstein</t>
  </si>
  <si>
    <t>Bonaduz</t>
  </si>
  <si>
    <t>Domat/Ems</t>
  </si>
  <si>
    <t>Rhäzüns</t>
  </si>
  <si>
    <t>Felsberg</t>
  </si>
  <si>
    <t>Flims Dorf</t>
  </si>
  <si>
    <t>Flims</t>
  </si>
  <si>
    <t>Flims Waldhaus</t>
  </si>
  <si>
    <t>Fidaz</t>
  </si>
  <si>
    <t>Tamins</t>
  </si>
  <si>
    <t>Trin</t>
  </si>
  <si>
    <t>Trin Mulin</t>
  </si>
  <si>
    <t>Brail</t>
  </si>
  <si>
    <t>Zernez</t>
  </si>
  <si>
    <t>Susch</t>
  </si>
  <si>
    <t>Lavin</t>
  </si>
  <si>
    <t>Samnaun-Compatsch</t>
  </si>
  <si>
    <t>Samnaun</t>
  </si>
  <si>
    <t>Samnaun Dorf</t>
  </si>
  <si>
    <t>Guarda</t>
  </si>
  <si>
    <t>Scuol</t>
  </si>
  <si>
    <t>Ardez</t>
  </si>
  <si>
    <t>Ftan</t>
  </si>
  <si>
    <t>Vulpera</t>
  </si>
  <si>
    <t>Tarasp</t>
  </si>
  <si>
    <t>Sent</t>
  </si>
  <si>
    <t>Ramosch</t>
  </si>
  <si>
    <t>Valsot</t>
  </si>
  <si>
    <t>Vnà</t>
  </si>
  <si>
    <t>Strada</t>
  </si>
  <si>
    <t>Tschlin</t>
  </si>
  <si>
    <t>Martina</t>
  </si>
  <si>
    <t>Bever</t>
  </si>
  <si>
    <t>Celerina/Schlarigna</t>
  </si>
  <si>
    <t>Madulain</t>
  </si>
  <si>
    <t>Pontresina</t>
  </si>
  <si>
    <t>La Punt Chamues-ch</t>
  </si>
  <si>
    <t>Samedan</t>
  </si>
  <si>
    <t>St. Moritz</t>
  </si>
  <si>
    <t>S-chanf</t>
  </si>
  <si>
    <t>Cinuos-chel</t>
  </si>
  <si>
    <t>Chapella</t>
  </si>
  <si>
    <t>Sils/Segl Maria</t>
  </si>
  <si>
    <t>Sils im Engadin/Segl</t>
  </si>
  <si>
    <t>Fex</t>
  </si>
  <si>
    <t>Sils/Segl Baselgia</t>
  </si>
  <si>
    <t>Plaun da Lej</t>
  </si>
  <si>
    <t>Champfèr</t>
  </si>
  <si>
    <t>Silvaplana</t>
  </si>
  <si>
    <t>Silvaplana-Surlej</t>
  </si>
  <si>
    <t>Zuoz</t>
  </si>
  <si>
    <t>Maloja</t>
  </si>
  <si>
    <t>Bregaglia</t>
  </si>
  <si>
    <t>Casaccia</t>
  </si>
  <si>
    <t>Vicosoprano</t>
  </si>
  <si>
    <t>Borgonovo</t>
  </si>
  <si>
    <t>Stampa</t>
  </si>
  <si>
    <t>Promontogno</t>
  </si>
  <si>
    <t>Bondo</t>
  </si>
  <si>
    <t>Castasegna</t>
  </si>
  <si>
    <t>Soglio</t>
  </si>
  <si>
    <t>Buseno</t>
  </si>
  <si>
    <t>Castaneda</t>
  </si>
  <si>
    <t>Rossa</t>
  </si>
  <si>
    <t>Augio</t>
  </si>
  <si>
    <t>Sta. Domenica</t>
  </si>
  <si>
    <t>Sta. Maria in Calanca</t>
  </si>
  <si>
    <t>Santa Maria in Calanca</t>
  </si>
  <si>
    <t>Lostallo</t>
  </si>
  <si>
    <t>Mesocco</t>
  </si>
  <si>
    <t>S. Bernardino</t>
  </si>
  <si>
    <t>Soazza</t>
  </si>
  <si>
    <t>Cama</t>
  </si>
  <si>
    <t>Grono</t>
  </si>
  <si>
    <t>Verdabbio</t>
  </si>
  <si>
    <t>Leggia</t>
  </si>
  <si>
    <t>Roveredo GR</t>
  </si>
  <si>
    <t>Roveredo (GR)</t>
  </si>
  <si>
    <t>Laura</t>
  </si>
  <si>
    <t>S. Vittore</t>
  </si>
  <si>
    <t>San Vittore</t>
  </si>
  <si>
    <t>Arvigo</t>
  </si>
  <si>
    <t>Calanca</t>
  </si>
  <si>
    <t>Braggio</t>
  </si>
  <si>
    <t>Selma</t>
  </si>
  <si>
    <t>Cauco</t>
  </si>
  <si>
    <t>Tschierv</t>
  </si>
  <si>
    <t>Val Müstair</t>
  </si>
  <si>
    <t>Fuldera</t>
  </si>
  <si>
    <t>Lü</t>
  </si>
  <si>
    <t>Valchava</t>
  </si>
  <si>
    <t>Sta. Maria Val Müstair</t>
  </si>
  <si>
    <t>Müstair</t>
  </si>
  <si>
    <t>Davos Dorf</t>
  </si>
  <si>
    <t>Davos</t>
  </si>
  <si>
    <t>Davos Wolfgang</t>
  </si>
  <si>
    <t>Davos Platz</t>
  </si>
  <si>
    <t>Davos Clavadel</t>
  </si>
  <si>
    <t>Davos Frauenkirch</t>
  </si>
  <si>
    <t>Davos Glaris</t>
  </si>
  <si>
    <t>Davos Monstein</t>
  </si>
  <si>
    <t>Davos Wiesen</t>
  </si>
  <si>
    <t>Fideris</t>
  </si>
  <si>
    <t>Furna</t>
  </si>
  <si>
    <t>Pragg-Jenaz</t>
  </si>
  <si>
    <t>Jenaz</t>
  </si>
  <si>
    <t>Saas im Prättigau</t>
  </si>
  <si>
    <t>Klosters</t>
  </si>
  <si>
    <t>Serneus</t>
  </si>
  <si>
    <t>Klosters Dorf</t>
  </si>
  <si>
    <t>Conters im Prättigau</t>
  </si>
  <si>
    <t>Küblis</t>
  </si>
  <si>
    <t>Buchen im Prättigau</t>
  </si>
  <si>
    <t>Luzein</t>
  </si>
  <si>
    <t>Putz</t>
  </si>
  <si>
    <t>Pany</t>
  </si>
  <si>
    <t>Gadenstätt</t>
  </si>
  <si>
    <t>Ascharina</t>
  </si>
  <si>
    <t>St. Antönien</t>
  </si>
  <si>
    <t>Chur</t>
  </si>
  <si>
    <t>Haldenstein</t>
  </si>
  <si>
    <t>Maladers</t>
  </si>
  <si>
    <t>Passugg</t>
  </si>
  <si>
    <t>Churwalden</t>
  </si>
  <si>
    <t>Malix</t>
  </si>
  <si>
    <t>Parpan</t>
  </si>
  <si>
    <t>Castiel</t>
  </si>
  <si>
    <t>Arosa</t>
  </si>
  <si>
    <t>Lüen</t>
  </si>
  <si>
    <t>Calfreisen</t>
  </si>
  <si>
    <t>St. Peter</t>
  </si>
  <si>
    <t>Pagig</t>
  </si>
  <si>
    <t>Peist</t>
  </si>
  <si>
    <t>Molinis</t>
  </si>
  <si>
    <t>Langwies</t>
  </si>
  <si>
    <t>Litzirüti</t>
  </si>
  <si>
    <t>Praden</t>
  </si>
  <si>
    <t>Tschiertschen-Praden</t>
  </si>
  <si>
    <t>Tschiertschen</t>
  </si>
  <si>
    <t>Says</t>
  </si>
  <si>
    <t>Trimmis</t>
  </si>
  <si>
    <t>Untervaz</t>
  </si>
  <si>
    <t>Zizers</t>
  </si>
  <si>
    <t>Fläsch</t>
  </si>
  <si>
    <t>Jenins</t>
  </si>
  <si>
    <t>Maienfeld</t>
  </si>
  <si>
    <t>Malans GR</t>
  </si>
  <si>
    <t>Malans</t>
  </si>
  <si>
    <t>Igis</t>
  </si>
  <si>
    <t>Landquart</t>
  </si>
  <si>
    <t>Mastrils</t>
  </si>
  <si>
    <t>Valzeina</t>
  </si>
  <si>
    <t>Grüsch</t>
  </si>
  <si>
    <t>Fanas</t>
  </si>
  <si>
    <t>Schiers</t>
  </si>
  <si>
    <t>Lunden</t>
  </si>
  <si>
    <t>Stels</t>
  </si>
  <si>
    <t>Fajauna</t>
  </si>
  <si>
    <t>Schuders</t>
  </si>
  <si>
    <t>Pusserein</t>
  </si>
  <si>
    <t>Seewis Dorf</t>
  </si>
  <si>
    <t>Seewis im Prättigau</t>
  </si>
  <si>
    <t>Seewis-Pardisla</t>
  </si>
  <si>
    <t>Seewis-Schmitten</t>
  </si>
  <si>
    <t>Waltensburg/Vuorz</t>
  </si>
  <si>
    <t>Breil/Brigels</t>
  </si>
  <si>
    <t>Andiast</t>
  </si>
  <si>
    <t>Tavanasa</t>
  </si>
  <si>
    <t>Danis</t>
  </si>
  <si>
    <t>Dardin</t>
  </si>
  <si>
    <t>Disentis/Mustér</t>
  </si>
  <si>
    <t>Cavardiras</t>
  </si>
  <si>
    <t>Mumpé Medel</t>
  </si>
  <si>
    <t>Segnas</t>
  </si>
  <si>
    <t>Curaglia</t>
  </si>
  <si>
    <t>Medel (Lucmagn)</t>
  </si>
  <si>
    <t>Platta</t>
  </si>
  <si>
    <t>Rabius</t>
  </si>
  <si>
    <t>Sumvitg</t>
  </si>
  <si>
    <t>Surrein</t>
  </si>
  <si>
    <t>S. Benedetg</t>
  </si>
  <si>
    <t>Cumpadials</t>
  </si>
  <si>
    <t>Camischolas</t>
  </si>
  <si>
    <t>Tujetsch</t>
  </si>
  <si>
    <t>Sedrun</t>
  </si>
  <si>
    <t>Rueras</t>
  </si>
  <si>
    <t>Trun</t>
  </si>
  <si>
    <t>Zignau</t>
  </si>
  <si>
    <t>Schlans</t>
  </si>
  <si>
    <t>Obersaxen</t>
  </si>
  <si>
    <t>Obersaxen Mundaun</t>
  </si>
  <si>
    <t>Flond</t>
  </si>
  <si>
    <t>Surcuolm</t>
  </si>
  <si>
    <t>Aarau</t>
  </si>
  <si>
    <t>AG</t>
  </si>
  <si>
    <t>Aarau Rohr</t>
  </si>
  <si>
    <t>Biberstein</t>
  </si>
  <si>
    <t>Buchs AG</t>
  </si>
  <si>
    <t>Buchs (AG)</t>
  </si>
  <si>
    <t>Asp</t>
  </si>
  <si>
    <t>Densbüren</t>
  </si>
  <si>
    <t>Barmelweid</t>
  </si>
  <si>
    <t>Erlinsbach (AG)</t>
  </si>
  <si>
    <t>Erlinsbach</t>
  </si>
  <si>
    <t>Gränichen</t>
  </si>
  <si>
    <t>Hirschthal</t>
  </si>
  <si>
    <t>Rombach</t>
  </si>
  <si>
    <t>Küttigen</t>
  </si>
  <si>
    <t>Muhen</t>
  </si>
  <si>
    <t>Oberentfelden</t>
  </si>
  <si>
    <t>Suhr</t>
  </si>
  <si>
    <t>Unterentfelden</t>
  </si>
  <si>
    <t>Baden</t>
  </si>
  <si>
    <t>Dättwil AG</t>
  </si>
  <si>
    <t>Rütihof</t>
  </si>
  <si>
    <t>Bellikon</t>
  </si>
  <si>
    <t>Bergdietikon</t>
  </si>
  <si>
    <t>Birmenstorf AG</t>
  </si>
  <si>
    <t>Birmenstorf (AG)</t>
  </si>
  <si>
    <t>Ennetbaden</t>
  </si>
  <si>
    <t>Fislisbach</t>
  </si>
  <si>
    <t>Freienwil</t>
  </si>
  <si>
    <t>Gebenstorf</t>
  </si>
  <si>
    <t>Vogelsang AG</t>
  </si>
  <si>
    <t>Killwangen</t>
  </si>
  <si>
    <t>Künten</t>
  </si>
  <si>
    <t>Mägenwil</t>
  </si>
  <si>
    <t>Mellingen</t>
  </si>
  <si>
    <t>Neuenhof</t>
  </si>
  <si>
    <t>Niederrohrdorf</t>
  </si>
  <si>
    <t>Oberrohrdorf</t>
  </si>
  <si>
    <t>Nussbaumen AG</t>
  </si>
  <si>
    <t>Obersiggenthal</t>
  </si>
  <si>
    <t>Hertenstein AG</t>
  </si>
  <si>
    <t>Rieden AG</t>
  </si>
  <si>
    <t>Kirchdorf AG</t>
  </si>
  <si>
    <t>Remetschwil</t>
  </si>
  <si>
    <t>Spreitenbach</t>
  </si>
  <si>
    <t>Stetten AG</t>
  </si>
  <si>
    <t>Stetten (AG)</t>
  </si>
  <si>
    <t>Turgi</t>
  </si>
  <si>
    <t>Siggenthal Station</t>
  </si>
  <si>
    <t>Untersiggenthal</t>
  </si>
  <si>
    <t>Wettingen</t>
  </si>
  <si>
    <t>Wohlenschwil</t>
  </si>
  <si>
    <t>Würenlingen</t>
  </si>
  <si>
    <t>Würenlos</t>
  </si>
  <si>
    <t>Kloster Fahr</t>
  </si>
  <si>
    <t>Ehrendingen</t>
  </si>
  <si>
    <t>Arni AG</t>
  </si>
  <si>
    <t>Arni (AG)</t>
  </si>
  <si>
    <t>Berikon</t>
  </si>
  <si>
    <t>Bremgarten AG</t>
  </si>
  <si>
    <t>Bremgarten (AG)</t>
  </si>
  <si>
    <t>Hermetschwil-Staffeln</t>
  </si>
  <si>
    <t>Büttikon AG</t>
  </si>
  <si>
    <t>Büttikon</t>
  </si>
  <si>
    <t>Dottikon</t>
  </si>
  <si>
    <t>Eggenwil</t>
  </si>
  <si>
    <t>Fischbach-Göslikon</t>
  </si>
  <si>
    <t>Hägglingen</t>
  </si>
  <si>
    <t>Jonen</t>
  </si>
  <si>
    <t>Niederwil AG</t>
  </si>
  <si>
    <t>Niederwil (AG)</t>
  </si>
  <si>
    <t>Nesselnbach</t>
  </si>
  <si>
    <t>Oberlunkhofen</t>
  </si>
  <si>
    <t>Oberwil-Lieli</t>
  </si>
  <si>
    <t>Rudolfstetten</t>
  </si>
  <si>
    <t>Rudolfstetten-Friedlisberg</t>
  </si>
  <si>
    <t>Sarmenstorf</t>
  </si>
  <si>
    <t>Tägerig</t>
  </si>
  <si>
    <t>Uezwil</t>
  </si>
  <si>
    <t>Unterlunkhofen</t>
  </si>
  <si>
    <t>Villmergen</t>
  </si>
  <si>
    <t>Hilfikon</t>
  </si>
  <si>
    <t>Widen</t>
  </si>
  <si>
    <t>Wohlen AG</t>
  </si>
  <si>
    <t>Wohlen (AG)</t>
  </si>
  <si>
    <t>Anglikon</t>
  </si>
  <si>
    <t>Zufikon</t>
  </si>
  <si>
    <t>Islisberg</t>
  </si>
  <si>
    <t>Auenstein</t>
  </si>
  <si>
    <t>Birr</t>
  </si>
  <si>
    <t>Birrhard</t>
  </si>
  <si>
    <t>Schinznach Bad</t>
  </si>
  <si>
    <t>Brugg</t>
  </si>
  <si>
    <t>Brugg AG</t>
  </si>
  <si>
    <t>Umiken</t>
  </si>
  <si>
    <t>Habsburg</t>
  </si>
  <si>
    <t>Hausen AG</t>
  </si>
  <si>
    <t>Hausen (AG)</t>
  </si>
  <si>
    <t>Lupfig</t>
  </si>
  <si>
    <t>Scherz</t>
  </si>
  <si>
    <t>Mandach</t>
  </si>
  <si>
    <t>Mönthal</t>
  </si>
  <si>
    <t>Mülligen</t>
  </si>
  <si>
    <t>Remigen</t>
  </si>
  <si>
    <t>Riniken</t>
  </si>
  <si>
    <t>Rüfenach AG</t>
  </si>
  <si>
    <t>Rüfenach</t>
  </si>
  <si>
    <t>Thalheim AG</t>
  </si>
  <si>
    <t>Thalheim (AG)</t>
  </si>
  <si>
    <t>Veltheim AG</t>
  </si>
  <si>
    <t>Veltheim (AG)</t>
  </si>
  <si>
    <t>Stilli</t>
  </si>
  <si>
    <t>Villigen</t>
  </si>
  <si>
    <t>Villnachern</t>
  </si>
  <si>
    <t>Windisch</t>
  </si>
  <si>
    <t>Bözberg</t>
  </si>
  <si>
    <t>Schinznach Dorf</t>
  </si>
  <si>
    <t>Schinznach</t>
  </si>
  <si>
    <t>Oberflachs</t>
  </si>
  <si>
    <t>Beinwil am See</t>
  </si>
  <si>
    <t>Birrwil</t>
  </si>
  <si>
    <t>Burg AG</t>
  </si>
  <si>
    <t>Burg (AG)</t>
  </si>
  <si>
    <t>Dürrenäsch</t>
  </si>
  <si>
    <t>Gontenschwil</t>
  </si>
  <si>
    <t>Holziken</t>
  </si>
  <si>
    <t>Leimbach AG</t>
  </si>
  <si>
    <t>Leimbach (AG)</t>
  </si>
  <si>
    <t>Leutwil</t>
  </si>
  <si>
    <t>Menziken</t>
  </si>
  <si>
    <t>Oberkulm</t>
  </si>
  <si>
    <t>Reinach AG</t>
  </si>
  <si>
    <t>Reinach (AG)</t>
  </si>
  <si>
    <t>Schlossrued</t>
  </si>
  <si>
    <t>Schmiedrued</t>
  </si>
  <si>
    <t>Walde AG</t>
  </si>
  <si>
    <t>Schöftland</t>
  </si>
  <si>
    <t>Teufenthal AG</t>
  </si>
  <si>
    <t>Teufenthal (AG)</t>
  </si>
  <si>
    <t>Unterkulm</t>
  </si>
  <si>
    <t>Zetzwil</t>
  </si>
  <si>
    <t>Eiken</t>
  </si>
  <si>
    <t>Frick</t>
  </si>
  <si>
    <t>Gansingen</t>
  </si>
  <si>
    <t>Gipf-Oberfrick</t>
  </si>
  <si>
    <t>Herznach</t>
  </si>
  <si>
    <t>Kaisten</t>
  </si>
  <si>
    <t>Ittenthal</t>
  </si>
  <si>
    <t>Laufenburg</t>
  </si>
  <si>
    <t>Rheinsulz</t>
  </si>
  <si>
    <t>Sulz AG</t>
  </si>
  <si>
    <t>Münchwilen AG</t>
  </si>
  <si>
    <t>Münchwilen (AG)</t>
  </si>
  <si>
    <t>Oberhof</t>
  </si>
  <si>
    <t>Oeschgen</t>
  </si>
  <si>
    <t>Schwaderloch</t>
  </si>
  <si>
    <t>Sisseln AG</t>
  </si>
  <si>
    <t>Sisseln</t>
  </si>
  <si>
    <t>Ueken</t>
  </si>
  <si>
    <t>Wittnau</t>
  </si>
  <si>
    <t>Wölflinswil</t>
  </si>
  <si>
    <t>Zeihen</t>
  </si>
  <si>
    <t>Oberhofen AG</t>
  </si>
  <si>
    <t>Mettauertal</t>
  </si>
  <si>
    <t>Mettau</t>
  </si>
  <si>
    <t>Etzgen</t>
  </si>
  <si>
    <t>Wil AG</t>
  </si>
  <si>
    <t>Hottwil</t>
  </si>
  <si>
    <t>Hornussen</t>
  </si>
  <si>
    <t>Böztal</t>
  </si>
  <si>
    <t>Bözen</t>
  </si>
  <si>
    <t>Elfingen</t>
  </si>
  <si>
    <t>Effingen</t>
  </si>
  <si>
    <t>Ammerswil AG</t>
  </si>
  <si>
    <t>Ammerswil</t>
  </si>
  <si>
    <t>Boniswil</t>
  </si>
  <si>
    <t>Brunegg</t>
  </si>
  <si>
    <t>Dintikon</t>
  </si>
  <si>
    <t>Egliswil</t>
  </si>
  <si>
    <t>Fahrwangen</t>
  </si>
  <si>
    <t>Hallwil</t>
  </si>
  <si>
    <t>Hendschiken</t>
  </si>
  <si>
    <t>Holderbank AG</t>
  </si>
  <si>
    <t>Holderbank (AG)</t>
  </si>
  <si>
    <t>Hunzenschwil</t>
  </si>
  <si>
    <t>Lenzburg</t>
  </si>
  <si>
    <t>Meisterschwanden</t>
  </si>
  <si>
    <t>Tennwil</t>
  </si>
  <si>
    <t>Wildegg</t>
  </si>
  <si>
    <t>Möriken-Wildegg</t>
  </si>
  <si>
    <t>Möriken AG</t>
  </si>
  <si>
    <t>Niederlenz</t>
  </si>
  <si>
    <t>Othmarsingen</t>
  </si>
  <si>
    <t>Rupperswil</t>
  </si>
  <si>
    <t>Schafisheim</t>
  </si>
  <si>
    <t>Seengen</t>
  </si>
  <si>
    <t>Seon</t>
  </si>
  <si>
    <t>Staufen</t>
  </si>
  <si>
    <t>Abtwil AG</t>
  </si>
  <si>
    <t>Abtwil</t>
  </si>
  <si>
    <t>Aristau</t>
  </si>
  <si>
    <t>Auw</t>
  </si>
  <si>
    <t>Beinwil (Freiamt)</t>
  </si>
  <si>
    <t>Besenbüren</t>
  </si>
  <si>
    <t>Bettwil</t>
  </si>
  <si>
    <t>Boswil</t>
  </si>
  <si>
    <t>Bünzen</t>
  </si>
  <si>
    <t>Waldhäusern AG</t>
  </si>
  <si>
    <t>Buttwil</t>
  </si>
  <si>
    <t>Dietwil</t>
  </si>
  <si>
    <t>Geltwil</t>
  </si>
  <si>
    <t>Kallern</t>
  </si>
  <si>
    <t>Merenschwand</t>
  </si>
  <si>
    <t>Benzenschwil</t>
  </si>
  <si>
    <t>Mühlau</t>
  </si>
  <si>
    <t>Muri AG</t>
  </si>
  <si>
    <t>Muri (AG)</t>
  </si>
  <si>
    <t>Oberrüti</t>
  </si>
  <si>
    <t>Rottenschwil</t>
  </si>
  <si>
    <t>Sins</t>
  </si>
  <si>
    <t>Alikon</t>
  </si>
  <si>
    <t>Meienberg</t>
  </si>
  <si>
    <t>Aettenschwil</t>
  </si>
  <si>
    <t>Fenkrieden</t>
  </si>
  <si>
    <t>Waltenschwil</t>
  </si>
  <si>
    <t>Hellikon</t>
  </si>
  <si>
    <t>Kaiseraugst</t>
  </si>
  <si>
    <t>Magden</t>
  </si>
  <si>
    <t>Möhlin</t>
  </si>
  <si>
    <t>Mumpf</t>
  </si>
  <si>
    <t>Obermumpf</t>
  </si>
  <si>
    <t>Olsberg</t>
  </si>
  <si>
    <t>Rheinfelden</t>
  </si>
  <si>
    <t>Schupfart</t>
  </si>
  <si>
    <t>Stein AG</t>
  </si>
  <si>
    <t>Stein (AG)</t>
  </si>
  <si>
    <t>Wallbach</t>
  </si>
  <si>
    <t>Wegenstetten</t>
  </si>
  <si>
    <t>Zeiningen</t>
  </si>
  <si>
    <t>Zuzgen</t>
  </si>
  <si>
    <t>Aarburg</t>
  </si>
  <si>
    <t>Bottenwil</t>
  </si>
  <si>
    <t>Brittnau</t>
  </si>
  <si>
    <t>Kirchleerau</t>
  </si>
  <si>
    <t>Kölliken</t>
  </si>
  <si>
    <t>Moosleerau</t>
  </si>
  <si>
    <t>Murgenthal</t>
  </si>
  <si>
    <t>Riken AG</t>
  </si>
  <si>
    <t>Glashütten</t>
  </si>
  <si>
    <t>Oftringen</t>
  </si>
  <si>
    <t>Attelwil</t>
  </si>
  <si>
    <t>Reitnau</t>
  </si>
  <si>
    <t>Rothrist</t>
  </si>
  <si>
    <t>Safenwil</t>
  </si>
  <si>
    <t>Staffelbach</t>
  </si>
  <si>
    <t>Wittwil</t>
  </si>
  <si>
    <t>Strengelbach</t>
  </si>
  <si>
    <t>Uerkheim</t>
  </si>
  <si>
    <t>Vordemwald</t>
  </si>
  <si>
    <t>Wiliberg</t>
  </si>
  <si>
    <t>Zofingen</t>
  </si>
  <si>
    <t>Mühlethal</t>
  </si>
  <si>
    <t>Kleindöttingen</t>
  </si>
  <si>
    <t>Böttstein</t>
  </si>
  <si>
    <t>Döttingen</t>
  </si>
  <si>
    <t>Endingen</t>
  </si>
  <si>
    <t>Unterendingen</t>
  </si>
  <si>
    <t>Fisibach</t>
  </si>
  <si>
    <t>Full-Reuenthal</t>
  </si>
  <si>
    <t>Klingnau</t>
  </si>
  <si>
    <t>Koblenz</t>
  </si>
  <si>
    <t>Leibstadt</t>
  </si>
  <si>
    <t>Lengnau AG</t>
  </si>
  <si>
    <t>Lengnau (AG)</t>
  </si>
  <si>
    <t>Leuggern</t>
  </si>
  <si>
    <t>Hettenschwil</t>
  </si>
  <si>
    <t>Mellikon</t>
  </si>
  <si>
    <t>Schneisingen</t>
  </si>
  <si>
    <t>Siglistorf</t>
  </si>
  <si>
    <t>Tegerfelden</t>
  </si>
  <si>
    <t>Rietheim</t>
  </si>
  <si>
    <t>Zurzach</t>
  </si>
  <si>
    <t>Bad Zurzach</t>
  </si>
  <si>
    <t>Rekingen AG</t>
  </si>
  <si>
    <t>Baldingen</t>
  </si>
  <si>
    <t>Böbikon</t>
  </si>
  <si>
    <t>Wislikofen</t>
  </si>
  <si>
    <t>Rümikon AG</t>
  </si>
  <si>
    <t>Kaiserstuhl AG</t>
  </si>
  <si>
    <t>Arbon</t>
  </si>
  <si>
    <t>TG</t>
  </si>
  <si>
    <t>Frasnacht</t>
  </si>
  <si>
    <t>Stachen</t>
  </si>
  <si>
    <t>Dozwil</t>
  </si>
  <si>
    <t>Steinebrunn</t>
  </si>
  <si>
    <t>Egnach</t>
  </si>
  <si>
    <t>Neukirch (Egnach)</t>
  </si>
  <si>
    <t>Winden</t>
  </si>
  <si>
    <t>Hefenhofen</t>
  </si>
  <si>
    <t>Horn</t>
  </si>
  <si>
    <t>Kesswil</t>
  </si>
  <si>
    <t>Freidorf TG</t>
  </si>
  <si>
    <t>Roggwil (TG)</t>
  </si>
  <si>
    <t>Roggwil TG</t>
  </si>
  <si>
    <t>Romanshorn</t>
  </si>
  <si>
    <t>Salmsach</t>
  </si>
  <si>
    <t>Sommeri</t>
  </si>
  <si>
    <t>Uttwil</t>
  </si>
  <si>
    <t>Amriswil</t>
  </si>
  <si>
    <t>Hagenwil b. Amriswil</t>
  </si>
  <si>
    <t>Biessenhofen</t>
  </si>
  <si>
    <t>Schocherswil</t>
  </si>
  <si>
    <t>Oberaach</t>
  </si>
  <si>
    <t>Bischofszell</t>
  </si>
  <si>
    <t>Schweizersholz</t>
  </si>
  <si>
    <t>Halden</t>
  </si>
  <si>
    <t>Erlen</t>
  </si>
  <si>
    <t>Kümmertshausen</t>
  </si>
  <si>
    <t>Riedt b. Erlen</t>
  </si>
  <si>
    <t>Buchackern</t>
  </si>
  <si>
    <t>Engishofen</t>
  </si>
  <si>
    <t>Ennetaach</t>
  </si>
  <si>
    <t>Hauptwil</t>
  </si>
  <si>
    <t>Hauptwil-Gottshaus</t>
  </si>
  <si>
    <t>Wilen (Gottshaus)</t>
  </si>
  <si>
    <t>St. Pelagiberg</t>
  </si>
  <si>
    <t>Heldswil</t>
  </si>
  <si>
    <t>Hohentannen</t>
  </si>
  <si>
    <t>Kradolf</t>
  </si>
  <si>
    <t>Kradolf-Schönenberg</t>
  </si>
  <si>
    <t>Schönenberg an der Thur</t>
  </si>
  <si>
    <t>Buhwil</t>
  </si>
  <si>
    <t>Neukirch an der Thur</t>
  </si>
  <si>
    <t>Sulgen</t>
  </si>
  <si>
    <t>Götighofen</t>
  </si>
  <si>
    <t>Donzhausen</t>
  </si>
  <si>
    <t>Zihlschlacht</t>
  </si>
  <si>
    <t>Zihlschlacht-Sitterdorf</t>
  </si>
  <si>
    <t>Sitterdorf</t>
  </si>
  <si>
    <t>Basadingen</t>
  </si>
  <si>
    <t>Basadingen-Schlattingen</t>
  </si>
  <si>
    <t>Schlattingen</t>
  </si>
  <si>
    <t>Diessenhofen</t>
  </si>
  <si>
    <t>Willisdorf</t>
  </si>
  <si>
    <t>Schlatt TG</t>
  </si>
  <si>
    <t>Schlatt (TG)</t>
  </si>
  <si>
    <t>Aadorf</t>
  </si>
  <si>
    <t>Ettenhausen TG</t>
  </si>
  <si>
    <t>Guntershausen b. Aadorf</t>
  </si>
  <si>
    <t>Häuslenen</t>
  </si>
  <si>
    <t>Aawangen</t>
  </si>
  <si>
    <t>Wittenwil</t>
  </si>
  <si>
    <t>Felben-Wellhausen</t>
  </si>
  <si>
    <t>Frauenfeld</t>
  </si>
  <si>
    <t>Gerlikon</t>
  </si>
  <si>
    <t>Islikon</t>
  </si>
  <si>
    <t>Gachnang</t>
  </si>
  <si>
    <t>Kefikon TG</t>
  </si>
  <si>
    <t>Harenwilen</t>
  </si>
  <si>
    <t>Hüttlingen</t>
  </si>
  <si>
    <t>Mettendorf TG</t>
  </si>
  <si>
    <t>Eschikofen</t>
  </si>
  <si>
    <t>Matzingen</t>
  </si>
  <si>
    <t>Niederneunforn</t>
  </si>
  <si>
    <t>Neunforn</t>
  </si>
  <si>
    <t>Oberneunforn</t>
  </si>
  <si>
    <t>Stettfurt</t>
  </si>
  <si>
    <t>Thundorf</t>
  </si>
  <si>
    <t>Lustdorf</t>
  </si>
  <si>
    <t>Wetzikon TG</t>
  </si>
  <si>
    <t>Uesslingen</t>
  </si>
  <si>
    <t>Uesslingen-Buch</t>
  </si>
  <si>
    <t>Buch b. Frauenfeld</t>
  </si>
  <si>
    <t>Warth</t>
  </si>
  <si>
    <t>Warth-Weiningen</t>
  </si>
  <si>
    <t>Weiningen TG</t>
  </si>
  <si>
    <t>Altnau</t>
  </si>
  <si>
    <t>Bottighofen</t>
  </si>
  <si>
    <t>Ermatingen</t>
  </si>
  <si>
    <t>Triboltingen</t>
  </si>
  <si>
    <t>Gottlieben</t>
  </si>
  <si>
    <t>Güttingen</t>
  </si>
  <si>
    <t>Hugelshofen</t>
  </si>
  <si>
    <t>Kemmental</t>
  </si>
  <si>
    <t>Neuwilen</t>
  </si>
  <si>
    <t>Dotnacht</t>
  </si>
  <si>
    <t>Ellighausen</t>
  </si>
  <si>
    <t>Lippoldswilen</t>
  </si>
  <si>
    <t>Siegershausen</t>
  </si>
  <si>
    <t>Alterswilen</t>
  </si>
  <si>
    <t>Altishausen</t>
  </si>
  <si>
    <t>Kreuzlingen</t>
  </si>
  <si>
    <t>Langrickenbach</t>
  </si>
  <si>
    <t>Zuben</t>
  </si>
  <si>
    <t>Schönenbaumgarten</t>
  </si>
  <si>
    <t>Herrenhof</t>
  </si>
  <si>
    <t>Illighausen</t>
  </si>
  <si>
    <t>Lengwil</t>
  </si>
  <si>
    <t>Oberhofen TG</t>
  </si>
  <si>
    <t>Dettighofen (Lengwil)</t>
  </si>
  <si>
    <t>Scherzingen</t>
  </si>
  <si>
    <t>Münsterlingen</t>
  </si>
  <si>
    <t>Landschlacht</t>
  </si>
  <si>
    <t>Tägerwilen</t>
  </si>
  <si>
    <t>Hefenhausen</t>
  </si>
  <si>
    <t>Wäldi</t>
  </si>
  <si>
    <t>Engwilen</t>
  </si>
  <si>
    <t>Sonterswil</t>
  </si>
  <si>
    <t>Lipperswil</t>
  </si>
  <si>
    <t>Hattenhausen</t>
  </si>
  <si>
    <t>Gunterswilen</t>
  </si>
  <si>
    <t>Affeltrangen</t>
  </si>
  <si>
    <t>Zezikon</t>
  </si>
  <si>
    <t>Märwil</t>
  </si>
  <si>
    <t>Buch b. Märwil</t>
  </si>
  <si>
    <t>Bettwiesen</t>
  </si>
  <si>
    <t>Balterswil</t>
  </si>
  <si>
    <t>Bichelsee-Balterswil</t>
  </si>
  <si>
    <t>Bichelsee</t>
  </si>
  <si>
    <t>Braunau</t>
  </si>
  <si>
    <t>Eschlikon TG</t>
  </si>
  <si>
    <t>Eschlikon</t>
  </si>
  <si>
    <t>Wallenwil</t>
  </si>
  <si>
    <t>Dussnang</t>
  </si>
  <si>
    <t>Fischingen</t>
  </si>
  <si>
    <t>Oberwangen TG</t>
  </si>
  <si>
    <t>Au TG</t>
  </si>
  <si>
    <t>Lommis</t>
  </si>
  <si>
    <t>Weingarten-Kalthäusern</t>
  </si>
  <si>
    <t>Münchwilen TG</t>
  </si>
  <si>
    <t>Münchwilen (TG)</t>
  </si>
  <si>
    <t>St. Margarethen TG</t>
  </si>
  <si>
    <t>Rickenbach (TG)</t>
  </si>
  <si>
    <t>Schönholzerswilen</t>
  </si>
  <si>
    <t>Sirnach</t>
  </si>
  <si>
    <t>Busswil TG</t>
  </si>
  <si>
    <t>Wiezikon b. Sirnach</t>
  </si>
  <si>
    <t>Littenheid</t>
  </si>
  <si>
    <t>Tägerschen</t>
  </si>
  <si>
    <t>Tobel-Tägerschen</t>
  </si>
  <si>
    <t>Tobel</t>
  </si>
  <si>
    <t>Wängi</t>
  </si>
  <si>
    <t>Tuttwil</t>
  </si>
  <si>
    <t>Wilen b. Wil</t>
  </si>
  <si>
    <t>Wilen (TG)</t>
  </si>
  <si>
    <t>Wuppenau</t>
  </si>
  <si>
    <t>Hosenruck</t>
  </si>
  <si>
    <t>Berlingen</t>
  </si>
  <si>
    <t>Eschenz</t>
  </si>
  <si>
    <t>Lanzenneunforn</t>
  </si>
  <si>
    <t>Herdern</t>
  </si>
  <si>
    <t>Hörhausen</t>
  </si>
  <si>
    <t>Homburg</t>
  </si>
  <si>
    <t>Hüttwilen</t>
  </si>
  <si>
    <t>Nussbaumen TG</t>
  </si>
  <si>
    <t>Uerschhausen</t>
  </si>
  <si>
    <t>Mammern</t>
  </si>
  <si>
    <t>Müllheim Dorf</t>
  </si>
  <si>
    <t>Müllheim</t>
  </si>
  <si>
    <t>Pfyn</t>
  </si>
  <si>
    <t>Dettighofen</t>
  </si>
  <si>
    <t>Raperswilen</t>
  </si>
  <si>
    <t>Mannenbach-Salenstein</t>
  </si>
  <si>
    <t>Salenstein</t>
  </si>
  <si>
    <t>Fruthwilen</t>
  </si>
  <si>
    <t>Steckborn</t>
  </si>
  <si>
    <t>Kaltenbach</t>
  </si>
  <si>
    <t>Wagenhausen</t>
  </si>
  <si>
    <t>Etzwilen</t>
  </si>
  <si>
    <t>Rheinklingen</t>
  </si>
  <si>
    <t>Amlikon-Bissegg</t>
  </si>
  <si>
    <t>Berg TG</t>
  </si>
  <si>
    <t>Berg (TG)</t>
  </si>
  <si>
    <t>Andhausen</t>
  </si>
  <si>
    <t>Graltshausen</t>
  </si>
  <si>
    <t>Guntershausen b. Berg</t>
  </si>
  <si>
    <t>Mauren TG</t>
  </si>
  <si>
    <t>Mattwil</t>
  </si>
  <si>
    <t>Birwinken</t>
  </si>
  <si>
    <t>Happerswil</t>
  </si>
  <si>
    <t>Klarsreuti</t>
  </si>
  <si>
    <t>Andwil TG</t>
  </si>
  <si>
    <t>Buch b. Kümmertshausen</t>
  </si>
  <si>
    <t>Bürglen TG</t>
  </si>
  <si>
    <t>Bürglen (TG)</t>
  </si>
  <si>
    <t>Istighofen</t>
  </si>
  <si>
    <t>Leimbach TG</t>
  </si>
  <si>
    <t>Opfershofen TG</t>
  </si>
  <si>
    <t>Stehrenberg</t>
  </si>
  <si>
    <t>Bussnang</t>
  </si>
  <si>
    <t>Lanterswil</t>
  </si>
  <si>
    <t>Friltschen</t>
  </si>
  <si>
    <t>Mettlen</t>
  </si>
  <si>
    <t>Oberbussnang</t>
  </si>
  <si>
    <t>Oppikon</t>
  </si>
  <si>
    <t>Schmidshof</t>
  </si>
  <si>
    <t>Rothenhausen</t>
  </si>
  <si>
    <t>Märstetten</t>
  </si>
  <si>
    <t>Ottoberg</t>
  </si>
  <si>
    <t>Weinfelden</t>
  </si>
  <si>
    <t>Müllheim-Wigoltingen</t>
  </si>
  <si>
    <t>Wigoltingen</t>
  </si>
  <si>
    <t>Bonau</t>
  </si>
  <si>
    <t>Engwang</t>
  </si>
  <si>
    <t>Illhart</t>
  </si>
  <si>
    <t>Lamperswil TG</t>
  </si>
  <si>
    <t>Wagerswil</t>
  </si>
  <si>
    <t>Arbedo</t>
  </si>
  <si>
    <t>Arbedo-Castione</t>
  </si>
  <si>
    <t>TI</t>
  </si>
  <si>
    <t>Castione</t>
  </si>
  <si>
    <t>Bellinzona</t>
  </si>
  <si>
    <t>Giubiasco</t>
  </si>
  <si>
    <t>Monte Carasso</t>
  </si>
  <si>
    <t>Sementina</t>
  </si>
  <si>
    <t>Gudo</t>
  </si>
  <si>
    <t>Gorduno</t>
  </si>
  <si>
    <t>Preonzo</t>
  </si>
  <si>
    <t>Moleno</t>
  </si>
  <si>
    <t>Gnosca</t>
  </si>
  <si>
    <t>Camorino</t>
  </si>
  <si>
    <t>Pianezzo</t>
  </si>
  <si>
    <t>S. Antonio (Val Morobbia)</t>
  </si>
  <si>
    <t>Carena</t>
  </si>
  <si>
    <t>Claro</t>
  </si>
  <si>
    <t>Cadenazzo</t>
  </si>
  <si>
    <t>Robasacco</t>
  </si>
  <si>
    <t>Isone</t>
  </si>
  <si>
    <t>Lumino</t>
  </si>
  <si>
    <t>S. Antonino</t>
  </si>
  <si>
    <t>Sant'Antonino</t>
  </si>
  <si>
    <t>Dongio</t>
  </si>
  <si>
    <t>Acquarossa</t>
  </si>
  <si>
    <t>Leontica</t>
  </si>
  <si>
    <t>Lottigna</t>
  </si>
  <si>
    <t>Motto (Blenio)</t>
  </si>
  <si>
    <t>Corzoneso</t>
  </si>
  <si>
    <t>Prugiasco</t>
  </si>
  <si>
    <t>Castro</t>
  </si>
  <si>
    <t>Marolta</t>
  </si>
  <si>
    <t>Ponto Valentino</t>
  </si>
  <si>
    <t>Largario</t>
  </si>
  <si>
    <t>Dangio</t>
  </si>
  <si>
    <t>Blenio</t>
  </si>
  <si>
    <t>Torre</t>
  </si>
  <si>
    <t>Olivone</t>
  </si>
  <si>
    <t>Camperio</t>
  </si>
  <si>
    <t>Aquila</t>
  </si>
  <si>
    <t>Campo (Blenio)</t>
  </si>
  <si>
    <t>Ghirone</t>
  </si>
  <si>
    <t>Malvaglia</t>
  </si>
  <si>
    <t>Serravalle</t>
  </si>
  <si>
    <t>Semione</t>
  </si>
  <si>
    <t>Ludiano</t>
  </si>
  <si>
    <t>Airolo</t>
  </si>
  <si>
    <t>Madrano</t>
  </si>
  <si>
    <t>Villa Bedretto</t>
  </si>
  <si>
    <t>Bedretto</t>
  </si>
  <si>
    <t>Bodio TI</t>
  </si>
  <si>
    <t>Bodio</t>
  </si>
  <si>
    <t>Dalpe</t>
  </si>
  <si>
    <t>Lavorgo</t>
  </si>
  <si>
    <t>Faido</t>
  </si>
  <si>
    <t>Calonico</t>
  </si>
  <si>
    <t>Nivo</t>
  </si>
  <si>
    <t>Chironico</t>
  </si>
  <si>
    <t>Anzonico</t>
  </si>
  <si>
    <t>Sobrio</t>
  </si>
  <si>
    <t>Cavagnago</t>
  </si>
  <si>
    <t>Molare</t>
  </si>
  <si>
    <t>Calpiogna</t>
  </si>
  <si>
    <t>Campello</t>
  </si>
  <si>
    <t>Carì</t>
  </si>
  <si>
    <t>Rossura</t>
  </si>
  <si>
    <t>Osco</t>
  </si>
  <si>
    <t>Mairengo</t>
  </si>
  <si>
    <t>Chiggiogna</t>
  </si>
  <si>
    <t>Giornico</t>
  </si>
  <si>
    <t>Personico</t>
  </si>
  <si>
    <t>Pollegio</t>
  </si>
  <si>
    <t>Rodi-Fiesso</t>
  </si>
  <si>
    <t>Prato (Leventina)</t>
  </si>
  <si>
    <t>Ambrì</t>
  </si>
  <si>
    <t>Quinto</t>
  </si>
  <si>
    <t>Piotta</t>
  </si>
  <si>
    <t>Varenzo</t>
  </si>
  <si>
    <t>Ascona</t>
  </si>
  <si>
    <t>Brione sopra Minusio</t>
  </si>
  <si>
    <t>Brissago</t>
  </si>
  <si>
    <t>Isole di Brissago</t>
  </si>
  <si>
    <t>Gordola</t>
  </si>
  <si>
    <t>Riazzino</t>
  </si>
  <si>
    <t>Lavertezzo</t>
  </si>
  <si>
    <t>Locarno</t>
  </si>
  <si>
    <t>Solduno</t>
  </si>
  <si>
    <t>Losone</t>
  </si>
  <si>
    <t>Arcegno</t>
  </si>
  <si>
    <t>Mergoscia</t>
  </si>
  <si>
    <t>Minusio</t>
  </si>
  <si>
    <t>Muralto</t>
  </si>
  <si>
    <t>Orselina</t>
  </si>
  <si>
    <t>Porto Ronco</t>
  </si>
  <si>
    <t>Ronco sopra Ascona</t>
  </si>
  <si>
    <t>Tenero</t>
  </si>
  <si>
    <t>Tenero-Contra</t>
  </si>
  <si>
    <t>Contra</t>
  </si>
  <si>
    <t>Mosogno</t>
  </si>
  <si>
    <t>Onsernone</t>
  </si>
  <si>
    <t>Gresso</t>
  </si>
  <si>
    <t>Crana</t>
  </si>
  <si>
    <t>Loco</t>
  </si>
  <si>
    <t>Auressio</t>
  </si>
  <si>
    <t>Berzona</t>
  </si>
  <si>
    <t>Russo</t>
  </si>
  <si>
    <t>Comologno</t>
  </si>
  <si>
    <t>Spruga</t>
  </si>
  <si>
    <t>Vergeletto</t>
  </si>
  <si>
    <t>Cugnasco</t>
  </si>
  <si>
    <t>Cugnasco-Gerra</t>
  </si>
  <si>
    <t>Agarone</t>
  </si>
  <si>
    <t>Agno</t>
  </si>
  <si>
    <t>Cassina d'Agno</t>
  </si>
  <si>
    <t>Aranno</t>
  </si>
  <si>
    <t>Arogno</t>
  </si>
  <si>
    <t>Pugerna</t>
  </si>
  <si>
    <t>Astano</t>
  </si>
  <si>
    <t>Bedano</t>
  </si>
  <si>
    <t>Bedigliora</t>
  </si>
  <si>
    <t>Banco</t>
  </si>
  <si>
    <t>Beride di Bedigliora</t>
  </si>
  <si>
    <t>Bioggio</t>
  </si>
  <si>
    <t>Bosco Luganese</t>
  </si>
  <si>
    <t>Cimo</t>
  </si>
  <si>
    <t>Iseo</t>
  </si>
  <si>
    <t>Bissone</t>
  </si>
  <si>
    <t>Brusino Arsizio</t>
  </si>
  <si>
    <t>Serpiano</t>
  </si>
  <si>
    <t>Cademario</t>
  </si>
  <si>
    <t>Cadempino</t>
  </si>
  <si>
    <t>Canobbio</t>
  </si>
  <si>
    <t>Caslano</t>
  </si>
  <si>
    <t>Comano</t>
  </si>
  <si>
    <t>Cureglia</t>
  </si>
  <si>
    <t>Bombinasco</t>
  </si>
  <si>
    <t>Curio</t>
  </si>
  <si>
    <t>Grancia</t>
  </si>
  <si>
    <t>Gravesano</t>
  </si>
  <si>
    <t>Lamone</t>
  </si>
  <si>
    <t>Lugano</t>
  </si>
  <si>
    <t>Pazzallo</t>
  </si>
  <si>
    <t>Carabbia</t>
  </si>
  <si>
    <t>Carona</t>
  </si>
  <si>
    <t>Pambio-Noranco</t>
  </si>
  <si>
    <t>Barbengo</t>
  </si>
  <si>
    <t>Figino</t>
  </si>
  <si>
    <t>Breganzona</t>
  </si>
  <si>
    <t>Insone</t>
  </si>
  <si>
    <t>Scareglia</t>
  </si>
  <si>
    <t>Colla</t>
  </si>
  <si>
    <t>Bogno</t>
  </si>
  <si>
    <t>Cozzo</t>
  </si>
  <si>
    <t>Signôra</t>
  </si>
  <si>
    <t>Maglio di Colla</t>
  </si>
  <si>
    <t>Certara</t>
  </si>
  <si>
    <t>Curtina</t>
  </si>
  <si>
    <t>Cimadera</t>
  </si>
  <si>
    <t>Piandera Paese</t>
  </si>
  <si>
    <t>Viganello</t>
  </si>
  <si>
    <t>Pregassona</t>
  </si>
  <si>
    <t>Cureggia</t>
  </si>
  <si>
    <t>Davesco-Soragno</t>
  </si>
  <si>
    <t>Cadro</t>
  </si>
  <si>
    <t>Villa Luganese</t>
  </si>
  <si>
    <t>Dino</t>
  </si>
  <si>
    <t>Sonvico</t>
  </si>
  <si>
    <t>Aldesago</t>
  </si>
  <si>
    <t>Castagnola</t>
  </si>
  <si>
    <t>Ruvigliana</t>
  </si>
  <si>
    <t>Gandria</t>
  </si>
  <si>
    <t>Brè sopra Lugano</t>
  </si>
  <si>
    <t>Magliaso</t>
  </si>
  <si>
    <t>Manno</t>
  </si>
  <si>
    <t>Massagno</t>
  </si>
  <si>
    <t>Melide</t>
  </si>
  <si>
    <t>Mezzovico</t>
  </si>
  <si>
    <t>Mezzovico-Vira</t>
  </si>
  <si>
    <t>Miglieglia</t>
  </si>
  <si>
    <t>Morcote</t>
  </si>
  <si>
    <t>Muzzano</t>
  </si>
  <si>
    <t>Neggio</t>
  </si>
  <si>
    <t>Novaggio</t>
  </si>
  <si>
    <t>Origlio</t>
  </si>
  <si>
    <t>Paradiso</t>
  </si>
  <si>
    <t>Ponte Capriasca</t>
  </si>
  <si>
    <t>Porza</t>
  </si>
  <si>
    <t>Pura</t>
  </si>
  <si>
    <t>Savosa</t>
  </si>
  <si>
    <t>Sorengo</t>
  </si>
  <si>
    <t>Taverne</t>
  </si>
  <si>
    <t>Capriasca</t>
  </si>
  <si>
    <t>Vaglio</t>
  </si>
  <si>
    <t>Tesserete</t>
  </si>
  <si>
    <t>Lugaggia</t>
  </si>
  <si>
    <t>Sala Capriasca</t>
  </si>
  <si>
    <t>Bigorio</t>
  </si>
  <si>
    <t>Cagiallo</t>
  </si>
  <si>
    <t>Oggio</t>
  </si>
  <si>
    <t>Lopagno</t>
  </si>
  <si>
    <t>Roveredo TI</t>
  </si>
  <si>
    <t>Bidogno</t>
  </si>
  <si>
    <t>Corticiasca</t>
  </si>
  <si>
    <t>Odogno</t>
  </si>
  <si>
    <t>Torricella-Taverne</t>
  </si>
  <si>
    <t>Torricella</t>
  </si>
  <si>
    <t>Vernate</t>
  </si>
  <si>
    <t>Vezia</t>
  </si>
  <si>
    <t>Vico Morcote</t>
  </si>
  <si>
    <t>Carabietta</t>
  </si>
  <si>
    <t>Collina d'Oro</t>
  </si>
  <si>
    <t>Gentilino</t>
  </si>
  <si>
    <t>Montagnola</t>
  </si>
  <si>
    <t>Agra</t>
  </si>
  <si>
    <t>Breno</t>
  </si>
  <si>
    <t>Alto Malcantone</t>
  </si>
  <si>
    <t>Vezio</t>
  </si>
  <si>
    <t>Fescoggia</t>
  </si>
  <si>
    <t>Mugena</t>
  </si>
  <si>
    <t>Arosio</t>
  </si>
  <si>
    <t>Rivera</t>
  </si>
  <si>
    <t>Monteceneri</t>
  </si>
  <si>
    <t>Camignolo</t>
  </si>
  <si>
    <t>Bironico</t>
  </si>
  <si>
    <t>Sigirino</t>
  </si>
  <si>
    <t>Medeglia</t>
  </si>
  <si>
    <t>Castelrotto</t>
  </si>
  <si>
    <t>Tresa</t>
  </si>
  <si>
    <t>Ponte Tresa</t>
  </si>
  <si>
    <t>Purasca</t>
  </si>
  <si>
    <t>Madonna del Piano</t>
  </si>
  <si>
    <t>Sessa</t>
  </si>
  <si>
    <t>Monteggio</t>
  </si>
  <si>
    <t>Maroggia</t>
  </si>
  <si>
    <t>Val Mara</t>
  </si>
  <si>
    <t>Melano</t>
  </si>
  <si>
    <t>Rovio</t>
  </si>
  <si>
    <t>Capolago</t>
  </si>
  <si>
    <t>Balerna</t>
  </si>
  <si>
    <t>Corteglia</t>
  </si>
  <si>
    <t>Castel San Pietro</t>
  </si>
  <si>
    <t>Monte</t>
  </si>
  <si>
    <t>Casima</t>
  </si>
  <si>
    <t>Campora</t>
  </si>
  <si>
    <t>Chiasso</t>
  </si>
  <si>
    <t>Pedrinate</t>
  </si>
  <si>
    <t>Seseglio</t>
  </si>
  <si>
    <t>Coldrerio</t>
  </si>
  <si>
    <t>Mendrisio</t>
  </si>
  <si>
    <t>Genestrerio</t>
  </si>
  <si>
    <t>Ligornetto</t>
  </si>
  <si>
    <t>Rancate</t>
  </si>
  <si>
    <t>Besazio</t>
  </si>
  <si>
    <t>Arzo</t>
  </si>
  <si>
    <t>Tremona</t>
  </si>
  <si>
    <t>Meride</t>
  </si>
  <si>
    <t>Salorino</t>
  </si>
  <si>
    <t>Somazzo</t>
  </si>
  <si>
    <t>Morbio Inferiore</t>
  </si>
  <si>
    <t>Novazzano</t>
  </si>
  <si>
    <t>Riva San Vitale</t>
  </si>
  <si>
    <t>S. Pietro</t>
  </si>
  <si>
    <t>Stabio</t>
  </si>
  <si>
    <t>Vacallo</t>
  </si>
  <si>
    <t>Morbio Superiore</t>
  </si>
  <si>
    <t>Breggia</t>
  </si>
  <si>
    <t>Caneggio</t>
  </si>
  <si>
    <t>Bruzella</t>
  </si>
  <si>
    <t>Muggio</t>
  </si>
  <si>
    <t>Cabbio</t>
  </si>
  <si>
    <t>Sagno</t>
  </si>
  <si>
    <t>Biasca</t>
  </si>
  <si>
    <t>Prosito</t>
  </si>
  <si>
    <t>Riviera</t>
  </si>
  <si>
    <t>Lodrino</t>
  </si>
  <si>
    <t>Osogna</t>
  </si>
  <si>
    <t>Cresciano</t>
  </si>
  <si>
    <t>Iragna</t>
  </si>
  <si>
    <t>Bosco/Gurin</t>
  </si>
  <si>
    <t>Niva (Vallemaggia)</t>
  </si>
  <si>
    <t>Campo (Vallemaggia)</t>
  </si>
  <si>
    <t>Cimalmotto</t>
  </si>
  <si>
    <t>Cerentino</t>
  </si>
  <si>
    <t>Cevio</t>
  </si>
  <si>
    <t>Bignasco</t>
  </si>
  <si>
    <t>Cavergno</t>
  </si>
  <si>
    <t>S. Carlo (Val Bavona)</t>
  </si>
  <si>
    <t>Linescio</t>
  </si>
  <si>
    <t>Maggia</t>
  </si>
  <si>
    <t>Someo</t>
  </si>
  <si>
    <t>Riveo</t>
  </si>
  <si>
    <t>Aurigeno</t>
  </si>
  <si>
    <t>Moghegno</t>
  </si>
  <si>
    <t>Giumaglio</t>
  </si>
  <si>
    <t>Lodano</t>
  </si>
  <si>
    <t>Coglio</t>
  </si>
  <si>
    <t>Menzonio</t>
  </si>
  <si>
    <t>Lavizzara</t>
  </si>
  <si>
    <t>Brontallo</t>
  </si>
  <si>
    <t>Broglio</t>
  </si>
  <si>
    <t>Prato-Sornico</t>
  </si>
  <si>
    <t>Peccia</t>
  </si>
  <si>
    <t>Piano di Peccia</t>
  </si>
  <si>
    <t>Fusio</t>
  </si>
  <si>
    <t>Avegno</t>
  </si>
  <si>
    <t>Avegno Gordevio</t>
  </si>
  <si>
    <t>Gordevio</t>
  </si>
  <si>
    <t>Comunanza Cadenazzo/Monteceneri</t>
  </si>
  <si>
    <t>Tegna</t>
  </si>
  <si>
    <t>Terre di Pedemonte</t>
  </si>
  <si>
    <t>Verscio</t>
  </si>
  <si>
    <t>Cavigliano</t>
  </si>
  <si>
    <t>Intragna</t>
  </si>
  <si>
    <t>Centovalli</t>
  </si>
  <si>
    <t>Verdasio</t>
  </si>
  <si>
    <t>Rasa</t>
  </si>
  <si>
    <t>Golino</t>
  </si>
  <si>
    <t>Palagnedra</t>
  </si>
  <si>
    <t>Borgnone</t>
  </si>
  <si>
    <t>Camedo</t>
  </si>
  <si>
    <t>Moneto</t>
  </si>
  <si>
    <t>Indemini</t>
  </si>
  <si>
    <t>Gambarogno</t>
  </si>
  <si>
    <t>Quartino</t>
  </si>
  <si>
    <t>Magadino</t>
  </si>
  <si>
    <t>Vira (Gambarogno)</t>
  </si>
  <si>
    <t>S. Nazzaro</t>
  </si>
  <si>
    <t>Vairano</t>
  </si>
  <si>
    <t>Gerra (Gambarogno)</t>
  </si>
  <si>
    <t>Ranzo</t>
  </si>
  <si>
    <t>Caviano</t>
  </si>
  <si>
    <t>Piazzogna</t>
  </si>
  <si>
    <t>Contone</t>
  </si>
  <si>
    <t>Corippo</t>
  </si>
  <si>
    <t>Verzasca</t>
  </si>
  <si>
    <t>Vogorno</t>
  </si>
  <si>
    <t>Brione (Verzasca)</t>
  </si>
  <si>
    <t>Gerra (Verzasca)</t>
  </si>
  <si>
    <t>Frasco</t>
  </si>
  <si>
    <t>Sonogno</t>
  </si>
  <si>
    <t>Aigle</t>
  </si>
  <si>
    <t>VD</t>
  </si>
  <si>
    <t>Bex</t>
  </si>
  <si>
    <t>Frenières-sur-Bex</t>
  </si>
  <si>
    <t>Fenalet-sur-Bex</t>
  </si>
  <si>
    <t>Les Plans-sur-Bex</t>
  </si>
  <si>
    <t>Les Posses-sur-Bex</t>
  </si>
  <si>
    <t>Chessel</t>
  </si>
  <si>
    <t>Corbeyrier</t>
  </si>
  <si>
    <t>Gryon</t>
  </si>
  <si>
    <t>Lavey-Village</t>
  </si>
  <si>
    <t>Lavey-Morcles</t>
  </si>
  <si>
    <t>Lavey-les-Bains</t>
  </si>
  <si>
    <t>Morcles</t>
  </si>
  <si>
    <t>Leysin</t>
  </si>
  <si>
    <t>Noville</t>
  </si>
  <si>
    <t>Ollon VD</t>
  </si>
  <si>
    <t>Ollon</t>
  </si>
  <si>
    <t>St-Triphon</t>
  </si>
  <si>
    <t>Panex</t>
  </si>
  <si>
    <t>Villars-sur-Ollon</t>
  </si>
  <si>
    <t>Arveyes</t>
  </si>
  <si>
    <t>Huémoz</t>
  </si>
  <si>
    <t>Chesières</t>
  </si>
  <si>
    <t>Les Mosses</t>
  </si>
  <si>
    <t>Ormont-Dessous</t>
  </si>
  <si>
    <t>La Comballaz</t>
  </si>
  <si>
    <t>Le Sépey</t>
  </si>
  <si>
    <t>La Forclaz VD</t>
  </si>
  <si>
    <t>Vers-l'Eglise</t>
  </si>
  <si>
    <t>Ormont-Dessus</t>
  </si>
  <si>
    <t>Les Diablerets</t>
  </si>
  <si>
    <t>Rennaz</t>
  </si>
  <si>
    <t>Roche VD</t>
  </si>
  <si>
    <t>Roche (VD)</t>
  </si>
  <si>
    <t>Villeneuve VD</t>
  </si>
  <si>
    <t>Villeneuve (VD)</t>
  </si>
  <si>
    <t>Yvorne</t>
  </si>
  <si>
    <t>Aubonne</t>
  </si>
  <si>
    <t>Montherod</t>
  </si>
  <si>
    <t>Pizy</t>
  </si>
  <si>
    <t>Ballens</t>
  </si>
  <si>
    <t>Berolle</t>
  </si>
  <si>
    <t>Bière</t>
  </si>
  <si>
    <t>Bougy-Villars</t>
  </si>
  <si>
    <t>Féchy</t>
  </si>
  <si>
    <t>Gimel</t>
  </si>
  <si>
    <t>Longirod</t>
  </si>
  <si>
    <t>Marchissy</t>
  </si>
  <si>
    <t>Mollens VD</t>
  </si>
  <si>
    <t>Mollens (VD)</t>
  </si>
  <si>
    <t>St-George</t>
  </si>
  <si>
    <t>Saint-George</t>
  </si>
  <si>
    <t>St-Livres</t>
  </si>
  <si>
    <t>Saint-Livres</t>
  </si>
  <si>
    <t>St-Oyens</t>
  </si>
  <si>
    <t>Saint-Oyens</t>
  </si>
  <si>
    <t>Saubraz</t>
  </si>
  <si>
    <t>Avenches</t>
  </si>
  <si>
    <t>Oleyres</t>
  </si>
  <si>
    <t>Donatyre</t>
  </si>
  <si>
    <t>Cudrefin</t>
  </si>
  <si>
    <t>Faoug</t>
  </si>
  <si>
    <t>Villars-le-Grand</t>
  </si>
  <si>
    <t>Vully-les-Lacs</t>
  </si>
  <si>
    <t>Salavaux</t>
  </si>
  <si>
    <t>Bellerive VD</t>
  </si>
  <si>
    <t>Cotterd</t>
  </si>
  <si>
    <t>Vallamand</t>
  </si>
  <si>
    <t>Montmagny</t>
  </si>
  <si>
    <t>Constantine</t>
  </si>
  <si>
    <t>Chabrey</t>
  </si>
  <si>
    <t>Mur (Vully) VD</t>
  </si>
  <si>
    <t>Bettens</t>
  </si>
  <si>
    <t>Bournens</t>
  </si>
  <si>
    <t>Boussens</t>
  </si>
  <si>
    <t>La Chaux (Cossonay)</t>
  </si>
  <si>
    <t>Chavannes-le-Veyron</t>
  </si>
  <si>
    <t>Chevilly</t>
  </si>
  <si>
    <t>Cossonay-Ville</t>
  </si>
  <si>
    <t>Cossonay</t>
  </si>
  <si>
    <t>Allens</t>
  </si>
  <si>
    <t>Cuarnens</t>
  </si>
  <si>
    <t>Daillens</t>
  </si>
  <si>
    <t>Dizy</t>
  </si>
  <si>
    <t>Eclépens</t>
  </si>
  <si>
    <t>Ferreyres</t>
  </si>
  <si>
    <t>Gollion</t>
  </si>
  <si>
    <t>Grancy</t>
  </si>
  <si>
    <t>L'Isle</t>
  </si>
  <si>
    <t>Villars-Bozon</t>
  </si>
  <si>
    <t>La Coudre</t>
  </si>
  <si>
    <t>Lussery-Villars</t>
  </si>
  <si>
    <t>Mauraz</t>
  </si>
  <si>
    <t>Mex VD</t>
  </si>
  <si>
    <t>Mex (VD)</t>
  </si>
  <si>
    <t>Moiry VD</t>
  </si>
  <si>
    <t>Moiry</t>
  </si>
  <si>
    <t>Mont-la-Ville</t>
  </si>
  <si>
    <t>Montricher</t>
  </si>
  <si>
    <t>Orny</t>
  </si>
  <si>
    <t>Penthalaz</t>
  </si>
  <si>
    <t>Penthaz</t>
  </si>
  <si>
    <t>Pompaples</t>
  </si>
  <si>
    <t>La Sarraz</t>
  </si>
  <si>
    <t>Senarclens</t>
  </si>
  <si>
    <t>Sullens</t>
  </si>
  <si>
    <t>Vufflens-la-Ville</t>
  </si>
  <si>
    <t>Assens</t>
  </si>
  <si>
    <t>Bioley-Orjulaz</t>
  </si>
  <si>
    <t>Bercher</t>
  </si>
  <si>
    <t>Bottens</t>
  </si>
  <si>
    <t>Bretigny-sur-Morrens</t>
  </si>
  <si>
    <t>Cugy VD</t>
  </si>
  <si>
    <t>Cugy (VD)</t>
  </si>
  <si>
    <t>Echallens</t>
  </si>
  <si>
    <t>Essertines-sur-Yverdon</t>
  </si>
  <si>
    <t>Epautheyres</t>
  </si>
  <si>
    <t>Etagnières</t>
  </si>
  <si>
    <t>Fey</t>
  </si>
  <si>
    <t>Froideville</t>
  </si>
  <si>
    <t>Morrens VD</t>
  </si>
  <si>
    <t>Morrens (VD)</t>
  </si>
  <si>
    <t>Oulens-sous-Echallens</t>
  </si>
  <si>
    <t>Pailly</t>
  </si>
  <si>
    <t>Penthéréaz</t>
  </si>
  <si>
    <t>Poliez-Pittet</t>
  </si>
  <si>
    <t>Rueyres</t>
  </si>
  <si>
    <t>St-Barthélemy VD</t>
  </si>
  <si>
    <t>Saint-Barthélemy (VD)</t>
  </si>
  <si>
    <t>Villars-le-Terroir</t>
  </si>
  <si>
    <t>Vuarrens</t>
  </si>
  <si>
    <t>Dommartin</t>
  </si>
  <si>
    <t>Montilliez</t>
  </si>
  <si>
    <t>Naz</t>
  </si>
  <si>
    <t>Poliez-le-Grand</t>
  </si>
  <si>
    <t>Sugnens</t>
  </si>
  <si>
    <t>Goumoens-la-Ville</t>
  </si>
  <si>
    <t>Goumoëns</t>
  </si>
  <si>
    <t>Eclagnens</t>
  </si>
  <si>
    <t>Goumoens-le-Jux</t>
  </si>
  <si>
    <t>Bonvillars</t>
  </si>
  <si>
    <t>Les Rasses</t>
  </si>
  <si>
    <t>Bullet</t>
  </si>
  <si>
    <t>Champagne</t>
  </si>
  <si>
    <t>Concise</t>
  </si>
  <si>
    <t>Corcelles-près-Concise</t>
  </si>
  <si>
    <t>Fiez</t>
  </si>
  <si>
    <t>Fontaines-sur-Grandson</t>
  </si>
  <si>
    <t>Giez</t>
  </si>
  <si>
    <t>Grandevent</t>
  </si>
  <si>
    <t>Grandson</t>
  </si>
  <si>
    <t>Mauborget</t>
  </si>
  <si>
    <t>Mutrux</t>
  </si>
  <si>
    <t>Novalles</t>
  </si>
  <si>
    <t>Onnens VD</t>
  </si>
  <si>
    <t>Onnens (VD)</t>
  </si>
  <si>
    <t>Provence</t>
  </si>
  <si>
    <t>Ste-Croix</t>
  </si>
  <si>
    <t>Sainte-Croix</t>
  </si>
  <si>
    <t>La Sagne (Ste-Croix)</t>
  </si>
  <si>
    <t>Le Château-de-Ste-Croix</t>
  </si>
  <si>
    <t>L'Auberson</t>
  </si>
  <si>
    <t>La Vraconnaz</t>
  </si>
  <si>
    <t>Villars-Burquin</t>
  </si>
  <si>
    <t>Tévenon</t>
  </si>
  <si>
    <t>Fontanezier</t>
  </si>
  <si>
    <t>Romairon</t>
  </si>
  <si>
    <t>Vaugondry</t>
  </si>
  <si>
    <t>Belmont-sur-Lausanne</t>
  </si>
  <si>
    <t>Cheseaux-sur-Lausanne</t>
  </si>
  <si>
    <t>Crissier</t>
  </si>
  <si>
    <t>Epalinges</t>
  </si>
  <si>
    <t>Jouxtens-Mézery</t>
  </si>
  <si>
    <t>Lausanne 25</t>
  </si>
  <si>
    <t>Lausanne</t>
  </si>
  <si>
    <t>Lausanne 26</t>
  </si>
  <si>
    <t>Lausanne 27</t>
  </si>
  <si>
    <t>Le Mont-sur-Lausanne</t>
  </si>
  <si>
    <t>Paudex</t>
  </si>
  <si>
    <t>Prilly</t>
  </si>
  <si>
    <t>Pully</t>
  </si>
  <si>
    <t>Les Monts-de-Pully</t>
  </si>
  <si>
    <t>Renens VD</t>
  </si>
  <si>
    <t>Renens (VD)</t>
  </si>
  <si>
    <t>Romanel-sur-Lausanne</t>
  </si>
  <si>
    <t>Chexbres</t>
  </si>
  <si>
    <t>Forel (Lavaux)</t>
  </si>
  <si>
    <t>La Croix (Lutry)</t>
  </si>
  <si>
    <t>Lutry</t>
  </si>
  <si>
    <t>La Conversion</t>
  </si>
  <si>
    <t>Puidoux</t>
  </si>
  <si>
    <t>Rivaz</t>
  </si>
  <si>
    <t>St-Saphorin (Lavaux)</t>
  </si>
  <si>
    <t>Saint-Saphorin (Lavaux)</t>
  </si>
  <si>
    <t>Savigny</t>
  </si>
  <si>
    <t>Mollie-Margot</t>
  </si>
  <si>
    <t>Grandvaux</t>
  </si>
  <si>
    <t>Bourg-en-Lavaux</t>
  </si>
  <si>
    <t>Aran</t>
  </si>
  <si>
    <t>Chenaux</t>
  </si>
  <si>
    <t>Cully</t>
  </si>
  <si>
    <t>Villette (Lavaux)</t>
  </si>
  <si>
    <t>Riex</t>
  </si>
  <si>
    <t>Epesses</t>
  </si>
  <si>
    <t>Aclens</t>
  </si>
  <si>
    <t>Bremblens</t>
  </si>
  <si>
    <t>Buchillon</t>
  </si>
  <si>
    <t>Bussigny</t>
  </si>
  <si>
    <t>Chavannes-près-Renens</t>
  </si>
  <si>
    <t>Chigny</t>
  </si>
  <si>
    <t>Clarmont</t>
  </si>
  <si>
    <t>Denens</t>
  </si>
  <si>
    <t>Denges</t>
  </si>
  <si>
    <t>Echandens</t>
  </si>
  <si>
    <t>Echichens</t>
  </si>
  <si>
    <t>St-Saphorin-sur-Morges</t>
  </si>
  <si>
    <t>Colombier VD</t>
  </si>
  <si>
    <t>Monnaz</t>
  </si>
  <si>
    <t>Ecublens VD</t>
  </si>
  <si>
    <t>Ecublens (VD)</t>
  </si>
  <si>
    <t>Etoy</t>
  </si>
  <si>
    <t>Lavigny</t>
  </si>
  <si>
    <t>Lonay</t>
  </si>
  <si>
    <t>Lully VD</t>
  </si>
  <si>
    <t>Lully (VD)</t>
  </si>
  <si>
    <t>Lussy-sur-Morges</t>
  </si>
  <si>
    <t>Morges</t>
  </si>
  <si>
    <t>Préverenges</t>
  </si>
  <si>
    <t>Romanel-sur-Morges</t>
  </si>
  <si>
    <t>St-Prex</t>
  </si>
  <si>
    <t>Saint-Prex</t>
  </si>
  <si>
    <t>St-Sulpice VD</t>
  </si>
  <si>
    <t>Saint-Sulpice (VD)</t>
  </si>
  <si>
    <t>Tolochenaz</t>
  </si>
  <si>
    <t>Vaux-sur-Morges</t>
  </si>
  <si>
    <t>Villars-Ste-Croix</t>
  </si>
  <si>
    <t>Villars-Sainte-Croix</t>
  </si>
  <si>
    <t>Villars-sous-Yens</t>
  </si>
  <si>
    <t>Vufflens-le-Château</t>
  </si>
  <si>
    <t>Vullierens</t>
  </si>
  <si>
    <t>Yens</t>
  </si>
  <si>
    <t>Cottens VD</t>
  </si>
  <si>
    <t>Hautemorges</t>
  </si>
  <si>
    <t>Reverolle</t>
  </si>
  <si>
    <t>Bussy-Chardonney</t>
  </si>
  <si>
    <t>Sévery</t>
  </si>
  <si>
    <t>Pampigny</t>
  </si>
  <si>
    <t>Apples</t>
  </si>
  <si>
    <t>Boulens</t>
  </si>
  <si>
    <t>Bussy-sur-Moudon</t>
  </si>
  <si>
    <t>Chavannes-sur-Moudon</t>
  </si>
  <si>
    <t>Curtilles</t>
  </si>
  <si>
    <t>Dompierre VD</t>
  </si>
  <si>
    <t>Dompierre (VD)</t>
  </si>
  <si>
    <t>Hermenches</t>
  </si>
  <si>
    <t>Lovatens</t>
  </si>
  <si>
    <t>Lucens</t>
  </si>
  <si>
    <t>Oulens-sur-Lucens</t>
  </si>
  <si>
    <t>Forel-sur-Lucens</t>
  </si>
  <si>
    <t>Cremin</t>
  </si>
  <si>
    <t>Brenles</t>
  </si>
  <si>
    <t>Chesalles-sur-Moudon</t>
  </si>
  <si>
    <t>Sarzens</t>
  </si>
  <si>
    <t>Moudon</t>
  </si>
  <si>
    <t>Ogens</t>
  </si>
  <si>
    <t>Prévonloup</t>
  </si>
  <si>
    <t>Rossenges</t>
  </si>
  <si>
    <t>Syens</t>
  </si>
  <si>
    <t>Villars-le-Comte</t>
  </si>
  <si>
    <t>Vucherens</t>
  </si>
  <si>
    <t>Chapelle-sur-Moudon</t>
  </si>
  <si>
    <t>Montanaire</t>
  </si>
  <si>
    <t>Martherenges</t>
  </si>
  <si>
    <t>Peyres-Possens</t>
  </si>
  <si>
    <t>Chanéaz</t>
  </si>
  <si>
    <t>Thierrens</t>
  </si>
  <si>
    <t>Correvon</t>
  </si>
  <si>
    <t>Denezy</t>
  </si>
  <si>
    <t>St-Cierges</t>
  </si>
  <si>
    <t>Neyruz-sur-Moudon</t>
  </si>
  <si>
    <t>Arnex-sur-Nyon</t>
  </si>
  <si>
    <t>Arzier-Le Muids</t>
  </si>
  <si>
    <t>Bassins</t>
  </si>
  <si>
    <t>Begnins</t>
  </si>
  <si>
    <t>Bogis-Bossey</t>
  </si>
  <si>
    <t>Borex</t>
  </si>
  <si>
    <t>Chavannes-de-Bogis</t>
  </si>
  <si>
    <t>Chavannes-des-Bois</t>
  </si>
  <si>
    <t>Chéserex</t>
  </si>
  <si>
    <t>Coinsins</t>
  </si>
  <si>
    <t>Commugny</t>
  </si>
  <si>
    <t>Coppet</t>
  </si>
  <si>
    <t>Crans VD</t>
  </si>
  <si>
    <t>Crans (VD)</t>
  </si>
  <si>
    <t>Crassier</t>
  </si>
  <si>
    <t>Duillier</t>
  </si>
  <si>
    <t>Eysins</t>
  </si>
  <si>
    <t>Founex</t>
  </si>
  <si>
    <t>Genolier</t>
  </si>
  <si>
    <t>Gingins</t>
  </si>
  <si>
    <t>Givrins</t>
  </si>
  <si>
    <t>Gland</t>
  </si>
  <si>
    <t>Grens</t>
  </si>
  <si>
    <t>Mies</t>
  </si>
  <si>
    <t>Nyon</t>
  </si>
  <si>
    <t>Prangins</t>
  </si>
  <si>
    <t>La Rippe</t>
  </si>
  <si>
    <t>St-Cergue</t>
  </si>
  <si>
    <t>Saint-Cergue</t>
  </si>
  <si>
    <t>La Cure</t>
  </si>
  <si>
    <t>Signy</t>
  </si>
  <si>
    <t>Signy-Avenex</t>
  </si>
  <si>
    <t>Tannay</t>
  </si>
  <si>
    <t>Trélex</t>
  </si>
  <si>
    <t>Le Vaud</t>
  </si>
  <si>
    <t>Vich</t>
  </si>
  <si>
    <t>L'Abergement</t>
  </si>
  <si>
    <t>Agiez</t>
  </si>
  <si>
    <t>Arnex-sur-Orbe</t>
  </si>
  <si>
    <t>Ballaigues</t>
  </si>
  <si>
    <t>Baulmes</t>
  </si>
  <si>
    <t>Bavois</t>
  </si>
  <si>
    <t>Bofflens</t>
  </si>
  <si>
    <t>Bretonnières</t>
  </si>
  <si>
    <t>Chavornay</t>
  </si>
  <si>
    <t>Corcelles-sur-Chavornay</t>
  </si>
  <si>
    <t>Essert-Pittet</t>
  </si>
  <si>
    <t>Les Clées</t>
  </si>
  <si>
    <t>La Russille</t>
  </si>
  <si>
    <t>Croy</t>
  </si>
  <si>
    <t>Juriens</t>
  </si>
  <si>
    <t>Lignerolle</t>
  </si>
  <si>
    <t>Montcherand</t>
  </si>
  <si>
    <t>Orbe</t>
  </si>
  <si>
    <t>La Praz</t>
  </si>
  <si>
    <t>Premier</t>
  </si>
  <si>
    <t>Rances</t>
  </si>
  <si>
    <t>Romainmôtier</t>
  </si>
  <si>
    <t>Romainmôtier-Envy</t>
  </si>
  <si>
    <t>Sergey</t>
  </si>
  <si>
    <t>Valeyres-sous-Rances</t>
  </si>
  <si>
    <t>Vallorbe</t>
  </si>
  <si>
    <t>Vaulion</t>
  </si>
  <si>
    <t>Vuiteboeuf</t>
  </si>
  <si>
    <t>Corcelles-le-Jorat</t>
  </si>
  <si>
    <t>Maracon</t>
  </si>
  <si>
    <t>Montpreveyres</t>
  </si>
  <si>
    <t>Ropraz</t>
  </si>
  <si>
    <t>Servion</t>
  </si>
  <si>
    <t>Les Cullayes</t>
  </si>
  <si>
    <t>Vulliens</t>
  </si>
  <si>
    <t>Montaubion-Chardonney</t>
  </si>
  <si>
    <t>Jorat-Menthue</t>
  </si>
  <si>
    <t>Villars-Tiercelin</t>
  </si>
  <si>
    <t>Peney-le-Jorat</t>
  </si>
  <si>
    <t>Villars-Mendraz</t>
  </si>
  <si>
    <t>Sottens</t>
  </si>
  <si>
    <t>Essertes</t>
  </si>
  <si>
    <t>Oron</t>
  </si>
  <si>
    <t>Palézieux</t>
  </si>
  <si>
    <t>Palézieux-Village</t>
  </si>
  <si>
    <t>Les Tavernes</t>
  </si>
  <si>
    <t>Les Thioleyres</t>
  </si>
  <si>
    <t>Oron-le-Châtel</t>
  </si>
  <si>
    <t>Bussigny-sur-Oron</t>
  </si>
  <si>
    <t>Chesalles-sur-Oron</t>
  </si>
  <si>
    <t>Oron-la-Ville</t>
  </si>
  <si>
    <t>Châtillens</t>
  </si>
  <si>
    <t>Vuibroye</t>
  </si>
  <si>
    <t>Ecoteaux</t>
  </si>
  <si>
    <t>Ferlens VD</t>
  </si>
  <si>
    <t>Jorat-Mézières</t>
  </si>
  <si>
    <t>Mézières VD</t>
  </si>
  <si>
    <t>Carrouge VD</t>
  </si>
  <si>
    <t>Champtauroz</t>
  </si>
  <si>
    <t>Chevroux</t>
  </si>
  <si>
    <t>Corcelles-près-Payerne</t>
  </si>
  <si>
    <t>Grandcour</t>
  </si>
  <si>
    <t>Henniez</t>
  </si>
  <si>
    <t>Missy</t>
  </si>
  <si>
    <t>Payerne</t>
  </si>
  <si>
    <t>Vers-chez-Perrin</t>
  </si>
  <si>
    <t>Trey</t>
  </si>
  <si>
    <t>Treytorrens (Payerne)</t>
  </si>
  <si>
    <t>Sédeilles</t>
  </si>
  <si>
    <t>Villarzel</t>
  </si>
  <si>
    <t>Rossens VD</t>
  </si>
  <si>
    <t>Granges-près-Marnand</t>
  </si>
  <si>
    <t>Valbroye</t>
  </si>
  <si>
    <t>Marnand</t>
  </si>
  <si>
    <t>Seigneux</t>
  </si>
  <si>
    <t>Sassel</t>
  </si>
  <si>
    <t>Combremont-le-Grand</t>
  </si>
  <si>
    <t>Combremont-le-Petit</t>
  </si>
  <si>
    <t>Villars-Bramard</t>
  </si>
  <si>
    <t>Cerniaz VD</t>
  </si>
  <si>
    <t>Château-d'Oex</t>
  </si>
  <si>
    <t>Les Moulins</t>
  </si>
  <si>
    <t>L'Etivaz</t>
  </si>
  <si>
    <t>La Lécherette</t>
  </si>
  <si>
    <t>Rossinière</t>
  </si>
  <si>
    <t>La Tine</t>
  </si>
  <si>
    <t>Rougemont</t>
  </si>
  <si>
    <t>Flendruz</t>
  </si>
  <si>
    <t>Allaman</t>
  </si>
  <si>
    <t>Bursinel</t>
  </si>
  <si>
    <t>Bursins</t>
  </si>
  <si>
    <t>Burtigny</t>
  </si>
  <si>
    <t>Dully</t>
  </si>
  <si>
    <t>Essertines-sur-Rolle</t>
  </si>
  <si>
    <t>Gilly</t>
  </si>
  <si>
    <t>Luins</t>
  </si>
  <si>
    <t>Mont-sur-Rolle</t>
  </si>
  <si>
    <t>Perroy</t>
  </si>
  <si>
    <t>Rolle</t>
  </si>
  <si>
    <t>Tartegnin</t>
  </si>
  <si>
    <t>Vinzel</t>
  </si>
  <si>
    <t>Le Pont</t>
  </si>
  <si>
    <t>L'Abbaye</t>
  </si>
  <si>
    <t>Les Bioux</t>
  </si>
  <si>
    <t>L'Orient</t>
  </si>
  <si>
    <t>Le Chenit</t>
  </si>
  <si>
    <t>Le Sentier</t>
  </si>
  <si>
    <t>Le Solliat</t>
  </si>
  <si>
    <t>Le Brassus</t>
  </si>
  <si>
    <t>Les Charbonnières</t>
  </si>
  <si>
    <t>Le Lieu</t>
  </si>
  <si>
    <t>Le Séchey</t>
  </si>
  <si>
    <t>Le Mont-Pèlerin</t>
  </si>
  <si>
    <t>Chardonne</t>
  </si>
  <si>
    <t>Corseaux</t>
  </si>
  <si>
    <t>Corsier-sur-Vevey</t>
  </si>
  <si>
    <t>Les Monts-de-Corsier</t>
  </si>
  <si>
    <t>Fenil-sur-Corsier</t>
  </si>
  <si>
    <t>Jongny</t>
  </si>
  <si>
    <t>Clarens</t>
  </si>
  <si>
    <t>Montreux</t>
  </si>
  <si>
    <t>Chailly-Montreux</t>
  </si>
  <si>
    <t>Brent</t>
  </si>
  <si>
    <t>Territet</t>
  </si>
  <si>
    <t>Chernex</t>
  </si>
  <si>
    <t>Glion</t>
  </si>
  <si>
    <t>Caux</t>
  </si>
  <si>
    <t>Chamby</t>
  </si>
  <si>
    <t>Villard-sur-Chamby</t>
  </si>
  <si>
    <t>Les Avants</t>
  </si>
  <si>
    <t>La Tour-de-Peilz</t>
  </si>
  <si>
    <t>Vevey</t>
  </si>
  <si>
    <t>Veytaux</t>
  </si>
  <si>
    <t>St-Légier-La Chiésaz</t>
  </si>
  <si>
    <t>Blonay - Saint-Légier</t>
  </si>
  <si>
    <t>Blonay</t>
  </si>
  <si>
    <t>Belmont-sur-Yverdon</t>
  </si>
  <si>
    <t>Bioley-Magnoux</t>
  </si>
  <si>
    <t>Chamblon</t>
  </si>
  <si>
    <t>Champvent</t>
  </si>
  <si>
    <t>Essert-sous-Champvent</t>
  </si>
  <si>
    <t>Villars-sous-Champvent</t>
  </si>
  <si>
    <t>Chavannes-le-Chêne</t>
  </si>
  <si>
    <t>Chêne-Pâquier</t>
  </si>
  <si>
    <t>Cheseaux-Noréaz</t>
  </si>
  <si>
    <t>Cronay</t>
  </si>
  <si>
    <t>Cuarny</t>
  </si>
  <si>
    <t>Démoret</t>
  </si>
  <si>
    <t>Donneloye</t>
  </si>
  <si>
    <t>Gossens</t>
  </si>
  <si>
    <t>Mézery-près-Donneloye</t>
  </si>
  <si>
    <t>Prahins</t>
  </si>
  <si>
    <t>Ependes VD</t>
  </si>
  <si>
    <t>Ependes (VD)</t>
  </si>
  <si>
    <t>Mathod</t>
  </si>
  <si>
    <t>Molondin</t>
  </si>
  <si>
    <t>Montagny-près-Yverdon</t>
  </si>
  <si>
    <t>Oppens</t>
  </si>
  <si>
    <t>Orges</t>
  </si>
  <si>
    <t>Orzens</t>
  </si>
  <si>
    <t>Pomy</t>
  </si>
  <si>
    <t>Rovray</t>
  </si>
  <si>
    <t>Suchy</t>
  </si>
  <si>
    <t>Suscévaz</t>
  </si>
  <si>
    <t>Treycovagnes</t>
  </si>
  <si>
    <t>Ursins</t>
  </si>
  <si>
    <t>Valeyres-sous-Montagny</t>
  </si>
  <si>
    <t>Valeyres-sous-Ursins</t>
  </si>
  <si>
    <t>Villars-Epeney</t>
  </si>
  <si>
    <t>Vugelles-La Mothe</t>
  </si>
  <si>
    <t>Yverdon-les-Bains</t>
  </si>
  <si>
    <t>Gressy</t>
  </si>
  <si>
    <t>Yvonand</t>
  </si>
  <si>
    <t>Brig</t>
  </si>
  <si>
    <t>Brig-Glis</t>
  </si>
  <si>
    <t>VS</t>
  </si>
  <si>
    <t>Gamsen</t>
  </si>
  <si>
    <t>Brigerbad</t>
  </si>
  <si>
    <t>Glis</t>
  </si>
  <si>
    <t>Eggerberg</t>
  </si>
  <si>
    <t>Mund</t>
  </si>
  <si>
    <t>Naters</t>
  </si>
  <si>
    <t>Birgisch</t>
  </si>
  <si>
    <t>Blatten b. Naters</t>
  </si>
  <si>
    <t>Belalp</t>
  </si>
  <si>
    <t>Rothwald</t>
  </si>
  <si>
    <t>Ried-Brig</t>
  </si>
  <si>
    <t>Simplon Dorf</t>
  </si>
  <si>
    <t>Simplon</t>
  </si>
  <si>
    <t>Simplon Hospiz</t>
  </si>
  <si>
    <t>Gabi (Simplon)</t>
  </si>
  <si>
    <t>Termen</t>
  </si>
  <si>
    <t>Rosswald</t>
  </si>
  <si>
    <t>Gondo</t>
  </si>
  <si>
    <t>Zwischbergen</t>
  </si>
  <si>
    <t>Ardon</t>
  </si>
  <si>
    <t>Chamoson</t>
  </si>
  <si>
    <t>Mayens-de-Chamoson</t>
  </si>
  <si>
    <t>Les Vérines (Chamoson)</t>
  </si>
  <si>
    <t>Némiaz (Chamoson)</t>
  </si>
  <si>
    <t>Grugnay (Chamoson)</t>
  </si>
  <si>
    <t>St-Pierre-de-Clages</t>
  </si>
  <si>
    <t>Conthey</t>
  </si>
  <si>
    <t>St-Séverin</t>
  </si>
  <si>
    <t>Erde</t>
  </si>
  <si>
    <t>Aven</t>
  </si>
  <si>
    <t>Daillon</t>
  </si>
  <si>
    <t>Clèbes (Nendaz)</t>
  </si>
  <si>
    <t>Nendaz</t>
  </si>
  <si>
    <t>Aproz (Nendaz)</t>
  </si>
  <si>
    <t>Basse-Nendaz</t>
  </si>
  <si>
    <t>Fey (Nendaz)</t>
  </si>
  <si>
    <t>Bieudron (Nendaz)</t>
  </si>
  <si>
    <t>Condémines (Nendaz)</t>
  </si>
  <si>
    <t>Saclentse</t>
  </si>
  <si>
    <t>Baar (Nendaz)</t>
  </si>
  <si>
    <t>Beuson (Nendaz)</t>
  </si>
  <si>
    <t>Brignon (Nendaz)</t>
  </si>
  <si>
    <t>Haute-Nendaz</t>
  </si>
  <si>
    <t>Siviez (Nendaz)</t>
  </si>
  <si>
    <t>Sornard (Nendaz)</t>
  </si>
  <si>
    <t>Vétroz</t>
  </si>
  <si>
    <t>Bourg-St-Pierre</t>
  </si>
  <si>
    <t>Bourg-Saint-Pierre</t>
  </si>
  <si>
    <t>Liddes</t>
  </si>
  <si>
    <t>Fontaine Dessus (Liddes)</t>
  </si>
  <si>
    <t>Fontaine Dessous (Liddes)</t>
  </si>
  <si>
    <t>Dranse (Liddes)</t>
  </si>
  <si>
    <t>Chandonne (Liddes)</t>
  </si>
  <si>
    <t>Rive Haute (Liddes)</t>
  </si>
  <si>
    <t>Fornex (Liddes)</t>
  </si>
  <si>
    <t>Les Moulins VS (Liddes)</t>
  </si>
  <si>
    <t>Vichères (Liddes)</t>
  </si>
  <si>
    <t>Palasuit (Liddes)</t>
  </si>
  <si>
    <t>Chez Petit (Liddes)</t>
  </si>
  <si>
    <t>Petit Vichères (Liddes)</t>
  </si>
  <si>
    <t>Orsières</t>
  </si>
  <si>
    <t>Champex-Lac</t>
  </si>
  <si>
    <t>Praz-de-Fort</t>
  </si>
  <si>
    <t>La Fouly VS</t>
  </si>
  <si>
    <t>Sembrancher</t>
  </si>
  <si>
    <t>Chamoille (Sembrancher)</t>
  </si>
  <si>
    <t>La Garde (Sembrancher)</t>
  </si>
  <si>
    <t>Chemin</t>
  </si>
  <si>
    <t>Val de Bagnes</t>
  </si>
  <si>
    <t>Vens (Sembrancher)</t>
  </si>
  <si>
    <t>Le Châble VS</t>
  </si>
  <si>
    <t>Bruson</t>
  </si>
  <si>
    <t>Verbier</t>
  </si>
  <si>
    <t>Vollèges</t>
  </si>
  <si>
    <t>Cries (Vollèges)</t>
  </si>
  <si>
    <t>Levron</t>
  </si>
  <si>
    <t>Versegères</t>
  </si>
  <si>
    <t>Champsec</t>
  </si>
  <si>
    <t>Lourtier</t>
  </si>
  <si>
    <t>Fionnay</t>
  </si>
  <si>
    <t>Sarreyer</t>
  </si>
  <si>
    <t>Bellwald</t>
  </si>
  <si>
    <t>Binn</t>
  </si>
  <si>
    <t>Ernen</t>
  </si>
  <si>
    <t>Ausserbinn</t>
  </si>
  <si>
    <t>Mühlebach (Goms)</t>
  </si>
  <si>
    <t>Steinhaus</t>
  </si>
  <si>
    <t>Fiesch</t>
  </si>
  <si>
    <t>Jungfraujoch</t>
  </si>
  <si>
    <t>Fieschertal</t>
  </si>
  <si>
    <t>Lax</t>
  </si>
  <si>
    <t>Ulrichen</t>
  </si>
  <si>
    <t>Obergoms</t>
  </si>
  <si>
    <t>Obergesteln</t>
  </si>
  <si>
    <t>Oberwald</t>
  </si>
  <si>
    <t>Münster VS</t>
  </si>
  <si>
    <t>Goms</t>
  </si>
  <si>
    <t>Geschinen</t>
  </si>
  <si>
    <t>Biel VS</t>
  </si>
  <si>
    <t>Ritzingen</t>
  </si>
  <si>
    <t>Selkingen</t>
  </si>
  <si>
    <t>Niederwald</t>
  </si>
  <si>
    <t>Blitzingen</t>
  </si>
  <si>
    <t>Reckingen VS</t>
  </si>
  <si>
    <t>Gluringen</t>
  </si>
  <si>
    <t>Fortunau (Ayent)</t>
  </si>
  <si>
    <t>Ayent</t>
  </si>
  <si>
    <t>Luc (Ayent)</t>
  </si>
  <si>
    <t>St-Romain (Ayent)</t>
  </si>
  <si>
    <t>Saxonne (Ayent)</t>
  </si>
  <si>
    <t>Villa (Ayent)</t>
  </si>
  <si>
    <t>La Place (Ayent)</t>
  </si>
  <si>
    <t>Botyre (Ayent)</t>
  </si>
  <si>
    <t>Blignou (Ayent)</t>
  </si>
  <si>
    <t>Argnou (Ayent)</t>
  </si>
  <si>
    <t>Signèse (Ayent)</t>
  </si>
  <si>
    <t>Anzère</t>
  </si>
  <si>
    <t>Evolène</t>
  </si>
  <si>
    <t>Lanna</t>
  </si>
  <si>
    <t>Les Haudères</t>
  </si>
  <si>
    <t>La Tour VS</t>
  </si>
  <si>
    <t>La Sage</t>
  </si>
  <si>
    <t>La Forclaz VS</t>
  </si>
  <si>
    <t>Villa (Evolène)</t>
  </si>
  <si>
    <t>Arolla</t>
  </si>
  <si>
    <t>Euseigne</t>
  </si>
  <si>
    <t>Hérémence</t>
  </si>
  <si>
    <t>St-Martin VS</t>
  </si>
  <si>
    <t>Saint-Martin (VS)</t>
  </si>
  <si>
    <t>Liez (St-Martin)</t>
  </si>
  <si>
    <t>Trogne (St-Martin)</t>
  </si>
  <si>
    <t>Suen (St-Martin)</t>
  </si>
  <si>
    <t>Eison (St-Martin)</t>
  </si>
  <si>
    <t>Vex</t>
  </si>
  <si>
    <t>Thyon</t>
  </si>
  <si>
    <t>Les Collons</t>
  </si>
  <si>
    <t>Les Mayens-de-Sion</t>
  </si>
  <si>
    <t>Vernamiège</t>
  </si>
  <si>
    <t>Mont-Noble</t>
  </si>
  <si>
    <t>Mase</t>
  </si>
  <si>
    <t>Nax</t>
  </si>
  <si>
    <t>Agarn</t>
  </si>
  <si>
    <t>Albinen</t>
  </si>
  <si>
    <t>Ergisch</t>
  </si>
  <si>
    <t>Inden</t>
  </si>
  <si>
    <t>Susten</t>
  </si>
  <si>
    <t>Leuk</t>
  </si>
  <si>
    <t>Leuk Stadt</t>
  </si>
  <si>
    <t>Erschmatt</t>
  </si>
  <si>
    <t>Leukerbad</t>
  </si>
  <si>
    <t>Oberems</t>
  </si>
  <si>
    <t>Salgesch</t>
  </si>
  <si>
    <t>Varen</t>
  </si>
  <si>
    <t>Guttet-Feschel</t>
  </si>
  <si>
    <t>Gampel</t>
  </si>
  <si>
    <t>Gampel-Bratsch</t>
  </si>
  <si>
    <t>Niedergampel</t>
  </si>
  <si>
    <t>Bratsch</t>
  </si>
  <si>
    <t>Turtmann</t>
  </si>
  <si>
    <t>Turtmann-Unterems</t>
  </si>
  <si>
    <t>Gruben</t>
  </si>
  <si>
    <t>Unterems</t>
  </si>
  <si>
    <t>Bovernier</t>
  </si>
  <si>
    <t>Les Valettes (Bovernier)</t>
  </si>
  <si>
    <t>Fully</t>
  </si>
  <si>
    <t>Isérables</t>
  </si>
  <si>
    <t>Ovronnaz</t>
  </si>
  <si>
    <t>Leytron</t>
  </si>
  <si>
    <t>Produit (Leytron)</t>
  </si>
  <si>
    <t>Montagnon (Leytron)</t>
  </si>
  <si>
    <t>Dugny (Leytron)</t>
  </si>
  <si>
    <t>Charrat</t>
  </si>
  <si>
    <t>Martigny</t>
  </si>
  <si>
    <t>Martigny-Croix</t>
  </si>
  <si>
    <t>Martigny-Combe</t>
  </si>
  <si>
    <t>Ravoire</t>
  </si>
  <si>
    <t>Riddes</t>
  </si>
  <si>
    <t>Auddes-sur-Riddes</t>
  </si>
  <si>
    <t>La Tzoumaz</t>
  </si>
  <si>
    <t>Saillon</t>
  </si>
  <si>
    <t>Saxon</t>
  </si>
  <si>
    <t>Trient</t>
  </si>
  <si>
    <t>Champéry</t>
  </si>
  <si>
    <t>Collombey</t>
  </si>
  <si>
    <t>Collombey-Muraz</t>
  </si>
  <si>
    <t>Muraz (Collombey)</t>
  </si>
  <si>
    <t>Monthey</t>
  </si>
  <si>
    <t>Choëx</t>
  </si>
  <si>
    <t>Les Giettes</t>
  </si>
  <si>
    <t>Bouveret</t>
  </si>
  <si>
    <t>Port-Valais</t>
  </si>
  <si>
    <t>Les Evouettes</t>
  </si>
  <si>
    <t>St-Gingolph</t>
  </si>
  <si>
    <t>Saint-Gingolph</t>
  </si>
  <si>
    <t>Troistorrents</t>
  </si>
  <si>
    <t>Morgins</t>
  </si>
  <si>
    <t>Val-d'Illiez</t>
  </si>
  <si>
    <t>Champoussin</t>
  </si>
  <si>
    <t>Les Crosets</t>
  </si>
  <si>
    <t>Vionnaz</t>
  </si>
  <si>
    <t>Torgon</t>
  </si>
  <si>
    <t>Vouvry</t>
  </si>
  <si>
    <t>Miex</t>
  </si>
  <si>
    <t>Bister</t>
  </si>
  <si>
    <t>Bitsch</t>
  </si>
  <si>
    <t>Grengiols</t>
  </si>
  <si>
    <t>Goppisberg</t>
  </si>
  <si>
    <t>Riederalp</t>
  </si>
  <si>
    <t>Greich</t>
  </si>
  <si>
    <t>Ried-Mörel</t>
  </si>
  <si>
    <t>Ausserberg</t>
  </si>
  <si>
    <t>Blatten (Lötschen)</t>
  </si>
  <si>
    <t>Blatten</t>
  </si>
  <si>
    <t>Bürchen</t>
  </si>
  <si>
    <t>Eischoll</t>
  </si>
  <si>
    <t>Ferden</t>
  </si>
  <si>
    <t>Goppenstein</t>
  </si>
  <si>
    <t>Kippel</t>
  </si>
  <si>
    <t>Niedergesteln</t>
  </si>
  <si>
    <t>Raron</t>
  </si>
  <si>
    <t>St. German</t>
  </si>
  <si>
    <t>Unterbäch VS</t>
  </si>
  <si>
    <t>Unterbäch</t>
  </si>
  <si>
    <t>Wiler (Lötschen)</t>
  </si>
  <si>
    <t>Mörel</t>
  </si>
  <si>
    <t>Mörel-Filet</t>
  </si>
  <si>
    <t>Filet</t>
  </si>
  <si>
    <t>Steg VS</t>
  </si>
  <si>
    <t>Steg-Hohtenn</t>
  </si>
  <si>
    <t>Hohtenn</t>
  </si>
  <si>
    <t>Betten</t>
  </si>
  <si>
    <t>Bettmeralp</t>
  </si>
  <si>
    <t>Martisberg</t>
  </si>
  <si>
    <t>Collonges</t>
  </si>
  <si>
    <t>Dorénaz</t>
  </si>
  <si>
    <t>Evionnaz</t>
  </si>
  <si>
    <t>Finhaut</t>
  </si>
  <si>
    <t>Le Châtelard VS</t>
  </si>
  <si>
    <t>Massongex</t>
  </si>
  <si>
    <t>St-Maurice</t>
  </si>
  <si>
    <t>Saint-Maurice</t>
  </si>
  <si>
    <t>Mex VS</t>
  </si>
  <si>
    <t>Salvan</t>
  </si>
  <si>
    <t>Les Granges (Salvan)</t>
  </si>
  <si>
    <t>Les Marécottes</t>
  </si>
  <si>
    <t>Le Trétien</t>
  </si>
  <si>
    <t>Vernayaz</t>
  </si>
  <si>
    <t>Vérossaz</t>
  </si>
  <si>
    <t>Chalais</t>
  </si>
  <si>
    <t>Réchy</t>
  </si>
  <si>
    <t>Vercorin</t>
  </si>
  <si>
    <t>Chippis</t>
  </si>
  <si>
    <t>Grône</t>
  </si>
  <si>
    <t>Icogne</t>
  </si>
  <si>
    <t>Lens</t>
  </si>
  <si>
    <t>Flanthey</t>
  </si>
  <si>
    <t>St-Léonard</t>
  </si>
  <si>
    <t>Saint-Léonard</t>
  </si>
  <si>
    <t>Sierre</t>
  </si>
  <si>
    <t>Muraz (Sierre)</t>
  </si>
  <si>
    <t>Noës</t>
  </si>
  <si>
    <t>Granges VS</t>
  </si>
  <si>
    <t>Niouc</t>
  </si>
  <si>
    <t>Anniviers</t>
  </si>
  <si>
    <t>Vissoie</t>
  </si>
  <si>
    <t>St-Luc</t>
  </si>
  <si>
    <t>Chandolin</t>
  </si>
  <si>
    <t>Ayer</t>
  </si>
  <si>
    <t>Zinal</t>
  </si>
  <si>
    <t>Grimentz</t>
  </si>
  <si>
    <t>Mission</t>
  </si>
  <si>
    <t>St-Jean VS</t>
  </si>
  <si>
    <t>Corin-de-la-Crête</t>
  </si>
  <si>
    <t>Crans-Montana</t>
  </si>
  <si>
    <t>Loc</t>
  </si>
  <si>
    <t>Montana</t>
  </si>
  <si>
    <t>Aminona</t>
  </si>
  <si>
    <t>Chermignon</t>
  </si>
  <si>
    <t>Chermignon-d'en-Bas</t>
  </si>
  <si>
    <t>Ollon VS</t>
  </si>
  <si>
    <t>Mollens VS</t>
  </si>
  <si>
    <t>Randogne</t>
  </si>
  <si>
    <t>Champzabé</t>
  </si>
  <si>
    <t>Veyras</t>
  </si>
  <si>
    <t>Noble-Contrée</t>
  </si>
  <si>
    <t>Miège</t>
  </si>
  <si>
    <t>Venthône</t>
  </si>
  <si>
    <t>Arbaz</t>
  </si>
  <si>
    <t>Grimisuat</t>
  </si>
  <si>
    <t>Champlan (Grimisuat)</t>
  </si>
  <si>
    <t>Savièse</t>
  </si>
  <si>
    <t>Sion</t>
  </si>
  <si>
    <t>Uvrier</t>
  </si>
  <si>
    <t>Pont-de-la-Morge (Sion)</t>
  </si>
  <si>
    <t>Bramois</t>
  </si>
  <si>
    <t>Salins</t>
  </si>
  <si>
    <t>Arvillard (Salins)</t>
  </si>
  <si>
    <t>Pravidondaz (Salins)</t>
  </si>
  <si>
    <t>Turin (Salins)</t>
  </si>
  <si>
    <t>Misériez (Salins)</t>
  </si>
  <si>
    <t>Les Agettes</t>
  </si>
  <si>
    <t>La Vernaz (Les Agettes)</t>
  </si>
  <si>
    <t>Crête-à-l'Oeil (Les Agettes)</t>
  </si>
  <si>
    <t>Veysonnaz</t>
  </si>
  <si>
    <t>Baltschieder</t>
  </si>
  <si>
    <t>Eisten</t>
  </si>
  <si>
    <t>Kalpetran</t>
  </si>
  <si>
    <t>Embd</t>
  </si>
  <si>
    <t>Grächen</t>
  </si>
  <si>
    <t>Lalden</t>
  </si>
  <si>
    <t>Randa</t>
  </si>
  <si>
    <t>Saas-Almagell</t>
  </si>
  <si>
    <t>Saas-Balen</t>
  </si>
  <si>
    <t>Saas-Fee</t>
  </si>
  <si>
    <t>Saas-Grund</t>
  </si>
  <si>
    <t>St. Niklaus VS</t>
  </si>
  <si>
    <t>St. Niklaus</t>
  </si>
  <si>
    <t>Herbriggen</t>
  </si>
  <si>
    <t>Stalden VS</t>
  </si>
  <si>
    <t>Stalden (VS)</t>
  </si>
  <si>
    <t>Staldenried</t>
  </si>
  <si>
    <t>Täsch</t>
  </si>
  <si>
    <t>Törbel</t>
  </si>
  <si>
    <t>Visp</t>
  </si>
  <si>
    <t>Eyholz</t>
  </si>
  <si>
    <t>Visperterminen</t>
  </si>
  <si>
    <t>Zeneggen</t>
  </si>
  <si>
    <t>Zermatt</t>
  </si>
  <si>
    <t>Areuse</t>
  </si>
  <si>
    <t>Boudry</t>
  </si>
  <si>
    <t>NE</t>
  </si>
  <si>
    <t>Cortaillod</t>
  </si>
  <si>
    <t>Rochefort</t>
  </si>
  <si>
    <t>Chambrelien</t>
  </si>
  <si>
    <t>Montezillon</t>
  </si>
  <si>
    <t>Champ-du-Moulin</t>
  </si>
  <si>
    <t>Fretereules</t>
  </si>
  <si>
    <t>Brot-Dessous</t>
  </si>
  <si>
    <t>Auvernier</t>
  </si>
  <si>
    <t>Milvignes</t>
  </si>
  <si>
    <t>Colombier NE</t>
  </si>
  <si>
    <t>Bôle</t>
  </si>
  <si>
    <t>Bevaix</t>
  </si>
  <si>
    <t>La Grande Béroche</t>
  </si>
  <si>
    <t>Gorgier</t>
  </si>
  <si>
    <t>St-Aubin-Sauges</t>
  </si>
  <si>
    <t>Chez-le-Bart</t>
  </si>
  <si>
    <t>Montalchez</t>
  </si>
  <si>
    <t>Fresens</t>
  </si>
  <si>
    <t>Vaumarcus</t>
  </si>
  <si>
    <t>La Chaux-de-Fonds</t>
  </si>
  <si>
    <t>La Cibourg</t>
  </si>
  <si>
    <t>Le Crêt-du-Locle</t>
  </si>
  <si>
    <t>Les Planchettes</t>
  </si>
  <si>
    <t>La Sagne NE</t>
  </si>
  <si>
    <t>La Sagne</t>
  </si>
  <si>
    <t>La Brévine</t>
  </si>
  <si>
    <t>Les Taillères</t>
  </si>
  <si>
    <t>La Châtagne</t>
  </si>
  <si>
    <t>Le Brouillet</t>
  </si>
  <si>
    <t>Brot-Plamboz</t>
  </si>
  <si>
    <t>Le Cerneux-Péquignot</t>
  </si>
  <si>
    <t>La Chaux-du-Milieu</t>
  </si>
  <si>
    <t>Le Locle</t>
  </si>
  <si>
    <t>Le Prévoux</t>
  </si>
  <si>
    <t>Les Brenets</t>
  </si>
  <si>
    <t>Les Ponts-de-Martel</t>
  </si>
  <si>
    <t>Petit-Martel</t>
  </si>
  <si>
    <t>Cornaux NE</t>
  </si>
  <si>
    <t>Cornaux</t>
  </si>
  <si>
    <t>Cressier NE</t>
  </si>
  <si>
    <t>Cressier (NE)</t>
  </si>
  <si>
    <t>Enges</t>
  </si>
  <si>
    <t>Hauterive NE</t>
  </si>
  <si>
    <t>Hauterive (NE)</t>
  </si>
  <si>
    <t>Le Landeron</t>
  </si>
  <si>
    <t>Lignières</t>
  </si>
  <si>
    <t>Neuchâtel</t>
  </si>
  <si>
    <t>Peseux</t>
  </si>
  <si>
    <t>Corcelles NE</t>
  </si>
  <si>
    <t>Cormondrèche</t>
  </si>
  <si>
    <t>Valangin</t>
  </si>
  <si>
    <t>Chaumont</t>
  </si>
  <si>
    <t>St-Blaise</t>
  </si>
  <si>
    <t>Saint-Blaise</t>
  </si>
  <si>
    <t>Marin-Epagnier</t>
  </si>
  <si>
    <t>La Tène</t>
  </si>
  <si>
    <t>Thielle</t>
  </si>
  <si>
    <t>Wavre</t>
  </si>
  <si>
    <t>Montmollin</t>
  </si>
  <si>
    <t>Val-de-Ruz</t>
  </si>
  <si>
    <t>Boudevilliers</t>
  </si>
  <si>
    <t>Fontaines NE</t>
  </si>
  <si>
    <t>Fontainemelon</t>
  </si>
  <si>
    <t>La Vue-des-Alpes</t>
  </si>
  <si>
    <t>Cernier</t>
  </si>
  <si>
    <t>Chézard-St-Martin</t>
  </si>
  <si>
    <t>Les Vieux-Prés</t>
  </si>
  <si>
    <t>Dombresson</t>
  </si>
  <si>
    <t>Villiers</t>
  </si>
  <si>
    <t>Le Pâquier NE</t>
  </si>
  <si>
    <t>Vilars NE</t>
  </si>
  <si>
    <t>Engollon</t>
  </si>
  <si>
    <t>Fenin</t>
  </si>
  <si>
    <t>Saules</t>
  </si>
  <si>
    <t>Savagnier</t>
  </si>
  <si>
    <t>Les Geneveys-sur-Coffrane</t>
  </si>
  <si>
    <t>Coffrane</t>
  </si>
  <si>
    <t>Les Hauts-Geneveys</t>
  </si>
  <si>
    <t>La Côte-aux-Fées</t>
  </si>
  <si>
    <t>Les Verrières</t>
  </si>
  <si>
    <t>Noiraigue</t>
  </si>
  <si>
    <t>Val-de-Travers</t>
  </si>
  <si>
    <t>Travers</t>
  </si>
  <si>
    <t>Couvet</t>
  </si>
  <si>
    <t>Môtiers NE</t>
  </si>
  <si>
    <t>Boveresse</t>
  </si>
  <si>
    <t>Fleurier</t>
  </si>
  <si>
    <t>Buttes</t>
  </si>
  <si>
    <t>Mont-de-Buttes</t>
  </si>
  <si>
    <t>St-Sulpice NE</t>
  </si>
  <si>
    <t>Les Sagnettes</t>
  </si>
  <si>
    <t>Les Bayards</t>
  </si>
  <si>
    <t>Aire-la-Ville</t>
  </si>
  <si>
    <t>GE</t>
  </si>
  <si>
    <t>Anières</t>
  </si>
  <si>
    <t>Avully</t>
  </si>
  <si>
    <t>Athenaz (Avusy)</t>
  </si>
  <si>
    <t>Avusy</t>
  </si>
  <si>
    <t>La Croix-de-Rozon</t>
  </si>
  <si>
    <t>Bardonnex</t>
  </si>
  <si>
    <t>Bellevue</t>
  </si>
  <si>
    <t>Bernex</t>
  </si>
  <si>
    <t>Carouge GE</t>
  </si>
  <si>
    <t>Carouge (GE)</t>
  </si>
  <si>
    <t>Cartigny</t>
  </si>
  <si>
    <t>Céligny</t>
  </si>
  <si>
    <t>Chancy</t>
  </si>
  <si>
    <t>Chêne-Bougeries</t>
  </si>
  <si>
    <t>Conches</t>
  </si>
  <si>
    <t>Chêne-Bourg</t>
  </si>
  <si>
    <t>Choulex</t>
  </si>
  <si>
    <t>Collex</t>
  </si>
  <si>
    <t>Collex-Bossy</t>
  </si>
  <si>
    <t>Vésenaz</t>
  </si>
  <si>
    <t>Collonge-Bellerive</t>
  </si>
  <si>
    <t>Cologny</t>
  </si>
  <si>
    <t>Confignon</t>
  </si>
  <si>
    <t>Corsier GE</t>
  </si>
  <si>
    <t>Corsier (GE)</t>
  </si>
  <si>
    <t>La Plaine</t>
  </si>
  <si>
    <t>Dardagny</t>
  </si>
  <si>
    <t>Genève</t>
  </si>
  <si>
    <t>Les Acacias</t>
  </si>
  <si>
    <t>Genthod</t>
  </si>
  <si>
    <t>Le Grand-Saconnex</t>
  </si>
  <si>
    <t>Gy</t>
  </si>
  <si>
    <t>Hermance</t>
  </si>
  <si>
    <t>Jussy</t>
  </si>
  <si>
    <t>Laconnex</t>
  </si>
  <si>
    <t>Grand-Lancy</t>
  </si>
  <si>
    <t>Lancy</t>
  </si>
  <si>
    <t>Petit-Lancy</t>
  </si>
  <si>
    <t>Meinier</t>
  </si>
  <si>
    <t>Cointrin</t>
  </si>
  <si>
    <t>Meyrin</t>
  </si>
  <si>
    <t>Onex</t>
  </si>
  <si>
    <t>Perly</t>
  </si>
  <si>
    <t>Perly-Certoux</t>
  </si>
  <si>
    <t>Plan-les-Ouates</t>
  </si>
  <si>
    <t>Chambésy</t>
  </si>
  <si>
    <t>Pregny-Chambésy</t>
  </si>
  <si>
    <t>Presinge</t>
  </si>
  <si>
    <t>Puplinge</t>
  </si>
  <si>
    <t>Russin</t>
  </si>
  <si>
    <t>Satigny</t>
  </si>
  <si>
    <t>Soral</t>
  </si>
  <si>
    <t>Thônex</t>
  </si>
  <si>
    <t>Troinex</t>
  </si>
  <si>
    <t>Vandoeuvres</t>
  </si>
  <si>
    <t>Vernier</t>
  </si>
  <si>
    <t>Le Lignon</t>
  </si>
  <si>
    <t>Aïre</t>
  </si>
  <si>
    <t>Châtelaine</t>
  </si>
  <si>
    <t>Les Avanchets</t>
  </si>
  <si>
    <t>Versoix</t>
  </si>
  <si>
    <t>Vessy</t>
  </si>
  <si>
    <t>Veyrier</t>
  </si>
  <si>
    <t>Boécourt</t>
  </si>
  <si>
    <t>JU</t>
  </si>
  <si>
    <t>Montavon</t>
  </si>
  <si>
    <t>Bourrignon</t>
  </si>
  <si>
    <t>Châtillon JU</t>
  </si>
  <si>
    <t>Châtillon (JU)</t>
  </si>
  <si>
    <t>Courchapoix</t>
  </si>
  <si>
    <t>Courrendlin</t>
  </si>
  <si>
    <t>Vellerat</t>
  </si>
  <si>
    <t>Rebeuvelier</t>
  </si>
  <si>
    <t>Courroux</t>
  </si>
  <si>
    <t>Courcelon</t>
  </si>
  <si>
    <t>Courtételle</t>
  </si>
  <si>
    <t>Delémont</t>
  </si>
  <si>
    <t>Develier</t>
  </si>
  <si>
    <t>Ederswiler</t>
  </si>
  <si>
    <t>Mervelier</t>
  </si>
  <si>
    <t>Mettembert</t>
  </si>
  <si>
    <t>Movelier</t>
  </si>
  <si>
    <t>Pleigne</t>
  </si>
  <si>
    <t>Lucelle</t>
  </si>
  <si>
    <t>Rossemaison</t>
  </si>
  <si>
    <t>Saulcy</t>
  </si>
  <si>
    <t>Soyhières</t>
  </si>
  <si>
    <t>Courfaivre</t>
  </si>
  <si>
    <t>Haute-Sorne</t>
  </si>
  <si>
    <t>Bassecourt</t>
  </si>
  <si>
    <t>Glovelier</t>
  </si>
  <si>
    <t>Undervelier</t>
  </si>
  <si>
    <t>Soulce</t>
  </si>
  <si>
    <t>Vicques</t>
  </si>
  <si>
    <t>Val Terbi</t>
  </si>
  <si>
    <t>Corban</t>
  </si>
  <si>
    <t>Montsevelier</t>
  </si>
  <si>
    <t>Vermes</t>
  </si>
  <si>
    <t>Le Bémont JU</t>
  </si>
  <si>
    <t>Le Bémont (JU)</t>
  </si>
  <si>
    <t>Les Bois</t>
  </si>
  <si>
    <t>Les Breuleux</t>
  </si>
  <si>
    <t>La Chaux-des-Breuleux</t>
  </si>
  <si>
    <t>Les Enfers</t>
  </si>
  <si>
    <t>Les Genevez JU</t>
  </si>
  <si>
    <t>Les Genevez (JU)</t>
  </si>
  <si>
    <t>Le Prédame</t>
  </si>
  <si>
    <t>Lajoux JU</t>
  </si>
  <si>
    <t>Lajoux (JU)</t>
  </si>
  <si>
    <t>Fornet-Dessus</t>
  </si>
  <si>
    <t>Montfaucon</t>
  </si>
  <si>
    <t>Montfavergier</t>
  </si>
  <si>
    <t>Les Emibois</t>
  </si>
  <si>
    <t>Muriaux</t>
  </si>
  <si>
    <t>Le Cerneux-Veusil</t>
  </si>
  <si>
    <t>Le Noirmont</t>
  </si>
  <si>
    <t>Saignelégier</t>
  </si>
  <si>
    <t>Les Pommerats</t>
  </si>
  <si>
    <t>Goumois</t>
  </si>
  <si>
    <t>St-Brais</t>
  </si>
  <si>
    <t>Saint-Brais</t>
  </si>
  <si>
    <t>St-Ursanne</t>
  </si>
  <si>
    <t>Soubey</t>
  </si>
  <si>
    <t>Alle</t>
  </si>
  <si>
    <t>Beurnevésin</t>
  </si>
  <si>
    <t>Boncourt</t>
  </si>
  <si>
    <t>Bonfol</t>
  </si>
  <si>
    <t>Bure</t>
  </si>
  <si>
    <t>Coeuve</t>
  </si>
  <si>
    <t>Cornol</t>
  </si>
  <si>
    <t>Courchavon</t>
  </si>
  <si>
    <t>Courgenay</t>
  </si>
  <si>
    <t>Courtemautruy</t>
  </si>
  <si>
    <t>Courtedoux</t>
  </si>
  <si>
    <t>Damphreux</t>
  </si>
  <si>
    <t>Fahy</t>
  </si>
  <si>
    <t>Fontenais</t>
  </si>
  <si>
    <t>Villars-sur-Fontenais</t>
  </si>
  <si>
    <t>Bressaucourt</t>
  </si>
  <si>
    <t>Grandfontaine</t>
  </si>
  <si>
    <t>Lugnez</t>
  </si>
  <si>
    <t>Porrentruy</t>
  </si>
  <si>
    <t>Vendlincourt</t>
  </si>
  <si>
    <t>Courtemaîche</t>
  </si>
  <si>
    <t>Basse-Allaine</t>
  </si>
  <si>
    <t>Montignez</t>
  </si>
  <si>
    <t>Buix</t>
  </si>
  <si>
    <t>Clos du Doubs</t>
  </si>
  <si>
    <t>Montmelon</t>
  </si>
  <si>
    <t>Montenol</t>
  </si>
  <si>
    <t>Epauvillers</t>
  </si>
  <si>
    <t>Epiquerez</t>
  </si>
  <si>
    <t>Seleute</t>
  </si>
  <si>
    <t>Ocourt</t>
  </si>
  <si>
    <t>Chevenez</t>
  </si>
  <si>
    <t>Haute-Ajoie</t>
  </si>
  <si>
    <t>Rocourt</t>
  </si>
  <si>
    <t>Réclère</t>
  </si>
  <si>
    <t>Roche-d'Or</t>
  </si>
  <si>
    <t>Damvant</t>
  </si>
  <si>
    <t>Miécourt</t>
  </si>
  <si>
    <t>La Baroche</t>
  </si>
  <si>
    <t>Charmoille</t>
  </si>
  <si>
    <t>Fregiécourt</t>
  </si>
  <si>
    <t>Pleujouse</t>
  </si>
  <si>
    <t>Asuel</t>
  </si>
  <si>
    <t>Vaduz</t>
  </si>
  <si>
    <t>Triesen</t>
  </si>
  <si>
    <t>Balzers</t>
  </si>
  <si>
    <t>Triesenberg</t>
  </si>
  <si>
    <t>Schaan</t>
  </si>
  <si>
    <t>Planken</t>
  </si>
  <si>
    <t>Nendeln</t>
  </si>
  <si>
    <t>Eschen</t>
  </si>
  <si>
    <t>Schaanwald</t>
  </si>
  <si>
    <t>Mauren</t>
  </si>
  <si>
    <t>Mauren FL</t>
  </si>
  <si>
    <t>Gamprin-Bendern</t>
  </si>
  <si>
    <t>Gamprin</t>
  </si>
  <si>
    <t>Ruggell</t>
  </si>
  <si>
    <t>Schellenberg</t>
  </si>
  <si>
    <t>Thunersee</t>
  </si>
  <si>
    <t>Brienzersee</t>
  </si>
  <si>
    <t>Bielersee</t>
  </si>
  <si>
    <t>Bielersee (BE)</t>
  </si>
  <si>
    <t>https://www.cadastre.ch/fr/services/service/registry/plz.html</t>
  </si>
  <si>
    <t>Économies</t>
  </si>
  <si>
    <t>Nr</t>
  </si>
  <si>
    <t>Gemeinden</t>
  </si>
  <si>
    <t>D</t>
  </si>
  <si>
    <t>Standort</t>
  </si>
  <si>
    <t>Site</t>
  </si>
  <si>
    <t>Alte Anlage/Gerät</t>
  </si>
  <si>
    <t>Ancienne installation/appareil</t>
  </si>
  <si>
    <t>Nouvelle installation/appareil</t>
  </si>
  <si>
    <t>Gemeinde</t>
  </si>
  <si>
    <t>Commune</t>
  </si>
  <si>
    <t>Ort</t>
  </si>
  <si>
    <t>Lieu</t>
  </si>
  <si>
    <t>Adresse</t>
  </si>
  <si>
    <t>Name</t>
  </si>
  <si>
    <t>Nom</t>
  </si>
  <si>
    <t>n°</t>
  </si>
  <si>
    <t>NPA</t>
  </si>
  <si>
    <t>Demande électrique</t>
  </si>
  <si>
    <t>Einsparungen</t>
  </si>
  <si>
    <t>Gesamt</t>
  </si>
  <si>
    <t>Total</t>
  </si>
  <si>
    <t>Champ calculé</t>
  </si>
  <si>
    <t>Berechnetetes Feld</t>
  </si>
  <si>
    <t>Posizione</t>
  </si>
  <si>
    <t>Luogo</t>
  </si>
  <si>
    <t>Indirizzo</t>
  </si>
  <si>
    <t>no</t>
  </si>
  <si>
    <t>Nome</t>
  </si>
  <si>
    <t>CAP</t>
  </si>
  <si>
    <t>Fabbisogno di electtricità</t>
  </si>
  <si>
    <t>Risparmio</t>
  </si>
  <si>
    <t>Neue Anlage/Gerät</t>
  </si>
  <si>
    <t>Vecchio impianto/appareccho</t>
  </si>
  <si>
    <t>Nuovo impianto/appareccho</t>
  </si>
  <si>
    <t>Totale</t>
  </si>
  <si>
    <t>Campo calcolato</t>
  </si>
  <si>
    <t>Campo bloccato</t>
  </si>
  <si>
    <t>Marke/Hersteller</t>
  </si>
  <si>
    <t>Marque/fabricant</t>
  </si>
  <si>
    <t>Marchio/produttore</t>
  </si>
  <si>
    <t>row</t>
  </si>
  <si>
    <t>col</t>
  </si>
  <si>
    <t>UID</t>
  </si>
  <si>
    <t>F</t>
  </si>
  <si>
    <t>I</t>
  </si>
  <si>
    <t>Erste Fassung</t>
  </si>
  <si>
    <t>Eingabefeld (optional)</t>
  </si>
  <si>
    <t>Champ d'entrée (optionnel)</t>
  </si>
  <si>
    <t>Campo di ingresso (opzionale)</t>
  </si>
  <si>
    <t>ZIP4</t>
  </si>
  <si>
    <t>CLIMATE_CODE</t>
  </si>
  <si>
    <t>PUY</t>
  </si>
  <si>
    <t>PAY</t>
  </si>
  <si>
    <t>GVE</t>
  </si>
  <si>
    <t>FRE</t>
  </si>
  <si>
    <t>NEU</t>
  </si>
  <si>
    <t>ABO</t>
  </si>
  <si>
    <t>AIG</t>
  </si>
  <si>
    <t>BER</t>
  </si>
  <si>
    <t>SIO</t>
  </si>
  <si>
    <t>MVE</t>
  </si>
  <si>
    <t>ZER</t>
  </si>
  <si>
    <t>CDF</t>
  </si>
  <si>
    <t>RUE</t>
  </si>
  <si>
    <t>BAS</t>
  </si>
  <si>
    <t>INT</t>
  </si>
  <si>
    <t>WYN</t>
  </si>
  <si>
    <t>LUZ</t>
  </si>
  <si>
    <t>PIO</t>
  </si>
  <si>
    <t>ULR</t>
  </si>
  <si>
    <t>BUS</t>
  </si>
  <si>
    <t>KLO</t>
  </si>
  <si>
    <t>SMA</t>
  </si>
  <si>
    <t>ENG</t>
  </si>
  <si>
    <t>ALT</t>
  </si>
  <si>
    <t>MAG</t>
  </si>
  <si>
    <t>SBE</t>
  </si>
  <si>
    <t>OTL</t>
  </si>
  <si>
    <t>DIS</t>
  </si>
  <si>
    <t>LUG</t>
  </si>
  <si>
    <t>CHU</t>
  </si>
  <si>
    <t>DAV</t>
  </si>
  <si>
    <t>VAD</t>
  </si>
  <si>
    <t>GLA</t>
  </si>
  <si>
    <t>SAM</t>
  </si>
  <si>
    <t>SCU</t>
  </si>
  <si>
    <t>ROB</t>
  </si>
  <si>
    <t>SHA</t>
  </si>
  <si>
    <t>GUT</t>
  </si>
  <si>
    <t>STG</t>
  </si>
  <si>
    <t>Altdorf</t>
  </si>
  <si>
    <t>Basel-Binningen</t>
  </si>
  <si>
    <t>Bern-Liebefeld</t>
  </si>
  <si>
    <t>Buchs-Aarau</t>
  </si>
  <si>
    <t>Disentis</t>
  </si>
  <si>
    <t>Geneve-Cointrin</t>
  </si>
  <si>
    <t>Grand-St-Bernard</t>
  </si>
  <si>
    <t>GSB</t>
  </si>
  <si>
    <t>lnterlaken</t>
  </si>
  <si>
    <t>La Frétaz</t>
  </si>
  <si>
    <t>Locarno-Monti</t>
  </si>
  <si>
    <t>Robbia</t>
  </si>
  <si>
    <t>San Bernardino</t>
  </si>
  <si>
    <t>Zürich-Kloten</t>
  </si>
  <si>
    <t>Zürich-MeteoSchweiz</t>
  </si>
  <si>
    <t>Station</t>
  </si>
  <si>
    <t>Abbr.</t>
  </si>
  <si>
    <t>Eingabefehler</t>
  </si>
  <si>
    <t>Erreur de saisie</t>
  </si>
  <si>
    <t>Errore di inserimento</t>
  </si>
  <si>
    <t>Massnahmennummer</t>
  </si>
  <si>
    <t>Version</t>
  </si>
  <si>
    <t>Disclaimer</t>
  </si>
  <si>
    <t>Anwendungsbereich</t>
  </si>
  <si>
    <t>Beschreibung</t>
  </si>
  <si>
    <t>Anforderungen</t>
  </si>
  <si>
    <t>Nachweis</t>
  </si>
  <si>
    <t>bis</t>
  </si>
  <si>
    <t>Berechnungen</t>
  </si>
  <si>
    <t>Eidgenössisches Departement für Umwelt, Verkehr,</t>
  </si>
  <si>
    <t>Energie und Kommunikation UVEK</t>
  </si>
  <si>
    <t>Bundesamt für Energie BFE</t>
  </si>
  <si>
    <t>Tabelle 1: Anforderungen</t>
  </si>
  <si>
    <t>Altes System</t>
  </si>
  <si>
    <t>Neues System</t>
  </si>
  <si>
    <t>Umsetzung</t>
  </si>
  <si>
    <t>Entsorgung</t>
  </si>
  <si>
    <t>Gegenstand</t>
  </si>
  <si>
    <t>Texte</t>
  </si>
  <si>
    <t>Format</t>
  </si>
  <si>
    <t>Lang</t>
  </si>
  <si>
    <t>Lines</t>
  </si>
  <si>
    <t>Height</t>
  </si>
  <si>
    <t>Subtitel</t>
  </si>
  <si>
    <t>Identifiant de la mesure</t>
  </si>
  <si>
    <t>Description</t>
  </si>
  <si>
    <t>Exigences</t>
  </si>
  <si>
    <t>Justificatif</t>
  </si>
  <si>
    <t>Les justificatifs de la facture (format PDF, PNG ou JPEG)</t>
  </si>
  <si>
    <t>à</t>
  </si>
  <si>
    <t>Calculs</t>
  </si>
  <si>
    <t>Tableau 1: Exigences</t>
  </si>
  <si>
    <t>Ancien système</t>
  </si>
  <si>
    <t>Nouveau système</t>
  </si>
  <si>
    <t>Mise en œuvre</t>
  </si>
  <si>
    <t>Élimination</t>
  </si>
  <si>
    <t>Objet</t>
  </si>
  <si>
    <t>Office fédéral de l'énergie OFEN</t>
  </si>
  <si>
    <t>Numero della misura</t>
  </si>
  <si>
    <t>Versione</t>
  </si>
  <si>
    <t>Campo di applicazione</t>
  </si>
  <si>
    <t>Descrizione</t>
  </si>
  <si>
    <t>Requisiti</t>
  </si>
  <si>
    <t>Tabella 1: Requisiti</t>
  </si>
  <si>
    <t>Vecchio sistema</t>
  </si>
  <si>
    <t>Nuovo sistema</t>
  </si>
  <si>
    <t>Attuazione</t>
  </si>
  <si>
    <t>La sostituzione e la messa in funzione del nuovo sistema devono essere effettuate da una persona specializzata o un’azienda qualificata.</t>
  </si>
  <si>
    <t>Smaltimento</t>
  </si>
  <si>
    <t>Oggetto</t>
  </si>
  <si>
    <t>Ad es. tramite formulari, voci di fatture o simili.</t>
  </si>
  <si>
    <t xml:space="preserve">Risparmio </t>
  </si>
  <si>
    <t>Calcoli</t>
  </si>
  <si>
    <t>a</t>
  </si>
  <si>
    <t xml:space="preserve">Giustificativi (in formato PDF, JPEG o PNG) della fattura </t>
  </si>
  <si>
    <t>Prova</t>
  </si>
  <si>
    <t>Ufficio federale dell’energia UFE</t>
  </si>
  <si>
    <t>Dipartimento federale dell’ambiente, dei trasporti,</t>
  </si>
  <si>
    <t>dell’energia e delle comunicazioni DATEC</t>
  </si>
  <si>
    <t>Département fédéral de l’environnement, des transports,</t>
  </si>
  <si>
    <t>de l’énergie et de la communication DETEC</t>
  </si>
  <si>
    <t>Tabelle 2: Nachweise</t>
  </si>
  <si>
    <t>Tableau 2: Justificatifs</t>
  </si>
  <si>
    <t>Tabella 2: Prove</t>
  </si>
  <si>
    <t>Die Einhaltung der Anforderungen muss durch die folgenden Dokumente belegt werden. Die in der Tabelle 2 aufgeführten Unterlagen sind integraler Bestandteil des Nachweises der Massnahmenumsetzung.</t>
  </si>
  <si>
    <t>Le respect des exigences doit être prouvé par les documents suivants. Les documents énumérés dans le tableau 2 font partie intégrante de la preuve de la mise en œuvre de la mesure ou des mesures.</t>
  </si>
  <si>
    <t>Il rispetto dei requisiti deve essere comprovato con i seguenti documenti. I documenti elencati nella la tabella 2 sono parte integrante della prova di adozione delle misure.</t>
  </si>
  <si>
    <t>Veuillez sélectionner la langue</t>
  </si>
  <si>
    <t>Bitte wählen Sie die Sprache aus</t>
  </si>
  <si>
    <t>Selezionare la lingua</t>
  </si>
  <si>
    <t>Versionshistorie</t>
  </si>
  <si>
    <t>Historique des versions</t>
  </si>
  <si>
    <t>Cronologia delle versioni</t>
  </si>
  <si>
    <t>Première version</t>
  </si>
  <si>
    <t>Änderung</t>
  </si>
  <si>
    <t>Modifications</t>
  </si>
  <si>
    <t>Nr.</t>
  </si>
  <si>
    <t>Inhaltsverzeichnis</t>
  </si>
  <si>
    <t>Indice dei contenuti</t>
  </si>
  <si>
    <t>Table des matières</t>
  </si>
  <si>
    <t>A. Einsparprotokoll</t>
  </si>
  <si>
    <t>A. Protocole d'économie</t>
  </si>
  <si>
    <t>B. Monitoringliste</t>
  </si>
  <si>
    <t>Modifiche</t>
  </si>
  <si>
    <t>Prima versione</t>
  </si>
  <si>
    <t>Sheet</t>
  </si>
  <si>
    <t>B. Liste de monitoring</t>
  </si>
  <si>
    <t>A. Protocollo di risparmio</t>
  </si>
  <si>
    <t>B. Lista di monitoraggio</t>
  </si>
  <si>
    <t>Le présent document sert uniquement à justifier la mise en œuvre d’une mesure visant à accroître l’efficacité énergétique au sens de l’art. 46b LEne. Les données et les calculs qu’il mentionne ont été élaborés sur la base de normes, d’études et de valeurs empiriques. Ce protocole d’économie a uniquement pour but de justifier les économies d’électricité effectives liées à une mesure d’efficacité. L’OFEN décline toute responsabilité en cas d’usage du présent document à d’autres fins que pour justifier la mise en œuvre des mesures visées à l’art. 46b LEne.</t>
  </si>
  <si>
    <t>Dieses Dokument dient ausschliesslich für den Nachweis der Umsetzung der erwähnten Energieeffizienzmassnahme nach Artikel 46b EnG. Die enthaltenen Angaben und Berechnungen wurden anhand von Normen, Studien und Erfahrungswerten erstellt. Dieses Einsparprotokoll kann nicht anderweitig als Beleg der effektiven Stromeinsparungen, welche durch die jeweilige Effizienzmassnahme erbracht wurden, verwendet werden. Das Bundesamt für Energie übernimmt keinerlei Gewähr für eine Verwendung ausserhalb des Nachweises der Umsetzung nach Artikel 46b EnG.</t>
  </si>
  <si>
    <t>Il presente documento ha esclusivamente lo scopo di provare l’adozione della menzionata misura di efficienza energetica ai sensi dell’articolo 46b LEne. Le informazioni e i calcoli in esso contenuti sono stati elaborati sulla base di norme, studi e valori empirici. Il presente protocollo di risparmio non può essere utilizzato che come prova dell’effettivo risparmio di elettricità ottenuto con l’adozione della rispettiva misura di efficienza. L’Ufficio federale dell’energia non si assume alcuna responsabilità per un utilizzo diverso da quello di prova dell’adozione ai sensi dell’articolo 46b LEne.</t>
  </si>
  <si>
    <t>Protocole</t>
  </si>
  <si>
    <t>Varia</t>
  </si>
  <si>
    <t>Monitoring</t>
  </si>
  <si>
    <t>Monitoringliste</t>
  </si>
  <si>
    <t>Lista di Monitoring</t>
  </si>
  <si>
    <t>Liste de monitoring</t>
  </si>
  <si>
    <t>Strombedarf</t>
  </si>
  <si>
    <t>Modellkennzeichnung</t>
  </si>
  <si>
    <t>Identification du modèle</t>
  </si>
  <si>
    <t>Etichettatura del modello</t>
  </si>
  <si>
    <t>Einsparprotokoll</t>
  </si>
  <si>
    <t>Protocole d'économie</t>
  </si>
  <si>
    <t>Protocollo di risparmio</t>
  </si>
  <si>
    <t>Meldung der Massnahme</t>
  </si>
  <si>
    <t>Annonce de la mesure</t>
  </si>
  <si>
    <t>Notifica della misura</t>
  </si>
  <si>
    <t>Die Monitoringliste (Tabelle B), welche jede umgesetzte Massnahme aufzeigt, die mit diesem Einsparprotokoll gebündelt gemeldet wird. Jede Massnahme muss mit den gesamten Angaben vollständig erfasst werden.</t>
  </si>
  <si>
    <t>La liste de monitoring (tableau B), qui indique chaque mesure mise en œuvre et qui est communiquée de manière groupée avec le présent protocole d'économie. Chaque mesure doit être saisie avec toutes les informations requises.</t>
  </si>
  <si>
    <t>Lista di monitoraggio (tabella B), contenente una o più misure adottate che vengono comunicate attraverso il presente protocollo di risparmio. Ogni misura deve essere registrato con tutte le informazioni richieste.</t>
  </si>
  <si>
    <t>P. ex. via des exemples de formulaires, de positions sur des factures ou autres.</t>
  </si>
  <si>
    <t>Z. B. über Beispiele von Formularen, Positionen auf Rechnungen oder dergleichen.</t>
  </si>
  <si>
    <t>Tabellentitel</t>
  </si>
  <si>
    <t xml:space="preserve">Seules les mesures qui respectent les exigences de l’ordonnance sur l’énergie (RS 730.01; OEne) peuvent être prises en compte. Les exigences supplémentaires relatives aux caractéristiques techniques et à la mise en œuvre de la mesure sont définies dans le tableau 1. </t>
  </si>
  <si>
    <t xml:space="preserve">Solo le misure che soddisfano i requisiti dell’ordinanza sull’energia (RS 730.01; OEn) possono essere prese in considerazione. I requisiti supplementari relativi alle caratteristiche tecniche e all’adozione della misura sono riportati nella tabella 1. </t>
  </si>
  <si>
    <t>Le remplacement et la mise en service du nouveau système doivent être effectués par une personne ou entreprise spécialisée et qualifiée.</t>
  </si>
  <si>
    <t>Ancien / Nouveau système</t>
  </si>
  <si>
    <t>Altes / Neues System</t>
  </si>
  <si>
    <t>Vecchio / Nuovo sistema</t>
  </si>
  <si>
    <t>Date</t>
  </si>
  <si>
    <t>Datum</t>
  </si>
  <si>
    <t>Data</t>
  </si>
  <si>
    <t>Der Ersatz und die Inbetriebnahme des neuen Systems müssen durch eine qualifizierte Fachperson oder Firma durchgeführt werden.</t>
  </si>
  <si>
    <t>Une explication (format PDF, max. 2 pages A4) sur la manière dont il est garanti que les appareils remplacés ont été éliminés dans les règles de l’art (p. ex. au moyen de déclarations, de positions d'élimination sur les factures des entreprises, etc.)</t>
  </si>
  <si>
    <t>Rechnungsbelege (Format PDF, PNG oder JPEG)</t>
  </si>
  <si>
    <t>Erläuterung (Format PDF, max. 2 A4-Seiten), wie sichergestellt wird, dass die ersetzten Geräte fachgerecht entsorgt wurden (z. B. mittels Deklarationen, Entsorgungspositionen auf Unternehmerrechnungen, usw.).</t>
  </si>
  <si>
    <t>Spiegazione (in formato PDF, max. 2 pagine A4) delle modalità con cui si garantisce il corretto smaltimento degli apparecchi via via sostituiti (ad esempio tramite dichiarazioni, indicazioni di smaltimento sulle fatture aziendali, ecc.).</t>
  </si>
  <si>
    <t>Firma, welche den Ersatz durchgeführt hat</t>
  </si>
  <si>
    <t>Firma, welche die Optimierung durchgeführt hat</t>
  </si>
  <si>
    <t>Entreprise qui a effectué l'optimisation</t>
  </si>
  <si>
    <t>Entreprise qui a effectué le remplacement</t>
  </si>
  <si>
    <t>Azienda che ha effettuato la sostituzione</t>
  </si>
  <si>
    <t>Azienda che ha effettuato l'ottimizzazione</t>
  </si>
  <si>
    <t>§</t>
  </si>
  <si>
    <t>Mesure</t>
  </si>
  <si>
    <t>Massnahme</t>
  </si>
  <si>
    <t>Misura</t>
  </si>
  <si>
    <t>(äquivalent)</t>
  </si>
  <si>
    <t>(équivalent)</t>
  </si>
  <si>
    <t>(equivalente)</t>
  </si>
  <si>
    <t>kWh</t>
  </si>
  <si>
    <t>Anrechenbare Stromeinsparungen* [kWh]</t>
  </si>
  <si>
    <t>Économies d’électricité comptabilisables* [kWh]</t>
  </si>
  <si>
    <t>Risparmio di elettricità computabile* [kWh]</t>
  </si>
  <si>
    <t>Elektrizitätslieferant</t>
  </si>
  <si>
    <t>Fournisseur d'électricité</t>
  </si>
  <si>
    <t>Fornitore di elettricità</t>
  </si>
  <si>
    <t>Dateibezeichnung</t>
  </si>
  <si>
    <t>Référence du fichier</t>
  </si>
  <si>
    <t>Riferimento del file</t>
  </si>
  <si>
    <t>definisce l'ambito di applicazione e i requisiti relativi all'attuazione della misura e alla documentazione giustificativa. Non è richiesta alcuna registrazione.</t>
  </si>
  <si>
    <t>legt den Anwendungsbereich und die Anforderungen für die Umsetzung der Massnahme sowie an die Nachweise fest. Es ist keine Eingabe erforderlich.</t>
  </si>
  <si>
    <t>riassume le misure annunciate nel presente protocollo. Tutti i campi devono essere compilati per ogni misura.</t>
  </si>
  <si>
    <t>fasst die in diesem Protokoll gemeldeten Massnahmen zusammen. Alle Eingabefelder müssen für jede Massnahme ausgefüllt werden.</t>
  </si>
  <si>
    <t>Referenz</t>
  </si>
  <si>
    <t>Référence</t>
  </si>
  <si>
    <t>Riferimento</t>
  </si>
  <si>
    <t>Vous pouvez saisir ici le nom du fichier défini au sein de votre organisation</t>
  </si>
  <si>
    <t>Qui può inserire il nome del file definito all'interno della vostra organizzazione</t>
  </si>
  <si>
    <t>Questo campo deve essere compilato prima di comunicare la o le misure di seguito indicate.</t>
  </si>
  <si>
    <t>Ce champ doit être renseigné avant l'annonce de la ou des mesures ci-dessous.</t>
  </si>
  <si>
    <t>Dieses Feld muss vor der Meldung der folgenden Massnahme(n) ausgefüllt werden.</t>
  </si>
  <si>
    <t>Zurück zur Übersicht</t>
  </si>
  <si>
    <t>Torna alla panoramica</t>
  </si>
  <si>
    <t>Retour à la vue d'ensemble</t>
  </si>
  <si>
    <t>Champ d'entrée (obligatoire)</t>
  </si>
  <si>
    <t>Campo di ingresso (obbligatorio)</t>
  </si>
  <si>
    <t>Eingabefeld (obligatorisch)</t>
  </si>
  <si>
    <t>Chaque mesure doit être saisie avec toutes les informations requises (champs obligatoires).</t>
  </si>
  <si>
    <t>Campo a scelta multipla (obbligatorio)</t>
  </si>
  <si>
    <t>Champ à choix multiple (obligatoire)</t>
  </si>
  <si>
    <t>Mehrfachauswahlfeld (obligatorisch)</t>
  </si>
  <si>
    <t>Jede Massnahme muss mit den gesamten Angaben vollständig erfasst werden (Pflichtfelder).</t>
  </si>
  <si>
    <t>Ogni misura deve essere registrato con tutte le informazioni richieste (campi obbligatori).</t>
  </si>
  <si>
    <t>measure_id</t>
  </si>
  <si>
    <t>measure_version</t>
  </si>
  <si>
    <t>Formeln</t>
  </si>
  <si>
    <t>eindeutige Identifikation, die es ermöglicht, auf einer frei zugänglichen Website die Anforderungen in Tabelle 1 zu prüfen</t>
  </si>
  <si>
    <t>Identificazione univoca che consente di verificare i requisiti indicati nella tabella 1 su un sito web liberamente accessibile.</t>
  </si>
  <si>
    <t>Identification univoque permettant de vérifier les exigences du tableau 1 sur un site web librement accessible.</t>
  </si>
  <si>
    <t>Gesperrtes Feld</t>
  </si>
  <si>
    <t>Hier können Sie den unternehmensinternen Dateinamen einfügen</t>
  </si>
  <si>
    <t>Champ d'application</t>
  </si>
  <si>
    <t xml:space="preserve">Nur Massnahmen, welche die Anforderungen der Energieverordnung (SR 730.01; EnV) einhalten, können angerechnet werden. Die zusätzlichen Anforderungen an die technischen Eigenschaften sowie an die Umsetzung der Massnahme sind in der Tabelle 1 festgelegt. </t>
  </si>
  <si>
    <t>Die verbrauchsrelevanten Komponenten der alten Geräte dürfen innerhalb der Schweiz nicht weiterbetrieben werden. Die fachgerechte Entsorgung oder die Ausfuhr muss auf Anfrage nachgewiesen werden können.</t>
  </si>
  <si>
    <t>Les composants pertinents en matière de consommation énergétique des anciens appareils ne doivent plus être réutilisés en Suisse. L'élimination appropriée ou l'exportation doit pouvoir être prouvée sur demande.</t>
  </si>
  <si>
    <t>I componenti soggetti a consumo dei vecchi apparecchi non possono continuare a essere utilizzati in Svizzera. I documenti del corretto smaltimento o dell'esportazione devono essere dimostrati su richiesta.</t>
  </si>
  <si>
    <t>définit le champ d'application et les exigences relatifs à la mise en œuvre de la mesure et les justificatifs. Aucune saisie n'est requise.</t>
  </si>
  <si>
    <t>résume les mesures annoncées par le présent protocole. Tous les champs de saisie doivent être remplis pour chaque mesure.</t>
  </si>
  <si>
    <t>Champ verrouillé</t>
  </si>
  <si>
    <t>kWh/a</t>
  </si>
  <si>
    <t>Durée d'impact</t>
  </si>
  <si>
    <t>Jahr der Umsetzung</t>
  </si>
  <si>
    <t>Année de mise en œuvre</t>
  </si>
  <si>
    <t>Die anrechenbaren Stromeinsparungen der Massnahme werden gemäss der Monitoringliste (Tabelle B) mit den folgenden Eingaben in Kilowattstunden berechnet:</t>
  </si>
  <si>
    <t>* automatisch nach der unter Punkt 4 beschriebenen Berechnungsmethode berechnet</t>
  </si>
  <si>
    <t>Antrag Nr.</t>
  </si>
  <si>
    <t>N° de demande</t>
  </si>
  <si>
    <t>Nicht standardisierte Massnahme</t>
  </si>
  <si>
    <t>Mesure non standardisée</t>
  </si>
  <si>
    <t>Misura non standardizzata</t>
  </si>
  <si>
    <t>Numero di richiesta</t>
  </si>
  <si>
    <t>* calcolato automaticamente secondo il metodo di calcolo descritto al punto 4</t>
  </si>
  <si>
    <t>* calculé automatiquement selon la méthode de calcul décrite au point 4</t>
  </si>
  <si>
    <t>Il risparmio di elettricità computabile della misura è calcolato in kilowattora in base alla lista di monitoraggio (tabella B) con i seguenti dati:</t>
  </si>
  <si>
    <t>Les économies d’électricité comptabilisables de la mesure sont calculées en kilowattheures à l'aide de la liste de monitoring (tableau B) à l'aide des données suivantes :</t>
  </si>
  <si>
    <t>Les documents des points suivants doivent être joints au protocole d’économie lors de l’annonce :</t>
  </si>
  <si>
    <t>Die Unterlagen unter den folgenden Punkten müssen bei der Meldung dem Einsparprotokoll beigelegt werden:</t>
  </si>
  <si>
    <t>I documenti relativi ai seguenti punti devono essere allegati al protocollo di risparmio al momento della presentazione della notifica:</t>
  </si>
  <si>
    <t>Die Unterlagen unter den folgenden Punkten</t>
  </si>
  <si>
    <t>Les documents des points suivants</t>
  </si>
  <si>
    <t>I documenti relativi ai seguenti punti</t>
  </si>
  <si>
    <t>müssen nicht systematisch eingereicht werden, aber der Vollzugsbehörde bei einer allfälligen Kontrolle innerhalb von 30 Tagen vorgelegt werden können:</t>
  </si>
  <si>
    <t>ne doivent pas être annoncés de manière systématique mais pouvoir être présentés dans les 30 jours lors d’un éventuel contrôle de l’autorité d’exécution:</t>
  </si>
  <si>
    <t>non devono essere comunicate in modo sistematico, ma devono poter essere presentati entro 30 giorni in caso di ispezione da parte dell’autorità di esecuzione:</t>
  </si>
  <si>
    <t>Vorwort</t>
  </si>
  <si>
    <t>Der Elektrizitätslieferant oder jede Person, die eine nicht standardisierte Massnahme für die Erfüllung der Zielvorgabe berücksichtigt haben möchte, kann das ganze Jahr über bei der Geschäftsstelle einen Antrag auf Prüfung der Eignung einer Massnahme als nicht standardisierte Massnahme stellen. Das folgende Formular dient zur Anrechenbarkeitsprüfung einer nicht standardisierten Massnahme im Rahmen der Effizienzsteigerungen gemäss Artikel 46b EnG. Es muss von der Antragstellerin vollständig ausgefüllt (Textfelder und Auswahlkästchen, falls zutreffend) werden und anschliessend an die Geschäftsstelle für die Prüfung per E-Mail (an info@effel.ch) zugestellt werden. Sämtliche erwähnten Anhänge müssen ebenfalls eingereicht werden</t>
  </si>
  <si>
    <t>Im Falle einer Zulassung gibt die Geschäftsstelle das Einsparprotokoll frei, das vom Elektrizitätslieferanten zwingend zu verwenden ist, um die Massnahme nach der Durchführung zu melden. Darin werden zudem allfällige Zusatzbedingungen sowie Nachweise aufgeführt, die zusammen mit dem Einsparprotokoll einzureichen oder aufzubewahren sind.</t>
  </si>
  <si>
    <t>Bei allfälligen Fragenwenden Sie sich bitte direkt an die Geschäftsstelle per E-Mail (info@effel.ch) oder Telefon (+41 58 332 22 83)</t>
  </si>
  <si>
    <t>Avant-propos</t>
  </si>
  <si>
    <t>Le fournisseur d'électricité ou toute personne souhaitant qu'une mesure non standardisée soit prise en compte pour l'atteinte de l'objectif peut déposer toute l'année auprès du secrétariat une demande d'examen de l'éligibilité d'une mesure en tant que mesure non standardisée. Le formulaire suivant sert à vérifier la prise en compte d'une mesure non standardisée dans le cadre des améliorations de l'efficacité selon l'article 46b de la LEne. Il doit être entièrement rempli par le requérant (champs de texte et cases à cocher, le cas échéant) et ensuite envoyé au secrétariat pour examen par courriel (à info@effel.ch). Toutes les annexes mentionnées doivent également être envoyées.</t>
  </si>
  <si>
    <t>En cas d’autorisation, le secrétariat met à disposition le protocole d'économie qui doit obligatoirement être utilisé par le fournisseur d'électricité pour annoncer la mesure après sa réalisation. Ce document mentionne en outre les éventuelles conditions supplémentaires ainsi que les justificatifs qui doivent être remis ou conservés avec le protocole d'économies.</t>
  </si>
  <si>
    <t>Pour toute question, veuillez vous adresser directement au secrétariat par courriel (info@effel.ch) ou par téléphone (+41 58 332 22 83).</t>
  </si>
  <si>
    <r>
      <t>Il fornitore di elettricità o chiunque richieda la computabilità per una misura non standardizzata ai fini del raggiungimento dell’obiettivo può presentare all’organo indipendente, in qualsiasi momento dell’anno, una domanda di valutazione dell’idoneità di una misura non standardizzata. Il presente modulo serve a verificare la computabilità di una misura non standardizzata nell’ambito del miglioramento dell’efficienza energetica secondo l’articolo 46</t>
    </r>
    <r>
      <rPr>
        <i/>
        <sz val="9"/>
        <color theme="1"/>
        <rFont val="Arial"/>
        <family val="2"/>
      </rPr>
      <t>b</t>
    </r>
    <r>
      <rPr>
        <sz val="9"/>
        <color theme="1"/>
        <rFont val="Arial"/>
        <family val="2"/>
      </rPr>
      <t xml:space="preserve"> LEne. Il/La richiedente deve compilarlo per intero (campi di testo e caselle di spunta, se pertinenti) </t>
    </r>
  </si>
  <si>
    <t>In caso di approvazione, l’organo indipendente autorizza il protocollo di risparmio che deve essere utilizzato obbligatoriamente dal fornitore di elettricità per notificare la misura dopo l’esecuzione. Nel documento sono indicate anche eventuali condizioni aggiuntive e prove da conservare o presentare insieme al protocollo di risparmio.</t>
  </si>
  <si>
    <t>Per eventuali domande è possibile contattare direttamente l’organo indipendente tramite e-mail (info@effel.ch) o per telefono (+41 58 332 22 83).</t>
  </si>
  <si>
    <t>Prefazione</t>
  </si>
  <si>
    <t>Instructions</t>
  </si>
  <si>
    <t>Anleitung</t>
  </si>
  <si>
    <t>Istruzioni</t>
  </si>
  <si>
    <t>Anno di realizzazione</t>
  </si>
  <si>
    <t>Wirkungsdauer</t>
  </si>
  <si>
    <t>Durata dell'effetto</t>
  </si>
  <si>
    <t>Date de la demande</t>
  </si>
  <si>
    <t>Data delle richiesta</t>
  </si>
  <si>
    <t>Datum der Zulassung</t>
  </si>
  <si>
    <t>Date d'approbation</t>
  </si>
  <si>
    <t>Data di approvazione</t>
  </si>
  <si>
    <t>Antrag Datum</t>
  </si>
  <si>
    <t>Gültig ab / bis</t>
  </si>
  <si>
    <t>Valable dès / à</t>
  </si>
  <si>
    <t>Valida dal / al</t>
  </si>
  <si>
    <t>Ce protocole d'économie est valable pour une durée de trois ans à compter de la date d'approbation définie ci-dessus. Il incombe au fournisseur d’électricité de s’informer en temps utile si une version actualisée est disponible (p. ex. en cas de corrections majeures).</t>
  </si>
  <si>
    <t>Il presente protocollo di risparmio è valido per un periodo di tre anni a partire dalla data di approvazione sopra indicata. È responsabilità del fornitore di energia elettrica informarsi tempestivamente se è disponibile una versione aggiornata (ad es. in caso di correzioni significative).</t>
  </si>
  <si>
    <t>Dieses Einsparprotokoll gilt für einen Zeitraum von drei Jahren ab dem oben genannten Genehmigungsdatum. Es obliegt dem Elektrizitätslieferanten, sich rechtzeitig zu informieren, ob eine aktualisierte Version vorliegt (z. B. bei wesentlichen Korrekturen).</t>
  </si>
  <si>
    <t>default</t>
  </si>
  <si>
    <t>Annnum</t>
  </si>
  <si>
    <t>Valid?</t>
  </si>
  <si>
    <t>start date</t>
  </si>
  <si>
    <t>end date</t>
  </si>
  <si>
    <t>Beispiele</t>
  </si>
  <si>
    <t>Exemples</t>
  </si>
  <si>
    <t>Esempi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</si>
</sst>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m/yyyy"/>
    <numFmt numFmtId="166" formatCode="0."/>
  </numFmts>
  <fonts count="62" x14ac:knownFonts="1">
    <font>
      <sz val="11"/>
      <color theme="1"/>
      <name val="Calibri"/>
      <family val="2"/>
      <scheme val="minor"/>
    </font>
    <font>
      <sz val="10"/>
      <color theme="1"/>
      <name val="Arial"/>
      <family val="2"/>
    </font>
    <font>
      <sz val="11"/>
      <color theme="1"/>
      <name val="Arial"/>
      <family val="2"/>
    </font>
    <font>
      <b/>
      <sz val="10"/>
      <color theme="1"/>
      <name val="Arial"/>
      <family val="2"/>
    </font>
    <font>
      <u/>
      <sz val="11"/>
      <color theme="10"/>
      <name val="Calibri"/>
      <family val="2"/>
      <scheme val="minor"/>
    </font>
    <font>
      <b/>
      <sz val="10"/>
      <color theme="1"/>
      <name val="Arial Narrow"/>
      <family val="2"/>
    </font>
    <font>
      <sz val="10"/>
      <color theme="1"/>
      <name val="Arial Narrow"/>
      <family val="2"/>
    </font>
    <font>
      <u/>
      <sz val="10"/>
      <color theme="10"/>
      <name val="Arial Narrow"/>
      <family val="2"/>
    </font>
    <font>
      <i/>
      <sz val="9"/>
      <color theme="1"/>
      <name val="Arial"/>
      <family val="2"/>
    </font>
    <font>
      <sz val="10"/>
      <color theme="0"/>
      <name val="Arial"/>
      <family val="2"/>
    </font>
    <font>
      <b/>
      <sz val="11"/>
      <color theme="1"/>
      <name val="Arial"/>
      <family val="2"/>
    </font>
    <font>
      <sz val="11"/>
      <color theme="0"/>
      <name val="Arial"/>
      <family val="2"/>
    </font>
    <font>
      <sz val="9"/>
      <color theme="1"/>
      <name val="Arial"/>
      <family val="2"/>
    </font>
    <font>
      <i/>
      <sz val="10"/>
      <name val="Arial"/>
      <family val="2"/>
    </font>
    <font>
      <i/>
      <sz val="9"/>
      <color theme="0"/>
      <name val="Arial"/>
      <family val="2"/>
    </font>
    <font>
      <b/>
      <sz val="10"/>
      <name val="Arial"/>
      <family val="2"/>
    </font>
    <font>
      <sz val="10"/>
      <name val="Arial"/>
      <family val="2"/>
    </font>
    <font>
      <i/>
      <sz val="8"/>
      <color theme="1"/>
      <name val="Arial"/>
      <family val="2"/>
    </font>
    <font>
      <b/>
      <sz val="12"/>
      <name val="Arial"/>
      <family val="2"/>
    </font>
    <font>
      <sz val="8"/>
      <name val="Arial"/>
      <family val="2"/>
    </font>
    <font>
      <b/>
      <sz val="9"/>
      <color theme="1"/>
      <name val="Arial"/>
      <family val="2"/>
    </font>
    <font>
      <sz val="8"/>
      <name val="Calibri"/>
      <family val="2"/>
      <scheme val="minor"/>
    </font>
    <font>
      <sz val="8"/>
      <color theme="1"/>
      <name val="Arial"/>
      <family val="2"/>
    </font>
    <font>
      <b/>
      <sz val="8"/>
      <color rgb="FFFF0000"/>
      <name val="Arial"/>
      <family val="2"/>
    </font>
    <font>
      <sz val="8"/>
      <color rgb="FFFF0000"/>
      <name val="Arial"/>
      <family val="2"/>
    </font>
    <font>
      <b/>
      <sz val="11"/>
      <name val="Arial"/>
      <family val="2"/>
    </font>
    <font>
      <b/>
      <sz val="8"/>
      <name val="Arial"/>
      <family val="2"/>
    </font>
    <font>
      <b/>
      <sz val="16"/>
      <name val="Arial"/>
      <family val="2"/>
    </font>
    <font>
      <i/>
      <sz val="8"/>
      <name val="Arial"/>
      <family val="2"/>
    </font>
    <font>
      <sz val="14"/>
      <name val="Arial"/>
      <family val="2"/>
    </font>
    <font>
      <b/>
      <i/>
      <sz val="8"/>
      <color rgb="FFFF0000"/>
      <name val="Arial"/>
      <family val="2"/>
    </font>
    <font>
      <sz val="9"/>
      <name val="Arial"/>
      <family val="2"/>
    </font>
    <font>
      <sz val="7"/>
      <color theme="1"/>
      <name val="Arial"/>
      <family val="2"/>
    </font>
    <font>
      <sz val="7"/>
      <color theme="0"/>
      <name val="Arial"/>
      <family val="2"/>
    </font>
    <font>
      <b/>
      <sz val="7"/>
      <color theme="1"/>
      <name val="Arial"/>
      <family val="2"/>
    </font>
    <font>
      <b/>
      <sz val="9"/>
      <color rgb="FFFF0000"/>
      <name val="Arial"/>
      <family val="2"/>
    </font>
    <font>
      <i/>
      <sz val="7"/>
      <name val="Arial"/>
      <family val="2"/>
    </font>
    <font>
      <sz val="8"/>
      <color theme="0"/>
      <name val="Arial"/>
      <family val="2"/>
    </font>
    <font>
      <sz val="7"/>
      <name val="Arial"/>
      <family val="2"/>
    </font>
    <font>
      <sz val="9"/>
      <color theme="0"/>
      <name val="Arial"/>
      <family val="2"/>
    </font>
    <font>
      <sz val="9"/>
      <color theme="0"/>
      <name val="Arial Narrow"/>
      <family val="2"/>
    </font>
    <font>
      <i/>
      <sz val="9"/>
      <name val="Arial"/>
      <family val="2"/>
    </font>
    <font>
      <u/>
      <sz val="9"/>
      <color theme="10"/>
      <name val="Arial"/>
      <family val="2"/>
    </font>
    <font>
      <u/>
      <sz val="11"/>
      <color theme="10"/>
      <name val="Arial"/>
      <family val="2"/>
    </font>
    <font>
      <sz val="12"/>
      <color theme="0"/>
      <name val="Arial"/>
      <family val="2"/>
    </font>
    <font>
      <sz val="12"/>
      <color theme="1"/>
      <name val="Arial"/>
      <family val="2"/>
    </font>
    <font>
      <i/>
      <sz val="11"/>
      <color theme="1"/>
      <name val="Arial"/>
      <family val="2"/>
    </font>
    <font>
      <i/>
      <sz val="10"/>
      <color theme="1"/>
      <name val="Arial Narrow"/>
      <family val="2"/>
    </font>
    <font>
      <b/>
      <i/>
      <sz val="10"/>
      <color theme="1"/>
      <name val="Arial Narrow"/>
      <family val="2"/>
    </font>
    <font>
      <i/>
      <sz val="8"/>
      <color rgb="FFFF0000"/>
      <name val="Arial"/>
      <family val="2"/>
    </font>
    <font>
      <sz val="12"/>
      <name val="Arial"/>
      <family val="2"/>
    </font>
    <font>
      <b/>
      <sz val="9"/>
      <name val="Arial"/>
      <family val="2"/>
    </font>
    <font>
      <u/>
      <sz val="8"/>
      <color theme="10"/>
      <name val="Arial"/>
      <family val="2"/>
    </font>
    <font>
      <b/>
      <i/>
      <sz val="9"/>
      <color rgb="FFFF0000"/>
      <name val="Arial"/>
      <family val="2"/>
    </font>
    <font>
      <sz val="11"/>
      <color rgb="FFFF0000"/>
      <name val="Arial"/>
      <family val="2"/>
    </font>
    <font>
      <sz val="12"/>
      <color rgb="FFFF0000"/>
      <name val="Arial"/>
      <family val="2"/>
    </font>
    <font>
      <b/>
      <i/>
      <sz val="10"/>
      <color rgb="FFFF0000"/>
      <name val="Arial Narrow"/>
      <family val="2"/>
    </font>
    <font>
      <sz val="9"/>
      <color rgb="FFFF0000"/>
      <name val="Arial"/>
      <family val="2"/>
    </font>
    <font>
      <sz val="10"/>
      <name val="Arial Narrow"/>
      <family val="2"/>
    </font>
    <font>
      <sz val="9"/>
      <color theme="0" tint="-0.499984740745262"/>
      <name val="Arial"/>
      <family val="2"/>
    </font>
    <font>
      <b/>
      <i/>
      <sz val="9"/>
      <color theme="1"/>
      <name val="Arial"/>
      <family val="2"/>
    </font>
    <font>
      <b/>
      <i/>
      <sz val="11"/>
      <color theme="1"/>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66FF99"/>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FFF66"/>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bottom style="thin">
        <color indexed="64"/>
      </bottom>
      <diagonal/>
    </border>
    <border>
      <left/>
      <right style="hair">
        <color indexed="64"/>
      </right>
      <top style="thin">
        <color indexed="64"/>
      </top>
      <bottom style="hair">
        <color indexed="64"/>
      </bottom>
      <diagonal/>
    </border>
    <border>
      <left/>
      <right/>
      <top style="hair">
        <color indexed="64"/>
      </top>
      <bottom/>
      <diagonal/>
    </border>
    <border>
      <left/>
      <right style="hair">
        <color indexed="64"/>
      </right>
      <top style="hair">
        <color indexed="64"/>
      </top>
      <bottom style="thin">
        <color indexed="64"/>
      </bottom>
      <diagonal/>
    </border>
    <border>
      <left/>
      <right style="thin">
        <color indexed="64"/>
      </right>
      <top style="hair">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thin">
        <color indexed="64"/>
      </bottom>
      <diagonal/>
    </border>
  </borders>
  <cellStyleXfs count="4">
    <xf numFmtId="0" fontId="0" fillId="0" borderId="0"/>
    <xf numFmtId="0" fontId="4" fillId="0" borderId="0" applyNumberFormat="0" applyFill="0" applyBorder="0" applyAlignment="0" applyProtection="0"/>
    <xf numFmtId="0" fontId="16" fillId="0" borderId="0"/>
    <xf numFmtId="0" fontId="12" fillId="0" borderId="0"/>
  </cellStyleXfs>
  <cellXfs count="381">
    <xf numFmtId="0" fontId="0" fillId="0" borderId="0" xfId="0"/>
    <xf numFmtId="0" fontId="5" fillId="0" borderId="1" xfId="0" applyFont="1" applyBorder="1" applyAlignment="1">
      <alignment vertical="center"/>
    </xf>
    <xf numFmtId="0" fontId="6" fillId="0" borderId="0" xfId="0" applyFont="1"/>
    <xf numFmtId="0" fontId="6" fillId="0" borderId="1" xfId="0" applyFont="1" applyBorder="1"/>
    <xf numFmtId="14" fontId="6" fillId="0" borderId="0" xfId="0" applyNumberFormat="1" applyFont="1"/>
    <xf numFmtId="0" fontId="7" fillId="0" borderId="0" xfId="1" applyFont="1"/>
    <xf numFmtId="0" fontId="11" fillId="2" borderId="0" xfId="0" applyFont="1" applyFill="1" applyAlignment="1" applyProtection="1">
      <alignment horizontal="center"/>
      <protection hidden="1"/>
    </xf>
    <xf numFmtId="0" fontId="2" fillId="2" borderId="0" xfId="0" applyFont="1" applyFill="1" applyProtection="1">
      <protection hidden="1"/>
    </xf>
    <xf numFmtId="0" fontId="11" fillId="2" borderId="0" xfId="0" applyFont="1" applyFill="1" applyProtection="1">
      <protection hidden="1"/>
    </xf>
    <xf numFmtId="0" fontId="9" fillId="2" borderId="0" xfId="0" applyFont="1" applyFill="1" applyProtection="1">
      <protection hidden="1"/>
    </xf>
    <xf numFmtId="0" fontId="11" fillId="2" borderId="0" xfId="0" applyFont="1" applyFill="1" applyAlignment="1" applyProtection="1">
      <alignment horizontal="center" vertical="center"/>
      <protection hidden="1"/>
    </xf>
    <xf numFmtId="0" fontId="17" fillId="2" borderId="0" xfId="0" applyFont="1" applyFill="1" applyAlignment="1" applyProtection="1">
      <alignment horizontal="left" vertical="center" indent="1"/>
      <protection hidden="1"/>
    </xf>
    <xf numFmtId="0" fontId="19" fillId="2" borderId="0" xfId="0" applyFont="1" applyFill="1" applyAlignment="1" applyProtection="1">
      <alignment horizontal="left" vertical="center"/>
      <protection hidden="1"/>
    </xf>
    <xf numFmtId="0" fontId="11" fillId="2" borderId="0" xfId="0" applyFont="1" applyFill="1" applyAlignment="1" applyProtection="1">
      <alignment vertical="center"/>
      <protection hidden="1"/>
    </xf>
    <xf numFmtId="0" fontId="18" fillId="2" borderId="0" xfId="0" applyFont="1" applyFill="1" applyAlignment="1" applyProtection="1">
      <alignment horizontal="left" vertical="center"/>
      <protection hidden="1"/>
    </xf>
    <xf numFmtId="0" fontId="17" fillId="2" borderId="0" xfId="0" applyFont="1" applyFill="1" applyAlignment="1" applyProtection="1">
      <alignment horizontal="left" vertical="center"/>
      <protection hidden="1"/>
    </xf>
    <xf numFmtId="0" fontId="2" fillId="2" borderId="0" xfId="0" applyFont="1" applyFill="1" applyAlignment="1" applyProtection="1">
      <alignment vertical="center"/>
      <protection hidden="1"/>
    </xf>
    <xf numFmtId="0" fontId="12" fillId="0" borderId="1" xfId="3" applyBorder="1"/>
    <xf numFmtId="0" fontId="20" fillId="6" borderId="1" xfId="3" applyFont="1" applyFill="1" applyBorder="1"/>
    <xf numFmtId="164" fontId="5" fillId="0" borderId="1" xfId="0" applyNumberFormat="1" applyFont="1" applyBorder="1"/>
    <xf numFmtId="0" fontId="6" fillId="0" borderId="1" xfId="0" applyFont="1" applyBorder="1" applyAlignment="1">
      <alignment vertical="top" wrapText="1"/>
    </xf>
    <xf numFmtId="0" fontId="6" fillId="0" borderId="0" xfId="0" applyFont="1" applyAlignment="1">
      <alignment vertical="top" wrapText="1"/>
    </xf>
    <xf numFmtId="0" fontId="26" fillId="2" borderId="0" xfId="0" applyFont="1" applyFill="1" applyAlignment="1" applyProtection="1">
      <alignment vertical="center"/>
      <protection hidden="1"/>
    </xf>
    <xf numFmtId="0" fontId="22" fillId="2" borderId="0" xfId="0" applyFont="1" applyFill="1" applyAlignment="1" applyProtection="1">
      <alignment vertical="center"/>
      <protection hidden="1"/>
    </xf>
    <xf numFmtId="0" fontId="25" fillId="2" borderId="0" xfId="0" applyFont="1" applyFill="1" applyAlignment="1" applyProtection="1">
      <alignment vertical="center"/>
      <protection hidden="1"/>
    </xf>
    <xf numFmtId="0" fontId="5" fillId="6" borderId="1" xfId="0" applyFont="1" applyFill="1" applyBorder="1" applyAlignment="1">
      <alignment horizontal="center" vertical="top" wrapText="1"/>
    </xf>
    <xf numFmtId="0" fontId="9" fillId="2" borderId="0" xfId="0" applyFont="1" applyFill="1" applyAlignment="1" applyProtection="1">
      <alignment vertical="center"/>
      <protection hidden="1"/>
    </xf>
    <xf numFmtId="0" fontId="13" fillId="2" borderId="0" xfId="0" applyFont="1" applyFill="1" applyAlignment="1" applyProtection="1">
      <alignment vertical="center"/>
      <protection hidden="1"/>
    </xf>
    <xf numFmtId="0" fontId="27" fillId="2" borderId="0" xfId="0" applyFont="1" applyFill="1" applyAlignment="1" applyProtection="1">
      <alignment horizontal="center" vertical="center" wrapText="1"/>
      <protection hidden="1"/>
    </xf>
    <xf numFmtId="0" fontId="16" fillId="2" borderId="0" xfId="0" applyFont="1" applyFill="1" applyAlignment="1" applyProtection="1">
      <alignment horizontal="left" vertical="center" indent="1"/>
      <protection hidden="1"/>
    </xf>
    <xf numFmtId="14" fontId="16" fillId="2" borderId="0" xfId="0" applyNumberFormat="1" applyFont="1" applyFill="1" applyAlignment="1" applyProtection="1">
      <alignment horizontal="right" vertical="center" indent="1"/>
      <protection hidden="1"/>
    </xf>
    <xf numFmtId="0" fontId="33" fillId="2" borderId="0" xfId="0" applyFont="1" applyFill="1" applyAlignment="1" applyProtection="1">
      <alignment vertical="center"/>
      <protection hidden="1"/>
    </xf>
    <xf numFmtId="0" fontId="33" fillId="2" borderId="0" xfId="0" applyFont="1" applyFill="1" applyProtection="1">
      <protection hidden="1"/>
    </xf>
    <xf numFmtId="0" fontId="31" fillId="2" borderId="0" xfId="0" applyFont="1" applyFill="1" applyAlignment="1" applyProtection="1">
      <alignment horizontal="left" vertical="top" wrapText="1"/>
      <protection hidden="1"/>
    </xf>
    <xf numFmtId="0" fontId="19" fillId="2" borderId="0" xfId="0" applyFont="1" applyFill="1" applyAlignment="1" applyProtection="1">
      <alignment vertical="center"/>
      <protection hidden="1"/>
    </xf>
    <xf numFmtId="0" fontId="19" fillId="2" borderId="0" xfId="0" applyFont="1" applyFill="1" applyAlignment="1" applyProtection="1">
      <alignment horizontal="right" vertical="center"/>
      <protection hidden="1"/>
    </xf>
    <xf numFmtId="0" fontId="37" fillId="2" borderId="0" xfId="0" applyFont="1" applyFill="1" applyProtection="1">
      <protection hidden="1"/>
    </xf>
    <xf numFmtId="0" fontId="37" fillId="2" borderId="0" xfId="0" applyFont="1" applyFill="1" applyAlignment="1" applyProtection="1">
      <alignment horizontal="left"/>
      <protection hidden="1"/>
    </xf>
    <xf numFmtId="49" fontId="19" fillId="2" borderId="0" xfId="0" applyNumberFormat="1" applyFont="1" applyFill="1" applyAlignment="1" applyProtection="1">
      <alignment horizontal="right" vertical="center"/>
      <protection hidden="1"/>
    </xf>
    <xf numFmtId="14" fontId="19" fillId="2" borderId="0" xfId="0" applyNumberFormat="1" applyFont="1" applyFill="1" applyAlignment="1" applyProtection="1">
      <alignment horizontal="right" vertical="center"/>
      <protection hidden="1"/>
    </xf>
    <xf numFmtId="0" fontId="29" fillId="2" borderId="0" xfId="0" applyFont="1" applyFill="1" applyAlignment="1" applyProtection="1">
      <alignment horizontal="center"/>
      <protection hidden="1"/>
    </xf>
    <xf numFmtId="0" fontId="36" fillId="2" borderId="0" xfId="0" applyFont="1" applyFill="1" applyAlignment="1" applyProtection="1">
      <alignment vertical="center" wrapText="1"/>
      <protection hidden="1"/>
    </xf>
    <xf numFmtId="0" fontId="28" fillId="2" borderId="0" xfId="0" applyFont="1" applyFill="1" applyAlignment="1" applyProtection="1">
      <alignment horizontal="left" vertical="center" wrapText="1" indent="1"/>
      <protection hidden="1"/>
    </xf>
    <xf numFmtId="0" fontId="23" fillId="8" borderId="0" xfId="0" applyFont="1" applyFill="1" applyAlignment="1" applyProtection="1">
      <alignment horizontal="left" vertical="center" indent="1"/>
      <protection hidden="1"/>
    </xf>
    <xf numFmtId="0" fontId="23" fillId="3" borderId="0" xfId="0" applyFont="1" applyFill="1" applyAlignment="1" applyProtection="1">
      <alignment horizontal="center" vertical="center"/>
      <protection hidden="1"/>
    </xf>
    <xf numFmtId="0" fontId="1" fillId="0" borderId="0" xfId="0" applyFont="1" applyProtection="1">
      <protection hidden="1"/>
    </xf>
    <xf numFmtId="0" fontId="1" fillId="2" borderId="0" xfId="0" applyFont="1" applyFill="1" applyAlignment="1" applyProtection="1">
      <alignment vertical="center"/>
      <protection hidden="1"/>
    </xf>
    <xf numFmtId="0" fontId="32" fillId="2" borderId="0" xfId="0" applyFont="1" applyFill="1" applyAlignment="1" applyProtection="1">
      <alignment vertical="center"/>
      <protection hidden="1"/>
    </xf>
    <xf numFmtId="0" fontId="1" fillId="2" borderId="0" xfId="0" applyFont="1" applyFill="1" applyProtection="1">
      <protection hidden="1"/>
    </xf>
    <xf numFmtId="0" fontId="24" fillId="8" borderId="0" xfId="0" applyFont="1" applyFill="1" applyAlignment="1" applyProtection="1">
      <alignment horizontal="left" vertical="center" indent="1"/>
      <protection hidden="1"/>
    </xf>
    <xf numFmtId="0" fontId="24" fillId="8" borderId="0" xfId="0" applyFont="1" applyFill="1" applyAlignment="1" applyProtection="1">
      <alignment horizontal="left" vertical="center"/>
      <protection hidden="1"/>
    </xf>
    <xf numFmtId="0" fontId="24" fillId="3" borderId="0" xfId="0" applyFont="1" applyFill="1" applyAlignment="1" applyProtection="1">
      <alignment horizontal="center" vertical="center"/>
      <protection hidden="1"/>
    </xf>
    <xf numFmtId="0" fontId="1" fillId="0" borderId="0" xfId="0" applyFont="1" applyAlignment="1" applyProtection="1">
      <alignment vertical="center"/>
      <protection hidden="1"/>
    </xf>
    <xf numFmtId="0" fontId="34" fillId="2" borderId="0" xfId="0" applyFont="1" applyFill="1" applyProtection="1">
      <protection hidden="1"/>
    </xf>
    <xf numFmtId="0" fontId="32" fillId="2" borderId="0" xfId="0" applyFont="1" applyFill="1" applyProtection="1">
      <protection hidden="1"/>
    </xf>
    <xf numFmtId="0" fontId="30" fillId="3" borderId="0" xfId="0" applyFont="1" applyFill="1" applyAlignment="1" applyProtection="1">
      <alignment horizontal="center" vertical="center"/>
      <protection hidden="1"/>
    </xf>
    <xf numFmtId="0" fontId="24" fillId="8" borderId="0" xfId="0" applyFont="1" applyFill="1" applyAlignment="1" applyProtection="1">
      <alignment horizontal="left" vertical="center" wrapText="1" indent="1"/>
      <protection hidden="1"/>
    </xf>
    <xf numFmtId="0" fontId="1" fillId="0" borderId="0" xfId="0" applyFont="1" applyAlignment="1" applyProtection="1">
      <alignment wrapText="1"/>
      <protection hidden="1"/>
    </xf>
    <xf numFmtId="0" fontId="39" fillId="2" borderId="0" xfId="0" applyFont="1" applyFill="1" applyProtection="1">
      <protection hidden="1"/>
    </xf>
    <xf numFmtId="0" fontId="39" fillId="2" borderId="0" xfId="0" applyFont="1" applyFill="1" applyAlignment="1" applyProtection="1">
      <alignment horizontal="center"/>
      <protection hidden="1"/>
    </xf>
    <xf numFmtId="0" fontId="12" fillId="2" borderId="0" xfId="0" applyFont="1" applyFill="1" applyProtection="1">
      <protection hidden="1"/>
    </xf>
    <xf numFmtId="0" fontId="40" fillId="2" borderId="0" xfId="0" applyFont="1" applyFill="1" applyAlignment="1" applyProtection="1">
      <alignment horizontal="center" vertical="center"/>
      <protection hidden="1"/>
    </xf>
    <xf numFmtId="0" fontId="12" fillId="2" borderId="0" xfId="0" applyFont="1" applyFill="1" applyAlignment="1" applyProtection="1">
      <alignment horizontal="center" vertical="center"/>
      <protection hidden="1"/>
    </xf>
    <xf numFmtId="0" fontId="39" fillId="2" borderId="0" xfId="0" applyFont="1" applyFill="1" applyAlignment="1" applyProtection="1">
      <alignment horizontal="center" vertical="center"/>
      <protection hidden="1"/>
    </xf>
    <xf numFmtId="0" fontId="12" fillId="4" borderId="1" xfId="0" applyFont="1" applyFill="1" applyBorder="1" applyAlignment="1" applyProtection="1">
      <alignment horizontal="center" vertical="center"/>
      <protection locked="0"/>
    </xf>
    <xf numFmtId="0" fontId="25" fillId="2" borderId="0" xfId="0" applyFont="1" applyFill="1" applyAlignment="1" applyProtection="1">
      <alignment horizontal="left" vertical="center"/>
      <protection hidden="1"/>
    </xf>
    <xf numFmtId="0" fontId="26" fillId="2" borderId="0" xfId="0" applyFont="1" applyFill="1" applyAlignment="1" applyProtection="1">
      <alignment horizontal="center" vertical="top" wrapText="1"/>
      <protection hidden="1"/>
    </xf>
    <xf numFmtId="0" fontId="28" fillId="2" borderId="26" xfId="0" applyFont="1" applyFill="1" applyBorder="1" applyAlignment="1" applyProtection="1">
      <alignment horizontal="left" vertical="center" wrapText="1" indent="1"/>
      <protection hidden="1"/>
    </xf>
    <xf numFmtId="0" fontId="2" fillId="0" borderId="0" xfId="0" applyFont="1" applyProtection="1">
      <protection hidden="1"/>
    </xf>
    <xf numFmtId="0" fontId="2" fillId="0" borderId="0" xfId="0" applyFont="1" applyAlignment="1" applyProtection="1">
      <alignment vertical="center"/>
      <protection hidden="1"/>
    </xf>
    <xf numFmtId="0" fontId="43" fillId="2" borderId="0" xfId="1" applyFont="1" applyFill="1" applyAlignment="1" applyProtection="1">
      <alignment horizontal="left" vertical="center" indent="1"/>
      <protection hidden="1"/>
    </xf>
    <xf numFmtId="0" fontId="44" fillId="2" borderId="0" xfId="0" applyFont="1" applyFill="1" applyProtection="1">
      <protection hidden="1"/>
    </xf>
    <xf numFmtId="0" fontId="45" fillId="2" borderId="0" xfId="0" applyFont="1" applyFill="1" applyProtection="1">
      <protection hidden="1"/>
    </xf>
    <xf numFmtId="0" fontId="44" fillId="2" borderId="0" xfId="0" applyFont="1" applyFill="1" applyAlignment="1" applyProtection="1">
      <alignment horizontal="center" vertical="center"/>
      <protection hidden="1"/>
    </xf>
    <xf numFmtId="0" fontId="45" fillId="0" borderId="0" xfId="0" applyFont="1" applyProtection="1">
      <protection hidden="1"/>
    </xf>
    <xf numFmtId="0" fontId="46" fillId="2" borderId="0" xfId="0" applyFont="1" applyFill="1" applyAlignment="1" applyProtection="1">
      <alignment horizontal="left" vertical="center" indent="1"/>
      <protection hidden="1"/>
    </xf>
    <xf numFmtId="0" fontId="6" fillId="9" borderId="0" xfId="0" applyFont="1" applyFill="1"/>
    <xf numFmtId="0" fontId="6" fillId="0" borderId="0" xfId="0" applyFont="1" applyAlignment="1">
      <alignment horizontal="center" vertical="top"/>
    </xf>
    <xf numFmtId="0" fontId="6" fillId="9" borderId="0" xfId="0" applyFont="1" applyFill="1" applyAlignment="1">
      <alignment horizontal="center" vertical="top"/>
    </xf>
    <xf numFmtId="0" fontId="6" fillId="12" borderId="1" xfId="0" applyFont="1" applyFill="1" applyBorder="1" applyAlignment="1">
      <alignment vertical="top" wrapText="1"/>
    </xf>
    <xf numFmtId="0" fontId="6" fillId="11" borderId="0" xfId="0" applyFont="1" applyFill="1"/>
    <xf numFmtId="0" fontId="6" fillId="11" borderId="0" xfId="0" applyFont="1" applyFill="1" applyAlignment="1">
      <alignment horizontal="center" vertical="top"/>
    </xf>
    <xf numFmtId="0" fontId="48" fillId="11" borderId="0" xfId="0" applyFont="1" applyFill="1" applyAlignment="1">
      <alignment horizontal="left" indent="1"/>
    </xf>
    <xf numFmtId="0" fontId="48" fillId="9" borderId="0" xfId="0" applyFont="1" applyFill="1" applyAlignment="1">
      <alignment horizontal="left" indent="1"/>
    </xf>
    <xf numFmtId="0" fontId="48" fillId="0" borderId="0" xfId="0" applyFont="1" applyAlignment="1">
      <alignment horizontal="left" indent="1"/>
    </xf>
    <xf numFmtId="0" fontId="48" fillId="5" borderId="0" xfId="0" applyFont="1" applyFill="1" applyAlignment="1">
      <alignment horizontal="left" indent="1"/>
    </xf>
    <xf numFmtId="0" fontId="6" fillId="5" borderId="0" xfId="0" applyFont="1" applyFill="1"/>
    <xf numFmtId="0" fontId="6" fillId="5" borderId="0" xfId="0" applyFont="1" applyFill="1" applyAlignment="1">
      <alignment horizontal="center" vertical="top"/>
    </xf>
    <xf numFmtId="0" fontId="5" fillId="0" borderId="1" xfId="0" applyFont="1" applyBorder="1" applyAlignment="1">
      <alignment vertical="top" wrapText="1"/>
    </xf>
    <xf numFmtId="0" fontId="47" fillId="0" borderId="1" xfId="0" applyFont="1" applyBorder="1" applyAlignment="1">
      <alignment vertical="top" wrapText="1"/>
    </xf>
    <xf numFmtId="0" fontId="41" fillId="2" borderId="0" xfId="0" applyFont="1" applyFill="1" applyAlignment="1" applyProtection="1">
      <alignment vertical="center"/>
      <protection hidden="1"/>
    </xf>
    <xf numFmtId="0" fontId="15" fillId="2" borderId="3" xfId="0" applyFont="1" applyFill="1" applyBorder="1" applyAlignment="1" applyProtection="1">
      <alignment vertical="center"/>
      <protection hidden="1"/>
    </xf>
    <xf numFmtId="0" fontId="9" fillId="2" borderId="3" xfId="0" applyFont="1" applyFill="1" applyBorder="1" applyProtection="1">
      <protection hidden="1"/>
    </xf>
    <xf numFmtId="0" fontId="1" fillId="2" borderId="3" xfId="0" applyFont="1" applyFill="1" applyBorder="1" applyProtection="1">
      <protection hidden="1"/>
    </xf>
    <xf numFmtId="0" fontId="34" fillId="2" borderId="0" xfId="0" applyFont="1" applyFill="1" applyAlignment="1" applyProtection="1">
      <alignment vertical="center"/>
      <protection hidden="1"/>
    </xf>
    <xf numFmtId="0" fontId="26" fillId="2" borderId="28" xfId="0" applyFont="1" applyFill="1" applyBorder="1" applyAlignment="1" applyProtection="1">
      <alignment horizontal="center" vertical="top" wrapText="1"/>
      <protection hidden="1"/>
    </xf>
    <xf numFmtId="0" fontId="26" fillId="2" borderId="12" xfId="0" applyFont="1" applyFill="1" applyBorder="1" applyAlignment="1" applyProtection="1">
      <alignment horizontal="center" vertical="top" wrapText="1"/>
      <protection hidden="1"/>
    </xf>
    <xf numFmtId="0" fontId="26" fillId="2" borderId="31" xfId="0" applyFont="1" applyFill="1" applyBorder="1" applyAlignment="1" applyProtection="1">
      <alignment horizontal="center" vertical="top" wrapText="1"/>
      <protection hidden="1"/>
    </xf>
    <xf numFmtId="0" fontId="26" fillId="2" borderId="25" xfId="0" applyFont="1" applyFill="1" applyBorder="1" applyAlignment="1" applyProtection="1">
      <alignment horizontal="center" vertical="top" wrapText="1"/>
      <protection hidden="1"/>
    </xf>
    <xf numFmtId="0" fontId="26" fillId="2" borderId="30" xfId="0" applyFont="1" applyFill="1" applyBorder="1" applyAlignment="1" applyProtection="1">
      <alignment horizontal="center" vertical="top" wrapText="1"/>
      <protection hidden="1"/>
    </xf>
    <xf numFmtId="0" fontId="51" fillId="2" borderId="2" xfId="0" applyFont="1" applyFill="1" applyBorder="1" applyAlignment="1" applyProtection="1">
      <alignment horizontal="left" vertical="top" wrapText="1" indent="1"/>
      <protection hidden="1"/>
    </xf>
    <xf numFmtId="0" fontId="51" fillId="2" borderId="3" xfId="0" applyFont="1" applyFill="1" applyBorder="1" applyAlignment="1" applyProtection="1">
      <alignment horizontal="center" vertical="top" wrapText="1"/>
      <protection hidden="1"/>
    </xf>
    <xf numFmtId="0" fontId="51" fillId="2" borderId="4" xfId="0" applyFont="1" applyFill="1" applyBorder="1" applyAlignment="1" applyProtection="1">
      <alignment horizontal="center" vertical="top" wrapText="1"/>
      <protection hidden="1"/>
    </xf>
    <xf numFmtId="0" fontId="51" fillId="2" borderId="12" xfId="0" applyFont="1" applyFill="1" applyBorder="1" applyAlignment="1" applyProtection="1">
      <alignment horizontal="left" vertical="top" wrapText="1" indent="1"/>
      <protection hidden="1"/>
    </xf>
    <xf numFmtId="0" fontId="51" fillId="2" borderId="0" xfId="0" applyFont="1" applyFill="1" applyAlignment="1" applyProtection="1">
      <alignment horizontal="center" vertical="top" wrapText="1"/>
      <protection hidden="1"/>
    </xf>
    <xf numFmtId="0" fontId="51" fillId="2" borderId="31" xfId="0" applyFont="1" applyFill="1" applyBorder="1" applyAlignment="1" applyProtection="1">
      <alignment horizontal="center" vertical="top" wrapText="1"/>
      <protection hidden="1"/>
    </xf>
    <xf numFmtId="0" fontId="51" fillId="2" borderId="25" xfId="0" applyFont="1" applyFill="1" applyBorder="1" applyAlignment="1" applyProtection="1">
      <alignment horizontal="left" vertical="top" wrapText="1" indent="1"/>
      <protection hidden="1"/>
    </xf>
    <xf numFmtId="0" fontId="51" fillId="2" borderId="28" xfId="0" applyFont="1" applyFill="1" applyBorder="1" applyAlignment="1" applyProtection="1">
      <alignment horizontal="center" vertical="top" wrapText="1"/>
      <protection hidden="1"/>
    </xf>
    <xf numFmtId="0" fontId="51" fillId="2" borderId="30" xfId="0" applyFont="1" applyFill="1" applyBorder="1" applyAlignment="1" applyProtection="1">
      <alignment horizontal="center" vertical="top" wrapText="1"/>
      <protection hidden="1"/>
    </xf>
    <xf numFmtId="0" fontId="49" fillId="3" borderId="0" xfId="0" applyFont="1" applyFill="1" applyAlignment="1" applyProtection="1">
      <alignment horizontal="center" vertical="center"/>
      <protection hidden="1"/>
    </xf>
    <xf numFmtId="0" fontId="6" fillId="2" borderId="1" xfId="0" applyFont="1" applyFill="1" applyBorder="1" applyAlignment="1">
      <alignment vertical="top" wrapText="1"/>
    </xf>
    <xf numFmtId="0" fontId="20" fillId="4" borderId="36" xfId="0" applyFont="1" applyFill="1" applyBorder="1" applyAlignment="1" applyProtection="1">
      <alignment horizontal="center" vertical="center"/>
      <protection hidden="1"/>
    </xf>
    <xf numFmtId="0" fontId="20" fillId="2" borderId="36" xfId="0" applyFont="1" applyFill="1" applyBorder="1" applyAlignment="1" applyProtection="1">
      <alignment horizontal="center" vertical="center"/>
      <protection hidden="1"/>
    </xf>
    <xf numFmtId="0" fontId="12" fillId="3" borderId="36" xfId="0" applyFont="1" applyFill="1" applyBorder="1" applyAlignment="1" applyProtection="1">
      <alignment horizontal="right" vertical="center" indent="1"/>
      <protection hidden="1"/>
    </xf>
    <xf numFmtId="0" fontId="20" fillId="7" borderId="37" xfId="0" applyFont="1" applyFill="1" applyBorder="1" applyAlignment="1" applyProtection="1">
      <alignment horizontal="center" vertical="center"/>
      <protection hidden="1"/>
    </xf>
    <xf numFmtId="0" fontId="12" fillId="0" borderId="0" xfId="0" applyFont="1" applyProtection="1">
      <protection hidden="1"/>
    </xf>
    <xf numFmtId="0" fontId="12" fillId="2" borderId="0" xfId="0" applyFont="1" applyFill="1" applyAlignment="1" applyProtection="1">
      <alignment horizontal="left" vertical="center" indent="1"/>
      <protection hidden="1"/>
    </xf>
    <xf numFmtId="49" fontId="12" fillId="2" borderId="0" xfId="0" applyNumberFormat="1" applyFont="1" applyFill="1" applyAlignment="1" applyProtection="1">
      <alignment horizontal="left" vertical="center" indent="1"/>
      <protection hidden="1"/>
    </xf>
    <xf numFmtId="0" fontId="12" fillId="2" borderId="0" xfId="0" applyFont="1" applyFill="1" applyAlignment="1" applyProtection="1">
      <alignment horizontal="left" vertical="center" wrapText="1" indent="1"/>
      <protection hidden="1"/>
    </xf>
    <xf numFmtId="164" fontId="24" fillId="9" borderId="0" xfId="0" applyNumberFormat="1" applyFont="1" applyFill="1" applyAlignment="1" applyProtection="1">
      <alignment horizontal="left" vertical="center" indent="1"/>
      <protection hidden="1"/>
    </xf>
    <xf numFmtId="0" fontId="22" fillId="2" borderId="0" xfId="0" applyFont="1" applyFill="1" applyAlignment="1" applyProtection="1">
      <alignment horizontal="left"/>
      <protection hidden="1"/>
    </xf>
    <xf numFmtId="0" fontId="22" fillId="2" borderId="0" xfId="0" applyFont="1" applyFill="1" applyAlignment="1" applyProtection="1">
      <alignment horizontal="right" vertical="center" indent="1"/>
      <protection hidden="1"/>
    </xf>
    <xf numFmtId="0" fontId="12" fillId="6" borderId="9" xfId="0" applyFont="1" applyFill="1" applyBorder="1" applyAlignment="1" applyProtection="1">
      <alignment horizontal="center" vertical="center"/>
      <protection hidden="1"/>
    </xf>
    <xf numFmtId="0" fontId="12" fillId="6" borderId="1" xfId="0" applyFont="1" applyFill="1" applyBorder="1" applyAlignment="1" applyProtection="1">
      <alignment horizontal="left" vertical="center" indent="1"/>
      <protection hidden="1"/>
    </xf>
    <xf numFmtId="0" fontId="22" fillId="2" borderId="0" xfId="0" applyFont="1" applyFill="1" applyAlignment="1" applyProtection="1">
      <alignment horizontal="left" indent="1"/>
      <protection hidden="1"/>
    </xf>
    <xf numFmtId="0" fontId="22" fillId="2" borderId="0" xfId="0" applyFont="1" applyFill="1" applyAlignment="1" applyProtection="1">
      <alignment horizontal="right" vertical="center"/>
      <protection hidden="1"/>
    </xf>
    <xf numFmtId="165" fontId="24" fillId="9" borderId="0" xfId="0" applyNumberFormat="1" applyFont="1" applyFill="1" applyAlignment="1" applyProtection="1">
      <alignment horizontal="left" vertical="center" indent="1"/>
      <protection hidden="1"/>
    </xf>
    <xf numFmtId="165" fontId="12" fillId="2" borderId="16" xfId="0" applyNumberFormat="1" applyFont="1" applyFill="1" applyBorder="1" applyAlignment="1" applyProtection="1">
      <alignment horizontal="center" vertical="center" wrapText="1"/>
      <protection hidden="1"/>
    </xf>
    <xf numFmtId="165" fontId="12" fillId="2" borderId="19" xfId="0" applyNumberFormat="1" applyFont="1" applyFill="1" applyBorder="1" applyAlignment="1" applyProtection="1">
      <alignment horizontal="center" vertical="center" wrapText="1"/>
      <protection hidden="1"/>
    </xf>
    <xf numFmtId="0" fontId="31" fillId="2" borderId="0" xfId="0" applyFont="1" applyFill="1" applyAlignment="1" applyProtection="1">
      <alignment horizontal="left" vertical="center" wrapText="1"/>
      <protection hidden="1"/>
    </xf>
    <xf numFmtId="0" fontId="20" fillId="12" borderId="43" xfId="0" applyFont="1" applyFill="1" applyBorder="1" applyAlignment="1" applyProtection="1">
      <alignment horizontal="center" vertical="center"/>
      <protection hidden="1"/>
    </xf>
    <xf numFmtId="0" fontId="20" fillId="13" borderId="35" xfId="0" applyFont="1" applyFill="1" applyBorder="1" applyAlignment="1" applyProtection="1">
      <alignment horizontal="center" vertical="center"/>
      <protection hidden="1"/>
    </xf>
    <xf numFmtId="0" fontId="12" fillId="13" borderId="1" xfId="0" applyFont="1" applyFill="1" applyBorder="1" applyAlignment="1" applyProtection="1">
      <alignment horizontal="left" vertical="center" indent="1"/>
      <protection locked="0"/>
    </xf>
    <xf numFmtId="0" fontId="12" fillId="13" borderId="5" xfId="0" applyFont="1" applyFill="1" applyBorder="1" applyAlignment="1" applyProtection="1">
      <alignment horizontal="left" vertical="center" indent="1"/>
      <protection locked="0"/>
    </xf>
    <xf numFmtId="0" fontId="12" fillId="13" borderId="1" xfId="0" applyFont="1" applyFill="1" applyBorder="1" applyAlignment="1" applyProtection="1">
      <alignment horizontal="center" vertical="center"/>
      <protection locked="0"/>
    </xf>
    <xf numFmtId="0" fontId="23" fillId="8" borderId="0" xfId="0" applyFont="1" applyFill="1" applyAlignment="1" applyProtection="1">
      <alignment horizontal="center" vertical="center"/>
      <protection hidden="1"/>
    </xf>
    <xf numFmtId="0" fontId="54" fillId="8" borderId="0" xfId="0" applyFont="1" applyFill="1" applyProtection="1">
      <protection hidden="1"/>
    </xf>
    <xf numFmtId="0" fontId="54" fillId="8" borderId="0" xfId="0" applyFont="1" applyFill="1" applyAlignment="1" applyProtection="1">
      <alignment vertical="center"/>
      <protection hidden="1"/>
    </xf>
    <xf numFmtId="0" fontId="55" fillId="8" borderId="0" xfId="0" applyFont="1" applyFill="1" applyProtection="1">
      <protection hidden="1"/>
    </xf>
    <xf numFmtId="0" fontId="20" fillId="2" borderId="0" xfId="0" applyFont="1" applyFill="1" applyAlignment="1" applyProtection="1">
      <alignment horizontal="left" indent="2"/>
      <protection hidden="1"/>
    </xf>
    <xf numFmtId="0" fontId="2" fillId="2" borderId="0" xfId="0" applyFont="1" applyFill="1" applyAlignment="1" applyProtection="1">
      <alignment horizontal="left" indent="1"/>
      <protection hidden="1"/>
    </xf>
    <xf numFmtId="0" fontId="23" fillId="9" borderId="0" xfId="0" applyFont="1" applyFill="1" applyAlignment="1" applyProtection="1">
      <alignment horizontal="left" vertical="center" indent="1"/>
      <protection hidden="1"/>
    </xf>
    <xf numFmtId="0" fontId="2" fillId="9" borderId="0" xfId="0" applyFont="1" applyFill="1" applyProtection="1">
      <protection hidden="1"/>
    </xf>
    <xf numFmtId="0" fontId="2" fillId="9" borderId="0" xfId="0" applyFont="1" applyFill="1" applyAlignment="1" applyProtection="1">
      <alignment vertical="center"/>
      <protection hidden="1"/>
    </xf>
    <xf numFmtId="0" fontId="45" fillId="9" borderId="0" xfId="0" applyFont="1" applyFill="1" applyProtection="1">
      <protection hidden="1"/>
    </xf>
    <xf numFmtId="0" fontId="23" fillId="9" borderId="0" xfId="0" applyFont="1" applyFill="1" applyAlignment="1" applyProtection="1">
      <alignment horizontal="left" vertical="center" wrapText="1" indent="1"/>
      <protection hidden="1"/>
    </xf>
    <xf numFmtId="164" fontId="23" fillId="9" borderId="0" xfId="0" applyNumberFormat="1" applyFont="1" applyFill="1" applyAlignment="1" applyProtection="1">
      <alignment horizontal="left" vertical="center" indent="1"/>
      <protection hidden="1"/>
    </xf>
    <xf numFmtId="0" fontId="56" fillId="9" borderId="0" xfId="0" applyFont="1" applyFill="1" applyAlignment="1">
      <alignment horizontal="left" wrapText="1" indent="1"/>
    </xf>
    <xf numFmtId="0" fontId="23" fillId="2" borderId="0" xfId="0" applyFont="1" applyFill="1" applyAlignment="1" applyProtection="1">
      <alignment horizontal="left" vertical="center" indent="1"/>
      <protection hidden="1"/>
    </xf>
    <xf numFmtId="0" fontId="56" fillId="5" borderId="0" xfId="0" applyFont="1" applyFill="1" applyAlignment="1">
      <alignment horizontal="left" wrapText="1" indent="1"/>
    </xf>
    <xf numFmtId="0" fontId="12" fillId="6" borderId="9" xfId="0" applyFont="1" applyFill="1" applyBorder="1" applyAlignment="1" applyProtection="1">
      <alignment horizontal="left" vertical="center" indent="1"/>
      <protection hidden="1"/>
    </xf>
    <xf numFmtId="0" fontId="31" fillId="2" borderId="31" xfId="0" applyFont="1" applyFill="1" applyBorder="1" applyAlignment="1" applyProtection="1">
      <alignment horizontal="left" vertical="top" wrapText="1"/>
      <protection hidden="1"/>
    </xf>
    <xf numFmtId="3" fontId="12" fillId="13" borderId="5" xfId="0" applyNumberFormat="1" applyFont="1" applyFill="1" applyBorder="1" applyAlignment="1" applyProtection="1">
      <alignment horizontal="center" vertical="center"/>
      <protection locked="0"/>
    </xf>
    <xf numFmtId="0" fontId="12" fillId="2" borderId="3" xfId="0" applyFont="1" applyFill="1" applyBorder="1" applyAlignment="1" applyProtection="1">
      <alignment horizontal="left" vertical="center" wrapText="1" indent="1"/>
      <protection hidden="1"/>
    </xf>
    <xf numFmtId="0" fontId="12" fillId="2" borderId="4" xfId="0" applyFont="1" applyFill="1" applyBorder="1" applyAlignment="1" applyProtection="1">
      <alignment vertical="center" wrapText="1"/>
      <protection hidden="1"/>
    </xf>
    <xf numFmtId="0" fontId="31" fillId="2" borderId="31" xfId="0" applyFont="1" applyFill="1" applyBorder="1" applyAlignment="1" applyProtection="1">
      <alignment vertical="top" wrapText="1"/>
      <protection hidden="1"/>
    </xf>
    <xf numFmtId="0" fontId="1" fillId="2" borderId="12" xfId="0" applyFont="1" applyFill="1" applyBorder="1" applyProtection="1">
      <protection hidden="1"/>
    </xf>
    <xf numFmtId="0" fontId="12" fillId="2" borderId="33" xfId="0" applyFont="1" applyFill="1" applyBorder="1" applyAlignment="1" applyProtection="1">
      <alignment horizontal="left" vertical="center" wrapText="1" indent="1"/>
      <protection hidden="1"/>
    </xf>
    <xf numFmtId="0" fontId="12" fillId="2" borderId="22" xfId="0" applyFont="1" applyFill="1" applyBorder="1" applyAlignment="1" applyProtection="1">
      <alignment horizontal="left" vertical="center" wrapText="1" indent="1"/>
      <protection hidden="1"/>
    </xf>
    <xf numFmtId="0" fontId="12" fillId="2" borderId="4" xfId="0" applyFont="1" applyFill="1" applyBorder="1" applyAlignment="1" applyProtection="1">
      <alignment horizontal="left" vertical="center" wrapText="1"/>
      <protection hidden="1"/>
    </xf>
    <xf numFmtId="0" fontId="12" fillId="2" borderId="30" xfId="0" applyFont="1" applyFill="1" applyBorder="1" applyAlignment="1" applyProtection="1">
      <alignment horizontal="left" vertical="center" wrapText="1"/>
      <protection hidden="1"/>
    </xf>
    <xf numFmtId="0" fontId="12" fillId="2" borderId="23" xfId="0" applyFont="1" applyFill="1" applyBorder="1" applyAlignment="1" applyProtection="1">
      <alignment horizontal="left" vertical="center" wrapText="1"/>
      <protection hidden="1"/>
    </xf>
    <xf numFmtId="1" fontId="12" fillId="13" borderId="1" xfId="0" applyNumberFormat="1" applyFont="1" applyFill="1" applyBorder="1" applyAlignment="1" applyProtection="1">
      <alignment horizontal="center" vertical="center"/>
      <protection locked="0"/>
    </xf>
    <xf numFmtId="0" fontId="12" fillId="2" borderId="45" xfId="0" applyFont="1" applyFill="1" applyBorder="1" applyAlignment="1" applyProtection="1">
      <alignment horizontal="left" vertical="center" wrapText="1" indent="1"/>
      <protection hidden="1"/>
    </xf>
    <xf numFmtId="0" fontId="12" fillId="2" borderId="25" xfId="0" applyFont="1" applyFill="1" applyBorder="1" applyAlignment="1" applyProtection="1">
      <alignment horizontal="left" vertical="center" wrapText="1" indent="1"/>
      <protection hidden="1"/>
    </xf>
    <xf numFmtId="0" fontId="26" fillId="2" borderId="26" xfId="0" applyFont="1" applyFill="1" applyBorder="1" applyAlignment="1" applyProtection="1">
      <alignment horizontal="center" vertical="top" wrapText="1"/>
      <protection hidden="1"/>
    </xf>
    <xf numFmtId="0" fontId="12" fillId="2" borderId="28" xfId="0" applyFont="1" applyFill="1" applyBorder="1" applyAlignment="1" applyProtection="1">
      <alignment horizontal="left" vertical="center" wrapText="1" indent="1"/>
      <protection hidden="1"/>
    </xf>
    <xf numFmtId="0" fontId="23" fillId="8" borderId="0" xfId="0" applyFont="1" applyFill="1" applyAlignment="1" applyProtection="1">
      <alignment vertical="center" wrapText="1"/>
      <protection hidden="1"/>
    </xf>
    <xf numFmtId="0" fontId="24" fillId="8" borderId="0" xfId="0" applyFont="1" applyFill="1" applyAlignment="1" applyProtection="1">
      <alignment vertical="center" wrapText="1"/>
      <protection hidden="1"/>
    </xf>
    <xf numFmtId="0" fontId="24" fillId="3" borderId="0" xfId="0" applyFont="1" applyFill="1" applyAlignment="1" applyProtection="1">
      <alignment vertical="center"/>
      <protection hidden="1"/>
    </xf>
    <xf numFmtId="0" fontId="31" fillId="2" borderId="0" xfId="0" applyFont="1" applyFill="1" applyAlignment="1" applyProtection="1">
      <alignment vertical="center" wrapText="1"/>
      <protection hidden="1"/>
    </xf>
    <xf numFmtId="0" fontId="1" fillId="0" borderId="0" xfId="0" applyFont="1" applyAlignment="1" applyProtection="1">
      <alignment vertical="center" wrapText="1"/>
      <protection hidden="1"/>
    </xf>
    <xf numFmtId="0" fontId="31" fillId="2" borderId="0" xfId="0" applyFont="1" applyFill="1" applyAlignment="1" applyProtection="1">
      <alignment horizontal="center" vertical="top" wrapText="1"/>
      <protection hidden="1"/>
    </xf>
    <xf numFmtId="164" fontId="23" fillId="8" borderId="1" xfId="0" applyNumberFormat="1" applyFont="1" applyFill="1" applyBorder="1" applyAlignment="1" applyProtection="1">
      <alignment horizontal="left" vertical="center" indent="1"/>
      <protection hidden="1"/>
    </xf>
    <xf numFmtId="164" fontId="22" fillId="2" borderId="0" xfId="0" applyNumberFormat="1" applyFont="1" applyFill="1" applyAlignment="1" applyProtection="1">
      <alignment horizontal="right" vertical="center"/>
      <protection hidden="1"/>
    </xf>
    <xf numFmtId="1" fontId="23" fillId="8" borderId="1" xfId="0" applyNumberFormat="1" applyFont="1" applyFill="1" applyBorder="1" applyAlignment="1" applyProtection="1">
      <alignment horizontal="left" vertical="center" indent="1"/>
      <protection hidden="1"/>
    </xf>
    <xf numFmtId="0" fontId="12" fillId="0" borderId="41" xfId="0" applyFont="1" applyBorder="1" applyAlignment="1" applyProtection="1">
      <alignment horizontal="left" vertical="center" wrapText="1" indent="1"/>
      <protection hidden="1"/>
    </xf>
    <xf numFmtId="0" fontId="12" fillId="2" borderId="23" xfId="0" applyFont="1" applyFill="1" applyBorder="1" applyAlignment="1" applyProtection="1">
      <alignment vertical="center" wrapText="1"/>
      <protection hidden="1"/>
    </xf>
    <xf numFmtId="0" fontId="12" fillId="2" borderId="42" xfId="0" applyFont="1" applyFill="1" applyBorder="1" applyAlignment="1" applyProtection="1">
      <alignment vertical="center" wrapText="1"/>
      <protection hidden="1"/>
    </xf>
    <xf numFmtId="0" fontId="12" fillId="2" borderId="26" xfId="0" applyFont="1" applyFill="1" applyBorder="1" applyAlignment="1" applyProtection="1">
      <alignment horizontal="left" vertical="center" wrapText="1" indent="1"/>
      <protection hidden="1"/>
    </xf>
    <xf numFmtId="0" fontId="12" fillId="2" borderId="32" xfId="0" applyFont="1" applyFill="1" applyBorder="1" applyAlignment="1" applyProtection="1">
      <alignment vertical="center" wrapText="1"/>
      <protection hidden="1"/>
    </xf>
    <xf numFmtId="0" fontId="26" fillId="2" borderId="11" xfId="0" applyFont="1" applyFill="1" applyBorder="1" applyAlignment="1" applyProtection="1">
      <alignment horizontal="center" vertical="top" wrapText="1"/>
      <protection hidden="1"/>
    </xf>
    <xf numFmtId="0" fontId="26" fillId="2" borderId="32" xfId="0" applyFont="1" applyFill="1" applyBorder="1" applyAlignment="1" applyProtection="1">
      <alignment horizontal="center" vertical="top" wrapText="1"/>
      <protection hidden="1"/>
    </xf>
    <xf numFmtId="0" fontId="58" fillId="11" borderId="0" xfId="0" applyFont="1" applyFill="1" applyAlignment="1">
      <alignment horizontal="center" vertical="top"/>
    </xf>
    <xf numFmtId="0" fontId="44" fillId="2" borderId="0" xfId="0" applyFont="1" applyFill="1" applyAlignment="1" applyProtection="1">
      <alignment vertical="center"/>
      <protection hidden="1"/>
    </xf>
    <xf numFmtId="0" fontId="55" fillId="8" borderId="0" xfId="0" applyFont="1" applyFill="1" applyAlignment="1" applyProtection="1">
      <alignment vertical="center"/>
      <protection hidden="1"/>
    </xf>
    <xf numFmtId="0" fontId="45" fillId="0" borderId="0" xfId="0" applyFont="1" applyAlignment="1" applyProtection="1">
      <alignment vertical="center"/>
      <protection hidden="1"/>
    </xf>
    <xf numFmtId="0" fontId="8" fillId="2" borderId="0" xfId="0" applyFont="1" applyFill="1" applyAlignment="1" applyProtection="1">
      <alignment horizontal="left" indent="1"/>
      <protection hidden="1"/>
    </xf>
    <xf numFmtId="165" fontId="22" fillId="6" borderId="0" xfId="0" applyNumberFormat="1" applyFont="1" applyFill="1" applyAlignment="1" applyProtection="1">
      <alignment horizontal="right" vertical="center"/>
      <protection locked="0"/>
    </xf>
    <xf numFmtId="0" fontId="22" fillId="6" borderId="0" xfId="0" applyFont="1" applyFill="1" applyAlignment="1" applyProtection="1">
      <alignment horizontal="right" vertical="center"/>
      <protection locked="0"/>
    </xf>
    <xf numFmtId="0" fontId="22" fillId="4" borderId="16" xfId="0" applyFont="1" applyFill="1" applyBorder="1" applyAlignment="1" applyProtection="1">
      <alignment horizontal="center" vertical="center"/>
      <protection locked="0"/>
    </xf>
    <xf numFmtId="166" fontId="12" fillId="12" borderId="12" xfId="0" applyNumberFormat="1" applyFont="1" applyFill="1" applyBorder="1" applyAlignment="1" applyProtection="1">
      <alignment horizontal="left" vertical="top" indent="1"/>
      <protection locked="0"/>
    </xf>
    <xf numFmtId="0" fontId="31" fillId="12" borderId="0" xfId="0" applyFont="1" applyFill="1" applyAlignment="1" applyProtection="1">
      <alignment horizontal="center" vertical="top" wrapText="1"/>
      <protection locked="0"/>
    </xf>
    <xf numFmtId="0" fontId="31" fillId="13" borderId="0" xfId="0" applyFont="1" applyFill="1" applyAlignment="1" applyProtection="1">
      <alignment horizontal="center" vertical="top" wrapText="1"/>
      <protection locked="0"/>
    </xf>
    <xf numFmtId="0" fontId="31" fillId="2" borderId="31" xfId="0" applyFont="1" applyFill="1" applyBorder="1" applyAlignment="1" applyProtection="1">
      <alignment vertical="top" wrapText="1"/>
      <protection locked="0"/>
    </xf>
    <xf numFmtId="0" fontId="39" fillId="2" borderId="0" xfId="0" applyFont="1" applyFill="1"/>
    <xf numFmtId="0" fontId="12" fillId="2" borderId="0" xfId="0" applyFont="1" applyFill="1"/>
    <xf numFmtId="0" fontId="12" fillId="2" borderId="0" xfId="0" applyFont="1" applyFill="1" applyAlignment="1">
      <alignment horizontal="center" vertical="center"/>
    </xf>
    <xf numFmtId="0" fontId="12" fillId="2" borderId="6" xfId="0" applyFont="1" applyFill="1" applyBorder="1" applyAlignment="1">
      <alignment vertical="center"/>
    </xf>
    <xf numFmtId="0" fontId="12" fillId="2" borderId="8" xfId="0" applyFont="1" applyFill="1" applyBorder="1" applyAlignment="1">
      <alignment vertical="center"/>
    </xf>
    <xf numFmtId="0" fontId="12" fillId="2" borderId="1" xfId="0" applyFont="1" applyFill="1" applyBorder="1" applyAlignment="1">
      <alignment horizontal="center" vertical="center" wrapText="1"/>
    </xf>
    <xf numFmtId="0" fontId="14" fillId="2" borderId="0" xfId="0" applyFont="1" applyFill="1" applyAlignment="1">
      <alignment vertical="center" wrapText="1"/>
    </xf>
    <xf numFmtId="0" fontId="8" fillId="2" borderId="0" xfId="0" applyFont="1" applyFill="1" applyAlignment="1">
      <alignment vertical="center" wrapText="1"/>
    </xf>
    <xf numFmtId="0" fontId="14" fillId="2" borderId="0" xfId="0" applyFont="1" applyFill="1" applyAlignment="1">
      <alignment horizontal="center" vertical="center"/>
    </xf>
    <xf numFmtId="0" fontId="12" fillId="2" borderId="7" xfId="0" applyFont="1" applyFill="1" applyBorder="1" applyAlignment="1">
      <alignment horizontal="center" vertical="center"/>
    </xf>
    <xf numFmtId="0" fontId="12" fillId="2" borderId="1" xfId="0" applyFont="1" applyFill="1" applyBorder="1" applyAlignment="1">
      <alignment horizontal="center" vertical="center"/>
    </xf>
    <xf numFmtId="0" fontId="12" fillId="2" borderId="5" xfId="0" applyFont="1" applyFill="1" applyBorder="1" applyAlignment="1">
      <alignment horizontal="center" vertical="center" wrapText="1"/>
    </xf>
    <xf numFmtId="0" fontId="8" fillId="2" borderId="0" xfId="0" applyFont="1" applyFill="1" applyAlignment="1">
      <alignment vertical="center"/>
    </xf>
    <xf numFmtId="1" fontId="14" fillId="2" borderId="0" xfId="0" applyNumberFormat="1" applyFont="1" applyFill="1" applyAlignment="1">
      <alignment horizontal="center" vertical="center"/>
    </xf>
    <xf numFmtId="3" fontId="12" fillId="0" borderId="1" xfId="0" applyNumberFormat="1" applyFont="1" applyBorder="1" applyAlignment="1">
      <alignment horizontal="right" vertical="center" indent="1"/>
    </xf>
    <xf numFmtId="0" fontId="12" fillId="2" borderId="0" xfId="0" applyFont="1" applyFill="1" applyAlignment="1">
      <alignment horizontal="center"/>
    </xf>
    <xf numFmtId="0" fontId="12" fillId="12" borderId="5" xfId="0" applyFont="1" applyFill="1" applyBorder="1" applyAlignment="1" applyProtection="1">
      <alignment horizontal="center" vertical="center"/>
      <protection locked="0"/>
    </xf>
    <xf numFmtId="3" fontId="12" fillId="2" borderId="5" xfId="0" applyNumberFormat="1" applyFont="1" applyFill="1" applyBorder="1" applyAlignment="1" applyProtection="1">
      <alignment horizontal="center" vertical="center"/>
      <protection locked="0"/>
    </xf>
    <xf numFmtId="164" fontId="24" fillId="8" borderId="1" xfId="0" applyNumberFormat="1" applyFont="1" applyFill="1" applyBorder="1" applyAlignment="1" applyProtection="1">
      <alignment horizontal="left" vertical="center" indent="1"/>
      <protection hidden="1"/>
    </xf>
    <xf numFmtId="14" fontId="24" fillId="8" borderId="1" xfId="0" applyNumberFormat="1" applyFont="1" applyFill="1" applyBorder="1" applyAlignment="1" applyProtection="1">
      <alignment horizontal="left" vertical="center" indent="1"/>
      <protection hidden="1"/>
    </xf>
    <xf numFmtId="2" fontId="24" fillId="8" borderId="1" xfId="0" applyNumberFormat="1" applyFont="1" applyFill="1" applyBorder="1" applyAlignment="1" applyProtection="1">
      <alignment horizontal="left" vertical="center" indent="1"/>
      <protection hidden="1"/>
    </xf>
    <xf numFmtId="0" fontId="24" fillId="8" borderId="1" xfId="0" applyFont="1" applyFill="1" applyBorder="1" applyAlignment="1" applyProtection="1">
      <alignment horizontal="left" vertical="center" indent="1"/>
      <protection hidden="1"/>
    </xf>
    <xf numFmtId="2" fontId="12" fillId="2" borderId="15" xfId="0" applyNumberFormat="1" applyFont="1" applyFill="1" applyBorder="1" applyAlignment="1" applyProtection="1">
      <alignment horizontal="center" vertical="center" wrapText="1"/>
      <protection hidden="1"/>
    </xf>
    <xf numFmtId="2" fontId="12" fillId="2" borderId="18" xfId="0" applyNumberFormat="1" applyFont="1" applyFill="1" applyBorder="1" applyAlignment="1" applyProtection="1">
      <alignment horizontal="center" vertical="center" wrapText="1"/>
      <protection hidden="1"/>
    </xf>
    <xf numFmtId="2" fontId="24" fillId="2" borderId="1" xfId="0" applyNumberFormat="1" applyFont="1" applyFill="1" applyBorder="1" applyAlignment="1" applyProtection="1">
      <alignment horizontal="left" vertical="center" indent="1"/>
      <protection hidden="1"/>
    </xf>
    <xf numFmtId="14" fontId="24" fillId="2" borderId="1" xfId="0" applyNumberFormat="1" applyFont="1" applyFill="1" applyBorder="1" applyAlignment="1" applyProtection="1">
      <alignment horizontal="left" vertical="center" indent="1"/>
      <protection hidden="1"/>
    </xf>
    <xf numFmtId="2" fontId="12" fillId="2" borderId="39" xfId="0" applyNumberFormat="1" applyFont="1" applyFill="1" applyBorder="1" applyAlignment="1" applyProtection="1">
      <alignment horizontal="center" vertical="center" wrapText="1"/>
      <protection hidden="1"/>
    </xf>
    <xf numFmtId="165" fontId="12" fillId="2" borderId="14" xfId="0" applyNumberFormat="1" applyFont="1" applyFill="1" applyBorder="1" applyAlignment="1" applyProtection="1">
      <alignment horizontal="center" vertical="center" wrapText="1"/>
      <protection hidden="1"/>
    </xf>
    <xf numFmtId="2" fontId="23" fillId="10" borderId="1" xfId="0" applyNumberFormat="1" applyFont="1" applyFill="1" applyBorder="1" applyAlignment="1" applyProtection="1">
      <alignment horizontal="left" vertical="center" indent="1"/>
      <protection hidden="1"/>
    </xf>
    <xf numFmtId="165" fontId="23" fillId="7" borderId="1" xfId="0" applyNumberFormat="1" applyFont="1" applyFill="1" applyBorder="1" applyAlignment="1" applyProtection="1">
      <alignment horizontal="left" vertical="center" wrapText="1" indent="1"/>
      <protection hidden="1"/>
    </xf>
    <xf numFmtId="0" fontId="12" fillId="13" borderId="5" xfId="0" applyFont="1" applyFill="1" applyBorder="1" applyAlignment="1" applyProtection="1">
      <alignment horizontal="center" vertical="center"/>
      <protection locked="0"/>
    </xf>
    <xf numFmtId="0" fontId="12" fillId="13" borderId="7" xfId="0" applyFont="1" applyFill="1" applyBorder="1" applyAlignment="1" applyProtection="1">
      <alignment horizontal="left" vertical="center" indent="1"/>
      <protection locked="0"/>
    </xf>
    <xf numFmtId="0" fontId="12" fillId="4" borderId="7" xfId="0" applyFont="1" applyFill="1" applyBorder="1" applyAlignment="1" applyProtection="1">
      <alignment horizontal="center" vertical="center"/>
      <protection locked="0"/>
    </xf>
    <xf numFmtId="0" fontId="12" fillId="13" borderId="11" xfId="0" applyFont="1" applyFill="1" applyBorder="1" applyAlignment="1" applyProtection="1">
      <alignment horizontal="left" vertical="center" indent="1"/>
      <protection locked="0"/>
    </xf>
    <xf numFmtId="0" fontId="12" fillId="13" borderId="11" xfId="0" applyFont="1" applyFill="1" applyBorder="1" applyAlignment="1" applyProtection="1">
      <alignment horizontal="center" vertical="center"/>
      <protection locked="0"/>
    </xf>
    <xf numFmtId="3" fontId="12" fillId="2" borderId="11" xfId="0" applyNumberFormat="1" applyFont="1" applyFill="1" applyBorder="1" applyAlignment="1" applyProtection="1">
      <alignment horizontal="center" vertical="center"/>
      <protection locked="0"/>
    </xf>
    <xf numFmtId="3" fontId="12" fillId="13" borderId="11" xfId="0" applyNumberFormat="1" applyFont="1" applyFill="1" applyBorder="1" applyAlignment="1" applyProtection="1">
      <alignment horizontal="center" vertical="center"/>
      <protection locked="0"/>
    </xf>
    <xf numFmtId="0" fontId="12" fillId="13" borderId="7" xfId="0" applyFont="1" applyFill="1" applyBorder="1" applyAlignment="1" applyProtection="1">
      <alignment horizontal="center" vertical="center"/>
      <protection locked="0"/>
    </xf>
    <xf numFmtId="1" fontId="12" fillId="13" borderId="7" xfId="0" applyNumberFormat="1" applyFont="1" applyFill="1" applyBorder="1" applyAlignment="1" applyProtection="1">
      <alignment horizontal="center" vertical="center"/>
      <protection locked="0"/>
    </xf>
    <xf numFmtId="3" fontId="12" fillId="0" borderId="7" xfId="0" applyNumberFormat="1" applyFont="1" applyBorder="1" applyAlignment="1">
      <alignment horizontal="right" vertical="center" indent="1"/>
    </xf>
    <xf numFmtId="0" fontId="12" fillId="2" borderId="9" xfId="0" applyFont="1" applyFill="1" applyBorder="1" applyAlignment="1">
      <alignment horizontal="center" vertical="center" wrapText="1"/>
    </xf>
    <xf numFmtId="0" fontId="12" fillId="2" borderId="9" xfId="0" applyFont="1" applyFill="1" applyBorder="1" applyAlignment="1">
      <alignment horizontal="center" vertical="center"/>
    </xf>
    <xf numFmtId="0" fontId="59" fillId="2" borderId="5" xfId="0" applyFont="1" applyFill="1" applyBorder="1" applyAlignment="1">
      <alignment horizontal="center" vertical="center" wrapText="1"/>
    </xf>
    <xf numFmtId="0" fontId="59" fillId="2" borderId="2" xfId="0" applyFont="1" applyFill="1" applyBorder="1" applyAlignment="1">
      <alignment horizontal="center" vertical="center" wrapText="1"/>
    </xf>
    <xf numFmtId="0" fontId="12" fillId="2" borderId="9" xfId="0" applyFont="1" applyFill="1" applyBorder="1" applyAlignment="1" applyProtection="1">
      <alignment horizontal="center" vertical="center"/>
      <protection locked="0"/>
    </xf>
    <xf numFmtId="0" fontId="59" fillId="13" borderId="7" xfId="0" applyFont="1" applyFill="1" applyBorder="1" applyAlignment="1" applyProtection="1">
      <alignment horizontal="left" vertical="center" indent="1"/>
      <protection locked="0"/>
    </xf>
    <xf numFmtId="0" fontId="59" fillId="4" borderId="7" xfId="0" applyFont="1" applyFill="1" applyBorder="1" applyAlignment="1" applyProtection="1">
      <alignment horizontal="center" vertical="center"/>
      <protection locked="0"/>
    </xf>
    <xf numFmtId="0" fontId="59" fillId="13" borderId="11" xfId="0" applyFont="1" applyFill="1" applyBorder="1" applyAlignment="1" applyProtection="1">
      <alignment horizontal="left" vertical="center" indent="1"/>
      <protection locked="0"/>
    </xf>
    <xf numFmtId="0" fontId="59" fillId="13" borderId="11" xfId="0" applyFont="1" applyFill="1" applyBorder="1" applyAlignment="1" applyProtection="1">
      <alignment horizontal="center" vertical="center"/>
      <protection locked="0"/>
    </xf>
    <xf numFmtId="3" fontId="59" fillId="13" borderId="11" xfId="0" applyNumberFormat="1" applyFont="1" applyFill="1" applyBorder="1" applyAlignment="1" applyProtection="1">
      <alignment horizontal="center" vertical="center"/>
      <protection locked="0"/>
    </xf>
    <xf numFmtId="0" fontId="59" fillId="13" borderId="7" xfId="0" applyFont="1" applyFill="1" applyBorder="1" applyAlignment="1" applyProtection="1">
      <alignment horizontal="center" vertical="center"/>
      <protection locked="0"/>
    </xf>
    <xf numFmtId="1" fontId="59" fillId="13" borderId="7" xfId="0" applyNumberFormat="1" applyFont="1" applyFill="1" applyBorder="1" applyAlignment="1" applyProtection="1">
      <alignment horizontal="center" vertical="center"/>
      <protection locked="0"/>
    </xf>
    <xf numFmtId="3" fontId="59" fillId="0" borderId="7" xfId="0" applyNumberFormat="1" applyFont="1" applyBorder="1" applyAlignment="1">
      <alignment horizontal="right" vertical="center" indent="1"/>
    </xf>
    <xf numFmtId="0" fontId="59" fillId="13" borderId="1" xfId="0" applyFont="1" applyFill="1" applyBorder="1" applyAlignment="1" applyProtection="1">
      <alignment horizontal="left" vertical="center" indent="1"/>
      <protection locked="0"/>
    </xf>
    <xf numFmtId="0" fontId="59" fillId="4" borderId="1" xfId="0" applyFont="1" applyFill="1" applyBorder="1" applyAlignment="1" applyProtection="1">
      <alignment horizontal="center" vertical="center"/>
      <protection locked="0"/>
    </xf>
    <xf numFmtId="0" fontId="59" fillId="13" borderId="5" xfId="0" applyFont="1" applyFill="1" applyBorder="1" applyAlignment="1" applyProtection="1">
      <alignment horizontal="left" vertical="center" indent="1"/>
      <protection locked="0"/>
    </xf>
    <xf numFmtId="0" fontId="59" fillId="13" borderId="5" xfId="0" applyFont="1" applyFill="1" applyBorder="1" applyAlignment="1" applyProtection="1">
      <alignment horizontal="center" vertical="center"/>
      <protection locked="0"/>
    </xf>
    <xf numFmtId="3" fontId="59" fillId="13" borderId="5" xfId="0" applyNumberFormat="1" applyFont="1" applyFill="1" applyBorder="1" applyAlignment="1" applyProtection="1">
      <alignment horizontal="center" vertical="center"/>
      <protection locked="0"/>
    </xf>
    <xf numFmtId="0" fontId="59" fillId="13" borderId="1" xfId="0" applyFont="1" applyFill="1" applyBorder="1" applyAlignment="1" applyProtection="1">
      <alignment horizontal="center" vertical="center"/>
      <protection locked="0"/>
    </xf>
    <xf numFmtId="1" fontId="59" fillId="13" borderId="1" xfId="0" applyNumberFormat="1" applyFont="1" applyFill="1" applyBorder="1" applyAlignment="1" applyProtection="1">
      <alignment horizontal="center" vertical="center"/>
      <protection locked="0"/>
    </xf>
    <xf numFmtId="3" fontId="59" fillId="0" borderId="1" xfId="0" applyNumberFormat="1" applyFont="1" applyBorder="1" applyAlignment="1">
      <alignment horizontal="right" vertical="center" indent="1"/>
    </xf>
    <xf numFmtId="0" fontId="3" fillId="2" borderId="5" xfId="0" applyFont="1" applyFill="1" applyBorder="1" applyAlignment="1" applyProtection="1">
      <alignment horizontal="left" vertical="center" indent="1"/>
      <protection hidden="1"/>
    </xf>
    <xf numFmtId="0" fontId="3" fillId="2" borderId="9" xfId="0" applyFont="1" applyFill="1" applyBorder="1" applyAlignment="1" applyProtection="1">
      <alignment vertical="center" wrapText="1"/>
      <protection hidden="1"/>
    </xf>
    <xf numFmtId="0" fontId="3" fillId="2" borderId="10" xfId="0" applyFont="1" applyFill="1" applyBorder="1" applyAlignment="1" applyProtection="1">
      <alignment vertical="center" wrapText="1"/>
      <protection hidden="1"/>
    </xf>
    <xf numFmtId="0" fontId="3" fillId="2" borderId="9" xfId="0" applyFont="1" applyFill="1" applyBorder="1" applyAlignment="1" applyProtection="1">
      <alignment horizontal="left" vertical="center" indent="1"/>
      <protection hidden="1"/>
    </xf>
    <xf numFmtId="0" fontId="3" fillId="2" borderId="10" xfId="0" applyFont="1" applyFill="1" applyBorder="1" applyAlignment="1" applyProtection="1">
      <alignment horizontal="left" vertical="center" indent="1"/>
      <protection hidden="1"/>
    </xf>
    <xf numFmtId="0" fontId="3" fillId="2" borderId="2" xfId="0" applyFont="1" applyFill="1" applyBorder="1" applyAlignment="1" applyProtection="1">
      <alignment horizontal="left" vertical="center" indent="1"/>
      <protection hidden="1"/>
    </xf>
    <xf numFmtId="0" fontId="3" fillId="2" borderId="3" xfId="0" applyFont="1" applyFill="1" applyBorder="1" applyAlignment="1" applyProtection="1">
      <alignment vertical="center" wrapText="1"/>
      <protection hidden="1"/>
    </xf>
    <xf numFmtId="0" fontId="3" fillId="2" borderId="4" xfId="0" applyFont="1" applyFill="1" applyBorder="1" applyAlignment="1" applyProtection="1">
      <alignment vertical="center" wrapText="1"/>
      <protection hidden="1"/>
    </xf>
    <xf numFmtId="0" fontId="3" fillId="2" borderId="10" xfId="0" applyFont="1" applyFill="1" applyBorder="1" applyAlignment="1" applyProtection="1">
      <alignment horizontal="right" vertical="center" indent="1"/>
      <protection hidden="1"/>
    </xf>
    <xf numFmtId="0" fontId="39" fillId="2" borderId="0" xfId="0" applyFont="1" applyFill="1" applyAlignment="1" applyProtection="1">
      <alignment vertical="center"/>
      <protection hidden="1"/>
    </xf>
    <xf numFmtId="0" fontId="8" fillId="2" borderId="0" xfId="0" applyFont="1" applyFill="1" applyAlignment="1" applyProtection="1">
      <alignment horizontal="left" vertical="center"/>
      <protection hidden="1"/>
    </xf>
    <xf numFmtId="0" fontId="12" fillId="0" borderId="0" xfId="0" applyFont="1" applyAlignment="1" applyProtection="1">
      <alignment vertical="center"/>
      <protection hidden="1"/>
    </xf>
    <xf numFmtId="0" fontId="12" fillId="2" borderId="0" xfId="0" applyFont="1" applyFill="1" applyAlignment="1" applyProtection="1">
      <alignment vertical="center"/>
      <protection hidden="1"/>
    </xf>
    <xf numFmtId="0" fontId="53" fillId="2" borderId="0" xfId="0" applyFont="1" applyFill="1" applyAlignment="1" applyProtection="1">
      <alignment horizontal="left" vertical="center"/>
      <protection hidden="1"/>
    </xf>
    <xf numFmtId="0" fontId="17" fillId="2" borderId="0" xfId="0" applyFont="1" applyFill="1" applyAlignment="1" applyProtection="1">
      <alignment horizontal="left" indent="1"/>
      <protection hidden="1"/>
    </xf>
    <xf numFmtId="0" fontId="49" fillId="2" borderId="0" xfId="0" applyFont="1" applyFill="1" applyAlignment="1" applyProtection="1">
      <alignment horizontal="left" indent="1"/>
      <protection hidden="1"/>
    </xf>
    <xf numFmtId="0" fontId="12" fillId="2" borderId="13" xfId="0" applyFont="1" applyFill="1" applyBorder="1" applyAlignment="1" applyProtection="1">
      <alignment horizontal="left" vertical="center" indent="1"/>
      <protection hidden="1"/>
    </xf>
    <xf numFmtId="0" fontId="12" fillId="2" borderId="14" xfId="0" applyFont="1" applyFill="1" applyBorder="1" applyAlignment="1" applyProtection="1">
      <alignment vertical="center"/>
      <protection hidden="1"/>
    </xf>
    <xf numFmtId="0" fontId="35" fillId="2" borderId="0" xfId="0" applyFont="1" applyFill="1" applyAlignment="1" applyProtection="1">
      <alignment horizontal="left" vertical="center" indent="1"/>
      <protection hidden="1"/>
    </xf>
    <xf numFmtId="0" fontId="12" fillId="2" borderId="12" xfId="0" applyFont="1" applyFill="1" applyBorder="1" applyAlignment="1" applyProtection="1">
      <alignment horizontal="left" vertical="center" indent="1"/>
      <protection hidden="1"/>
    </xf>
    <xf numFmtId="0" fontId="12" fillId="2" borderId="24" xfId="0" applyFont="1" applyFill="1" applyBorder="1" applyAlignment="1" applyProtection="1">
      <alignment vertical="center"/>
      <protection hidden="1"/>
    </xf>
    <xf numFmtId="0" fontId="12" fillId="2" borderId="18" xfId="0" applyFont="1" applyFill="1" applyBorder="1" applyAlignment="1" applyProtection="1">
      <alignment horizontal="left" vertical="center" indent="1"/>
      <protection hidden="1"/>
    </xf>
    <xf numFmtId="0" fontId="12" fillId="2" borderId="19" xfId="0" applyFont="1" applyFill="1" applyBorder="1" applyAlignment="1" applyProtection="1">
      <alignment vertical="center"/>
      <protection hidden="1"/>
    </xf>
    <xf numFmtId="0" fontId="17" fillId="2" borderId="3" xfId="0" applyFont="1" applyFill="1" applyBorder="1" applyAlignment="1" applyProtection="1">
      <alignment horizontal="left" vertical="center"/>
      <protection hidden="1"/>
    </xf>
    <xf numFmtId="3" fontId="12" fillId="2" borderId="0" xfId="0" applyNumberFormat="1" applyFont="1" applyFill="1" applyAlignment="1" applyProtection="1">
      <alignment horizontal="left" vertical="center" indent="1"/>
      <protection hidden="1"/>
    </xf>
    <xf numFmtId="0" fontId="57" fillId="2" borderId="0" xfId="0" applyFont="1" applyFill="1" applyAlignment="1" applyProtection="1">
      <alignment horizontal="center" vertical="center"/>
      <protection hidden="1"/>
    </xf>
    <xf numFmtId="0" fontId="28" fillId="2" borderId="0" xfId="0" applyFont="1" applyFill="1" applyAlignment="1" applyProtection="1">
      <alignment horizontal="left" vertical="top" indent="1"/>
      <protection hidden="1"/>
    </xf>
    <xf numFmtId="0" fontId="12" fillId="2" borderId="1" xfId="0" applyFont="1" applyFill="1" applyBorder="1" applyAlignment="1" applyProtection="1">
      <alignment horizontal="center" vertical="center"/>
      <protection hidden="1"/>
    </xf>
    <xf numFmtId="0" fontId="59" fillId="2" borderId="7" xfId="0" applyFont="1" applyFill="1" applyBorder="1" applyAlignment="1" applyProtection="1">
      <alignment horizontal="left" vertical="center" indent="1"/>
      <protection hidden="1"/>
    </xf>
    <xf numFmtId="0" fontId="59" fillId="2" borderId="1" xfId="0" applyFont="1" applyFill="1" applyBorder="1" applyAlignment="1" applyProtection="1">
      <alignment horizontal="left" vertical="center" indent="1"/>
      <protection hidden="1"/>
    </xf>
    <xf numFmtId="0" fontId="12" fillId="2" borderId="9" xfId="0" applyFont="1" applyFill="1" applyBorder="1" applyAlignment="1" applyProtection="1">
      <alignment horizontal="center" vertical="center"/>
      <protection hidden="1"/>
    </xf>
    <xf numFmtId="0" fontId="12" fillId="2" borderId="7" xfId="0" applyFont="1" applyFill="1" applyBorder="1" applyAlignment="1" applyProtection="1">
      <alignment horizontal="left" vertical="center" indent="1"/>
      <protection hidden="1"/>
    </xf>
    <xf numFmtId="0" fontId="12" fillId="2" borderId="1" xfId="0" applyFont="1" applyFill="1" applyBorder="1" applyAlignment="1" applyProtection="1">
      <alignment horizontal="left" vertical="center" indent="1"/>
      <protection hidden="1"/>
    </xf>
    <xf numFmtId="0" fontId="59" fillId="2" borderId="1" xfId="0" applyFont="1" applyFill="1" applyBorder="1" applyAlignment="1" applyProtection="1">
      <alignment horizontal="center" vertical="center"/>
      <protection hidden="1"/>
    </xf>
    <xf numFmtId="0" fontId="59" fillId="2" borderId="6" xfId="0" applyFont="1" applyFill="1" applyBorder="1" applyAlignment="1" applyProtection="1">
      <alignment horizontal="center" vertical="center"/>
      <protection hidden="1"/>
    </xf>
    <xf numFmtId="0" fontId="12" fillId="2" borderId="21" xfId="0" applyFont="1" applyFill="1" applyBorder="1" applyAlignment="1" applyProtection="1">
      <alignment horizontal="left" vertical="center" wrapText="1" indent="1"/>
      <protection hidden="1"/>
    </xf>
    <xf numFmtId="0" fontId="12" fillId="2" borderId="22" xfId="0" applyFont="1" applyFill="1" applyBorder="1" applyAlignment="1" applyProtection="1">
      <alignment horizontal="left" vertical="center" wrapText="1" indent="1"/>
      <protection hidden="1"/>
    </xf>
    <xf numFmtId="0" fontId="12" fillId="2" borderId="23" xfId="0" applyFont="1" applyFill="1" applyBorder="1" applyAlignment="1" applyProtection="1">
      <alignment horizontal="left" vertical="center" wrapText="1" indent="1"/>
      <protection hidden="1"/>
    </xf>
    <xf numFmtId="0" fontId="19" fillId="2" borderId="33" xfId="0" applyFont="1" applyFill="1" applyBorder="1" applyAlignment="1" applyProtection="1">
      <alignment horizontal="left" vertical="center" wrapText="1"/>
      <protection hidden="1"/>
    </xf>
    <xf numFmtId="0" fontId="19" fillId="2" borderId="34" xfId="0" applyFont="1" applyFill="1" applyBorder="1" applyAlignment="1" applyProtection="1">
      <alignment horizontal="left" vertical="center" wrapText="1"/>
      <protection hidden="1"/>
    </xf>
    <xf numFmtId="0" fontId="19" fillId="12" borderId="41" xfId="0" applyFont="1" applyFill="1" applyBorder="1" applyAlignment="1" applyProtection="1">
      <alignment horizontal="left" vertical="center" wrapText="1"/>
      <protection hidden="1"/>
    </xf>
    <xf numFmtId="0" fontId="19" fillId="12" borderId="42" xfId="0" applyFont="1" applyFill="1" applyBorder="1" applyAlignment="1" applyProtection="1">
      <alignment horizontal="left" vertical="center" wrapText="1"/>
      <protection hidden="1"/>
    </xf>
    <xf numFmtId="0" fontId="42" fillId="2" borderId="39" xfId="1" applyFont="1" applyFill="1" applyBorder="1" applyAlignment="1" applyProtection="1">
      <alignment horizontal="left" vertical="center" indent="1"/>
      <protection hidden="1"/>
    </xf>
    <xf numFmtId="0" fontId="42" fillId="2" borderId="33" xfId="1" applyFont="1" applyFill="1" applyBorder="1" applyAlignment="1" applyProtection="1">
      <alignment horizontal="left" vertical="center" indent="1"/>
      <protection hidden="1"/>
    </xf>
    <xf numFmtId="0" fontId="42" fillId="12" borderId="40" xfId="1" applyFont="1" applyFill="1" applyBorder="1" applyAlignment="1" applyProtection="1">
      <alignment horizontal="left" vertical="center" indent="1"/>
      <protection hidden="1"/>
    </xf>
    <xf numFmtId="0" fontId="42" fillId="12" borderId="41" xfId="1" applyFont="1" applyFill="1" applyBorder="1" applyAlignment="1" applyProtection="1">
      <alignment horizontal="left" vertical="center" indent="1"/>
      <protection hidden="1"/>
    </xf>
    <xf numFmtId="0" fontId="12" fillId="6" borderId="5" xfId="0" applyFont="1" applyFill="1" applyBorder="1" applyAlignment="1" applyProtection="1">
      <alignment horizontal="left" vertical="center" indent="1"/>
      <protection hidden="1"/>
    </xf>
    <xf numFmtId="0" fontId="12" fillId="6" borderId="9" xfId="0" applyFont="1" applyFill="1" applyBorder="1" applyAlignment="1" applyProtection="1">
      <alignment horizontal="left" vertical="center" indent="1"/>
      <protection hidden="1"/>
    </xf>
    <xf numFmtId="0" fontId="12" fillId="6" borderId="10" xfId="0" applyFont="1" applyFill="1" applyBorder="1" applyAlignment="1" applyProtection="1">
      <alignment horizontal="left" vertical="center" indent="1"/>
      <protection hidden="1"/>
    </xf>
    <xf numFmtId="0" fontId="12" fillId="2" borderId="14" xfId="0" applyFont="1" applyFill="1" applyBorder="1" applyAlignment="1" applyProtection="1">
      <alignment horizontal="left" vertical="center" wrapText="1" indent="1"/>
      <protection hidden="1"/>
    </xf>
    <xf numFmtId="0" fontId="12" fillId="2" borderId="38" xfId="0" applyFont="1" applyFill="1" applyBorder="1" applyAlignment="1" applyProtection="1">
      <alignment horizontal="left" vertical="center" wrapText="1" indent="1"/>
      <protection hidden="1"/>
    </xf>
    <xf numFmtId="0" fontId="19" fillId="2" borderId="0" xfId="0" applyFont="1" applyFill="1" applyAlignment="1" applyProtection="1">
      <alignment horizontal="left" vertical="top" wrapText="1"/>
      <protection hidden="1"/>
    </xf>
    <xf numFmtId="0" fontId="12" fillId="2" borderId="46" xfId="0" applyFont="1" applyFill="1" applyBorder="1" applyAlignment="1" applyProtection="1">
      <alignment horizontal="left" vertical="center" wrapText="1" indent="1"/>
      <protection hidden="1"/>
    </xf>
    <xf numFmtId="0" fontId="12" fillId="2" borderId="41" xfId="0" applyFont="1" applyFill="1" applyBorder="1" applyAlignment="1" applyProtection="1">
      <alignment horizontal="left" vertical="center" wrapText="1" indent="1"/>
      <protection hidden="1"/>
    </xf>
    <xf numFmtId="0" fontId="12" fillId="2" borderId="42" xfId="0" applyFont="1" applyFill="1" applyBorder="1" applyAlignment="1" applyProtection="1">
      <alignment horizontal="left" vertical="center" wrapText="1" indent="1"/>
      <protection hidden="1"/>
    </xf>
    <xf numFmtId="0" fontId="31" fillId="2" borderId="0" xfId="0" applyFont="1" applyFill="1" applyAlignment="1" applyProtection="1">
      <alignment horizontal="left" vertical="top" wrapText="1"/>
      <protection hidden="1"/>
    </xf>
    <xf numFmtId="0" fontId="52" fillId="2" borderId="0" xfId="1" applyFont="1" applyFill="1" applyAlignment="1" applyProtection="1">
      <alignment horizontal="left"/>
      <protection hidden="1"/>
    </xf>
    <xf numFmtId="0" fontId="12" fillId="12" borderId="22" xfId="0" applyFont="1" applyFill="1" applyBorder="1" applyAlignment="1" applyProtection="1">
      <alignment horizontal="left" vertical="center" wrapText="1"/>
      <protection locked="0"/>
    </xf>
    <xf numFmtId="0" fontId="31" fillId="12" borderId="0" xfId="0" applyFont="1" applyFill="1" applyAlignment="1" applyProtection="1">
      <alignment horizontal="left" vertical="top" wrapText="1"/>
      <protection locked="0"/>
    </xf>
    <xf numFmtId="0" fontId="12" fillId="12" borderId="25" xfId="0" applyFont="1" applyFill="1" applyBorder="1" applyAlignment="1" applyProtection="1">
      <alignment horizontal="left" vertical="center" wrapText="1" indent="1"/>
      <protection locked="0"/>
    </xf>
    <xf numFmtId="0" fontId="12" fillId="12" borderId="28" xfId="0" applyFont="1" applyFill="1" applyBorder="1" applyAlignment="1" applyProtection="1">
      <alignment horizontal="left" vertical="center" wrapText="1" indent="1"/>
      <protection locked="0"/>
    </xf>
    <xf numFmtId="0" fontId="12" fillId="12" borderId="30" xfId="0" applyFont="1" applyFill="1" applyBorder="1" applyAlignment="1" applyProtection="1">
      <alignment horizontal="left" vertical="center" wrapText="1" indent="1"/>
      <protection locked="0"/>
    </xf>
    <xf numFmtId="0" fontId="12" fillId="6" borderId="5" xfId="0" applyFont="1" applyFill="1" applyBorder="1" applyAlignment="1" applyProtection="1">
      <alignment horizontal="center" vertical="center"/>
      <protection hidden="1"/>
    </xf>
    <xf numFmtId="0" fontId="12" fillId="6" borderId="9" xfId="0" applyFont="1" applyFill="1" applyBorder="1" applyAlignment="1" applyProtection="1">
      <alignment horizontal="center" vertical="center"/>
      <protection hidden="1"/>
    </xf>
    <xf numFmtId="0" fontId="12" fillId="6" borderId="10" xfId="0" applyFont="1" applyFill="1" applyBorder="1" applyAlignment="1" applyProtection="1">
      <alignment horizontal="center" vertical="center"/>
      <protection hidden="1"/>
    </xf>
    <xf numFmtId="0" fontId="12" fillId="13" borderId="13" xfId="0" applyFont="1" applyFill="1" applyBorder="1" applyAlignment="1" applyProtection="1">
      <alignment horizontal="left" vertical="center" wrapText="1" indent="1"/>
      <protection locked="0"/>
    </xf>
    <xf numFmtId="0" fontId="12" fillId="13" borderId="27" xfId="0" applyFont="1" applyFill="1" applyBorder="1" applyAlignment="1" applyProtection="1">
      <alignment horizontal="left" vertical="center" wrapText="1" indent="1"/>
      <protection locked="0"/>
    </xf>
    <xf numFmtId="0" fontId="12" fillId="13" borderId="38" xfId="0" applyFont="1" applyFill="1" applyBorder="1" applyAlignment="1" applyProtection="1">
      <alignment horizontal="left" vertical="center" wrapText="1" indent="1"/>
      <protection locked="0"/>
    </xf>
    <xf numFmtId="0" fontId="12" fillId="12" borderId="15" xfId="0" applyFont="1" applyFill="1" applyBorder="1" applyAlignment="1" applyProtection="1">
      <alignment horizontal="left" vertical="center" wrapText="1" indent="1"/>
      <protection locked="0"/>
    </xf>
    <xf numFmtId="0" fontId="12" fillId="12" borderId="24" xfId="0" applyFont="1" applyFill="1" applyBorder="1" applyAlignment="1" applyProtection="1">
      <alignment horizontal="left" vertical="center" wrapText="1" indent="1"/>
      <protection locked="0"/>
    </xf>
    <xf numFmtId="0" fontId="12" fillId="12" borderId="17" xfId="0" applyFont="1" applyFill="1" applyBorder="1" applyAlignment="1" applyProtection="1">
      <alignment horizontal="left" vertical="center" wrapText="1" indent="1"/>
      <protection locked="0"/>
    </xf>
    <xf numFmtId="0" fontId="12" fillId="12" borderId="44" xfId="0" applyFont="1" applyFill="1" applyBorder="1" applyAlignment="1" applyProtection="1">
      <alignment horizontal="left" vertical="center" wrapText="1"/>
      <protection locked="0"/>
    </xf>
    <xf numFmtId="0" fontId="12" fillId="2" borderId="41" xfId="0" applyFont="1" applyFill="1" applyBorder="1" applyAlignment="1" applyProtection="1">
      <alignment horizontal="left" vertical="center" wrapText="1"/>
      <protection hidden="1"/>
    </xf>
    <xf numFmtId="0" fontId="12" fillId="0" borderId="18" xfId="0" applyFont="1" applyBorder="1" applyAlignment="1" applyProtection="1">
      <alignment horizontal="left" vertical="center" wrapText="1" indent="1"/>
      <protection hidden="1"/>
    </xf>
    <xf numFmtId="0" fontId="12" fillId="0" borderId="29" xfId="0" applyFont="1" applyBorder="1" applyAlignment="1" applyProtection="1">
      <alignment horizontal="left" vertical="center" wrapText="1" indent="1"/>
      <protection hidden="1"/>
    </xf>
    <xf numFmtId="0" fontId="12" fillId="0" borderId="20" xfId="0" applyFont="1" applyBorder="1" applyAlignment="1" applyProtection="1">
      <alignment horizontal="left" vertical="center" wrapText="1" indent="1"/>
      <protection hidden="1"/>
    </xf>
    <xf numFmtId="0" fontId="31" fillId="13" borderId="0" xfId="0" applyFont="1" applyFill="1" applyAlignment="1" applyProtection="1">
      <alignment horizontal="left" vertical="top" wrapText="1"/>
      <protection locked="0"/>
    </xf>
    <xf numFmtId="0" fontId="12" fillId="2" borderId="45" xfId="0" applyFont="1" applyFill="1" applyBorder="1" applyAlignment="1" applyProtection="1">
      <alignment horizontal="left" vertical="center" wrapText="1" indent="1"/>
      <protection hidden="1"/>
    </xf>
    <xf numFmtId="0" fontId="12" fillId="13" borderId="25" xfId="0" applyFont="1" applyFill="1" applyBorder="1" applyAlignment="1" applyProtection="1">
      <alignment horizontal="left" vertical="center" wrapText="1" indent="1"/>
      <protection locked="0"/>
    </xf>
    <xf numFmtId="0" fontId="12" fillId="13" borderId="28" xfId="0" applyFont="1" applyFill="1" applyBorder="1" applyAlignment="1" applyProtection="1">
      <alignment horizontal="left" vertical="center" wrapText="1" indent="1"/>
      <protection locked="0"/>
    </xf>
    <xf numFmtId="0" fontId="12" fillId="13" borderId="30" xfId="0" applyFont="1" applyFill="1" applyBorder="1" applyAlignment="1" applyProtection="1">
      <alignment horizontal="left" vertical="center" wrapText="1" indent="1"/>
      <protection locked="0"/>
    </xf>
    <xf numFmtId="0" fontId="29" fillId="2" borderId="3" xfId="0" applyFont="1" applyFill="1" applyBorder="1" applyAlignment="1" applyProtection="1">
      <alignment horizontal="center"/>
      <protection hidden="1"/>
    </xf>
    <xf numFmtId="0" fontId="27" fillId="13" borderId="0" xfId="0" applyFont="1" applyFill="1" applyAlignment="1" applyProtection="1">
      <alignment horizontal="center" vertical="center" wrapText="1"/>
      <protection locked="0"/>
    </xf>
    <xf numFmtId="0" fontId="38" fillId="2" borderId="0" xfId="0" applyFont="1" applyFill="1" applyAlignment="1" applyProtection="1">
      <alignment horizontal="justify" vertical="center" wrapText="1"/>
      <protection hidden="1"/>
    </xf>
    <xf numFmtId="0" fontId="12" fillId="2" borderId="22" xfId="0" applyFont="1" applyFill="1" applyBorder="1" applyAlignment="1" applyProtection="1">
      <alignment horizontal="left" vertical="center" wrapText="1"/>
      <protection hidden="1"/>
    </xf>
    <xf numFmtId="0" fontId="12" fillId="12" borderId="28" xfId="0" applyFont="1" applyFill="1" applyBorder="1" applyAlignment="1" applyProtection="1">
      <alignment horizontal="left" vertical="center" wrapText="1"/>
      <protection locked="0"/>
    </xf>
    <xf numFmtId="0" fontId="12" fillId="13" borderId="3" xfId="0" applyFont="1" applyFill="1" applyBorder="1" applyAlignment="1" applyProtection="1">
      <alignment horizontal="left" vertical="center" wrapText="1"/>
      <protection locked="0"/>
    </xf>
    <xf numFmtId="0" fontId="29" fillId="3" borderId="0" xfId="0" applyFont="1" applyFill="1" applyAlignment="1" applyProtection="1">
      <alignment horizontal="center" vertical="center"/>
      <protection hidden="1"/>
    </xf>
    <xf numFmtId="0" fontId="31" fillId="2" borderId="0" xfId="0" applyFont="1" applyFill="1" applyAlignment="1" applyProtection="1">
      <alignment horizontal="left" vertical="center" wrapText="1"/>
      <protection hidden="1"/>
    </xf>
    <xf numFmtId="0" fontId="41" fillId="2" borderId="0" xfId="0" applyFont="1" applyFill="1" applyAlignment="1" applyProtection="1">
      <alignment horizontal="left" vertical="center" wrapText="1"/>
      <protection hidden="1"/>
    </xf>
    <xf numFmtId="0" fontId="31" fillId="2" borderId="0" xfId="0" applyFont="1" applyFill="1" applyAlignment="1" applyProtection="1">
      <alignment horizontal="justify" vertical="top" wrapText="1"/>
      <protection hidden="1"/>
    </xf>
    <xf numFmtId="0" fontId="19" fillId="2" borderId="0" xfId="0" applyFont="1" applyFill="1" applyAlignment="1" applyProtection="1">
      <alignment horizontal="left" vertical="center" wrapText="1"/>
      <protection hidden="1"/>
    </xf>
    <xf numFmtId="3" fontId="10" fillId="2" borderId="5" xfId="0" applyNumberFormat="1" applyFont="1" applyFill="1" applyBorder="1" applyAlignment="1">
      <alignment horizontal="center" vertical="center"/>
    </xf>
    <xf numFmtId="3" fontId="10" fillId="2" borderId="9" xfId="0" applyNumberFormat="1" applyFont="1" applyFill="1" applyBorder="1" applyAlignment="1">
      <alignment horizontal="center" vertical="center"/>
    </xf>
    <xf numFmtId="3" fontId="10" fillId="2" borderId="10" xfId="0" applyNumberFormat="1" applyFont="1" applyFill="1" applyBorder="1" applyAlignment="1">
      <alignment horizontal="center" vertical="center"/>
    </xf>
    <xf numFmtId="0" fontId="31" fillId="2" borderId="0" xfId="0" applyFont="1" applyFill="1" applyAlignment="1" applyProtection="1">
      <alignment horizontal="justify" vertical="center" wrapText="1"/>
      <protection hidden="1"/>
    </xf>
    <xf numFmtId="0" fontId="19" fillId="0" borderId="0" xfId="0" applyFont="1" applyAlignment="1" applyProtection="1">
      <alignment horizontal="justify" vertical="center" wrapText="1"/>
      <protection hidden="1"/>
    </xf>
    <xf numFmtId="0" fontId="26" fillId="2" borderId="26" xfId="0" applyFont="1" applyFill="1" applyBorder="1" applyAlignment="1" applyProtection="1">
      <alignment horizontal="center" vertical="top" wrapText="1"/>
      <protection hidden="1"/>
    </xf>
    <xf numFmtId="0" fontId="50" fillId="2" borderId="0" xfId="0" applyFont="1" applyFill="1" applyAlignment="1" applyProtection="1">
      <alignment horizontal="center" vertical="top"/>
      <protection hidden="1"/>
    </xf>
    <xf numFmtId="0" fontId="26" fillId="2" borderId="0" xfId="0" applyFont="1" applyFill="1" applyAlignment="1" applyProtection="1">
      <alignment horizontal="center" vertical="top" wrapText="1"/>
      <protection hidden="1"/>
    </xf>
    <xf numFmtId="14" fontId="19" fillId="2" borderId="0" xfId="0" applyNumberFormat="1" applyFont="1" applyFill="1" applyAlignment="1" applyProtection="1">
      <alignment horizontal="right" vertical="center"/>
      <protection hidden="1"/>
    </xf>
    <xf numFmtId="0" fontId="23" fillId="8" borderId="1" xfId="0" applyFont="1" applyFill="1" applyBorder="1" applyAlignment="1" applyProtection="1">
      <alignment horizontal="center" vertical="center"/>
      <protection hidden="1"/>
    </xf>
    <xf numFmtId="164" fontId="24" fillId="8" borderId="1" xfId="0" applyNumberFormat="1" applyFont="1" applyFill="1" applyBorder="1" applyAlignment="1" applyProtection="1">
      <alignment horizontal="left" vertical="center" indent="1"/>
      <protection hidden="1"/>
    </xf>
    <xf numFmtId="14" fontId="24" fillId="8" borderId="1" xfId="0" applyNumberFormat="1" applyFont="1" applyFill="1" applyBorder="1" applyAlignment="1" applyProtection="1">
      <alignment horizontal="center" vertical="center"/>
      <protection hidden="1"/>
    </xf>
    <xf numFmtId="164" fontId="24" fillId="8" borderId="1" xfId="0" applyNumberFormat="1" applyFont="1" applyFill="1" applyBorder="1" applyAlignment="1" applyProtection="1">
      <alignment horizontal="center" vertical="center"/>
      <protection hidden="1"/>
    </xf>
    <xf numFmtId="0" fontId="12" fillId="2" borderId="1" xfId="0" applyFont="1" applyFill="1" applyBorder="1" applyAlignment="1" applyProtection="1">
      <alignment horizontal="center" vertical="center" wrapText="1"/>
      <protection hidden="1"/>
    </xf>
    <xf numFmtId="0" fontId="12" fillId="2" borderId="6" xfId="0" applyFont="1" applyFill="1" applyBorder="1" applyAlignment="1" applyProtection="1">
      <alignment horizontal="center" vertical="center" wrapText="1"/>
      <protection hidden="1"/>
    </xf>
    <xf numFmtId="0" fontId="12" fillId="2" borderId="7" xfId="0" applyFont="1" applyFill="1" applyBorder="1" applyAlignment="1" applyProtection="1">
      <alignment horizontal="center" vertical="center" wrapText="1"/>
      <protection hidden="1"/>
    </xf>
    <xf numFmtId="0" fontId="12" fillId="13" borderId="14" xfId="0" applyFont="1" applyFill="1" applyBorder="1" applyAlignment="1" applyProtection="1">
      <alignment horizontal="left" vertical="center" indent="1"/>
      <protection locked="0"/>
    </xf>
    <xf numFmtId="0" fontId="12" fillId="13" borderId="38" xfId="0" applyFont="1" applyFill="1" applyBorder="1" applyAlignment="1" applyProtection="1">
      <alignment horizontal="left" vertical="center" indent="1"/>
      <protection locked="0"/>
    </xf>
    <xf numFmtId="3" fontId="12" fillId="2" borderId="19" xfId="0" applyNumberFormat="1" applyFont="1" applyFill="1" applyBorder="1" applyAlignment="1" applyProtection="1">
      <alignment horizontal="left" vertical="center" indent="1"/>
      <protection hidden="1"/>
    </xf>
    <xf numFmtId="3" fontId="12" fillId="2" borderId="20" xfId="0" applyNumberFormat="1" applyFont="1" applyFill="1" applyBorder="1" applyAlignment="1" applyProtection="1">
      <alignment horizontal="left" vertical="center" indent="1"/>
      <protection hidden="1"/>
    </xf>
    <xf numFmtId="0" fontId="12" fillId="12" borderId="6" xfId="0" applyFont="1" applyFill="1" applyBorder="1" applyAlignment="1" applyProtection="1">
      <alignment horizontal="center" vertical="center" wrapText="1"/>
      <protection locked="0"/>
    </xf>
    <xf numFmtId="0" fontId="12" fillId="12" borderId="7" xfId="0" applyFont="1" applyFill="1" applyBorder="1" applyAlignment="1" applyProtection="1">
      <alignment horizontal="center" vertical="center" wrapText="1"/>
      <protection locked="0"/>
    </xf>
    <xf numFmtId="0" fontId="42" fillId="2" borderId="6" xfId="1" applyFont="1" applyFill="1" applyBorder="1" applyAlignment="1" applyProtection="1">
      <alignment horizontal="center" vertical="center" wrapText="1"/>
      <protection hidden="1"/>
    </xf>
    <xf numFmtId="0" fontId="42" fillId="2" borderId="7" xfId="1" applyFont="1" applyFill="1" applyBorder="1" applyAlignment="1" applyProtection="1">
      <alignment horizontal="center" vertical="center" wrapText="1"/>
      <protection hidden="1"/>
    </xf>
    <xf numFmtId="0" fontId="12" fillId="12" borderId="21" xfId="0" applyFont="1" applyFill="1" applyBorder="1" applyAlignment="1" applyProtection="1">
      <alignment horizontal="left" vertical="center" indent="1"/>
      <protection locked="0"/>
    </xf>
    <xf numFmtId="0" fontId="12" fillId="12" borderId="23" xfId="0" applyFont="1" applyFill="1" applyBorder="1" applyAlignment="1" applyProtection="1">
      <alignment horizontal="left" vertical="center" indent="1"/>
      <protection locked="0"/>
    </xf>
    <xf numFmtId="0" fontId="12" fillId="12" borderId="6" xfId="0" applyFont="1" applyFill="1" applyBorder="1" applyAlignment="1" applyProtection="1">
      <alignment horizontal="center" vertical="center" wrapText="1"/>
      <protection hidden="1"/>
    </xf>
    <xf numFmtId="0" fontId="12" fillId="12" borderId="7" xfId="0" applyFont="1" applyFill="1" applyBorder="1" applyAlignment="1" applyProtection="1">
      <alignment horizontal="center" vertical="center" wrapText="1"/>
      <protection hidden="1"/>
    </xf>
    <xf numFmtId="0" fontId="60" fillId="2" borderId="6" xfId="0" applyFont="1" applyFill="1" applyBorder="1" applyAlignment="1">
      <alignment horizontal="center" vertical="center" textRotation="90"/>
    </xf>
    <xf numFmtId="0" fontId="61" fillId="0" borderId="8" xfId="0" applyFont="1" applyBorder="1" applyAlignment="1">
      <alignment horizontal="center" vertical="center" textRotation="90"/>
    </xf>
    <xf numFmtId="0" fontId="61" fillId="0" borderId="7" xfId="0" applyFont="1" applyBorder="1" applyAlignment="1">
      <alignment horizontal="center" vertical="center" textRotation="90"/>
    </xf>
    <xf numFmtId="0" fontId="12" fillId="2" borderId="2" xfId="0" applyFont="1" applyFill="1" applyBorder="1" applyAlignment="1" applyProtection="1">
      <alignment horizontal="center" vertical="center" wrapText="1"/>
      <protection hidden="1"/>
    </xf>
    <xf numFmtId="0" fontId="12" fillId="2" borderId="11" xfId="0" applyFont="1" applyFill="1" applyBorder="1" applyAlignment="1" applyProtection="1">
      <alignment horizontal="center" vertical="center" wrapText="1"/>
      <protection hidden="1"/>
    </xf>
  </cellXfs>
  <cellStyles count="4">
    <cellStyle name="Lien hypertexte" xfId="1" builtinId="8"/>
    <cellStyle name="Normal" xfId="0" builtinId="0"/>
    <cellStyle name="Normal 2" xfId="2" xr:uid="{6916636B-A48F-4266-B14E-3866D83E7AAE}"/>
    <cellStyle name="Normal 3" xfId="3" xr:uid="{7F9BDA7E-A37D-48D0-852C-F05937FA7429}"/>
  </cellStyles>
  <dxfs count="3">
    <dxf>
      <fill>
        <patternFill>
          <bgColor theme="0"/>
        </patternFill>
      </fill>
    </dxf>
    <dxf>
      <fill>
        <patternFill>
          <bgColor theme="0"/>
        </patternFill>
      </fill>
    </dxf>
    <dxf>
      <fill>
        <patternFill>
          <bgColor rgb="FFF9F9F9"/>
        </patternFill>
      </fill>
    </dxf>
  </dxfs>
  <tableStyles count="0" defaultTableStyle="TableStyleMedium2" defaultPivotStyle="PivotStyleLight16"/>
  <colors>
    <mruColors>
      <color rgb="FFFFFFCC"/>
      <color rgb="FFFFFF66"/>
      <color rgb="FFCCFFFF"/>
      <color rgb="FFF9F9F9"/>
      <color rgb="FFEAEAEA"/>
      <color rgb="FFFFFF99"/>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19050</xdr:rowOff>
    </xdr:from>
    <xdr:to>
      <xdr:col>4</xdr:col>
      <xdr:colOff>409576</xdr:colOff>
      <xdr:row>4</xdr:row>
      <xdr:rowOff>980</xdr:rowOff>
    </xdr:to>
    <xdr:pic>
      <xdr:nvPicPr>
        <xdr:cNvPr id="3" name="Grafik 11" descr="Logo Bundesverwaltung&#10;[Correspondence.PrePrinted]">
          <a:extLst>
            <a:ext uri="{FF2B5EF4-FFF2-40B4-BE49-F238E27FC236}">
              <a16:creationId xmlns:a16="http://schemas.microsoft.com/office/drawing/2014/main" id="{8837F056-8A5B-4EA4-BB8F-F56AE6A1A4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52450" y="400050"/>
          <a:ext cx="1733551" cy="45818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3</xdr:row>
      <xdr:rowOff>0</xdr:rowOff>
    </xdr:from>
    <xdr:to>
      <xdr:col>1</xdr:col>
      <xdr:colOff>38100</xdr:colOff>
      <xdr:row>4</xdr:row>
      <xdr:rowOff>77180</xdr:rowOff>
    </xdr:to>
    <xdr:pic>
      <xdr:nvPicPr>
        <xdr:cNvPr id="2" name="Grafik 11" descr="Logo Bundesverwaltung&#10;[Correspondence.PrePrinted]">
          <a:extLst>
            <a:ext uri="{FF2B5EF4-FFF2-40B4-BE49-F238E27FC236}">
              <a16:creationId xmlns:a16="http://schemas.microsoft.com/office/drawing/2014/main" id="{80DB8957-6D40-4914-A01B-03BFDF56A0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52450" y="400050"/>
          <a:ext cx="1714501" cy="458180"/>
        </a:xfrm>
        <a:prstGeom prst="rect">
          <a:avLst/>
        </a:prstGeom>
        <a:ln>
          <a:noFill/>
        </a:ln>
        <a:extLst>
          <a:ext uri="{53640926-AAD7-44D8-BBD7-CCE9431645EC}">
            <a14:shadowObscured xmlns:a14="http://schemas.microsoft.com/office/drawing/2010/main"/>
          </a:ext>
        </a:extLst>
      </xdr:spPr>
    </xdr:pic>
    <xdr:clientData/>
  </xdr:twoCellAnchor>
  <xdr:oneCellAnchor>
    <xdr:from>
      <xdr:col>1</xdr:col>
      <xdr:colOff>38100</xdr:colOff>
      <xdr:row>9</xdr:row>
      <xdr:rowOff>0</xdr:rowOff>
    </xdr:from>
    <xdr:ext cx="0" cy="324830"/>
    <xdr:pic>
      <xdr:nvPicPr>
        <xdr:cNvPr id="3" name="Grafik 11" descr="Logo Bundesverwaltung&#10;[Correspondence.PrePrinted]">
          <a:extLst>
            <a:ext uri="{FF2B5EF4-FFF2-40B4-BE49-F238E27FC236}">
              <a16:creationId xmlns:a16="http://schemas.microsoft.com/office/drawing/2014/main" id="{3F54F401-0030-4A6C-88B4-C32DAAA52C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52450" y="381000"/>
          <a:ext cx="0" cy="324830"/>
        </a:xfrm>
        <a:prstGeom prst="rect">
          <a:avLst/>
        </a:prstGeom>
        <a:ln>
          <a:noFill/>
        </a:ln>
        <a:extLst>
          <a:ext uri="{53640926-AAD7-44D8-BBD7-CCE9431645EC}">
            <a14:shadowObscured xmlns:a14="http://schemas.microsoft.com/office/drawing/2010/main"/>
          </a:ext>
        </a:extLst>
      </xdr:spPr>
    </xdr:pic>
    <xdr:clientData/>
  </xdr:oneCellAnchor>
  <xdr:oneCellAnchor>
    <xdr:from>
      <xdr:col>1</xdr:col>
      <xdr:colOff>38100</xdr:colOff>
      <xdr:row>9</xdr:row>
      <xdr:rowOff>0</xdr:rowOff>
    </xdr:from>
    <xdr:ext cx="0" cy="324830"/>
    <xdr:pic>
      <xdr:nvPicPr>
        <xdr:cNvPr id="4" name="Grafik 11" descr="Logo Bundesverwaltung&#10;[Correspondence.PrePrinted]">
          <a:extLst>
            <a:ext uri="{FF2B5EF4-FFF2-40B4-BE49-F238E27FC236}">
              <a16:creationId xmlns:a16="http://schemas.microsoft.com/office/drawing/2014/main" id="{B0EDBB66-6454-42DA-9047-7389D3FC80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52450" y="3105150"/>
          <a:ext cx="0" cy="324830"/>
        </a:xfrm>
        <a:prstGeom prst="rect">
          <a:avLst/>
        </a:prstGeom>
        <a:ln>
          <a:noFill/>
        </a:ln>
        <a:extLst>
          <a:ext uri="{53640926-AAD7-44D8-BBD7-CCE9431645EC}">
            <a14:shadowObscured xmlns:a14="http://schemas.microsoft.com/office/drawing/2010/main"/>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38101</xdr:colOff>
      <xdr:row>3</xdr:row>
      <xdr:rowOff>28576</xdr:rowOff>
    </xdr:from>
    <xdr:to>
      <xdr:col>6</xdr:col>
      <xdr:colOff>38100</xdr:colOff>
      <xdr:row>5</xdr:row>
      <xdr:rowOff>269315</xdr:rowOff>
    </xdr:to>
    <xdr:pic>
      <xdr:nvPicPr>
        <xdr:cNvPr id="2" name="Grafik 11" descr="Logo Bundesverwaltung&#10;[Correspondence.PrePrinted]">
          <a:extLst>
            <a:ext uri="{FF2B5EF4-FFF2-40B4-BE49-F238E27FC236}">
              <a16:creationId xmlns:a16="http://schemas.microsoft.com/office/drawing/2014/main" id="{15EAC38A-8B65-C1DA-7984-327EF0EA25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52451" y="409576"/>
          <a:ext cx="1847849" cy="488389"/>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zefix.ch/de/search/entity/welcome"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cadastre.ch/fr/services/service/registry/plz.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DB3C8-402B-42B1-82E5-C92894DB2ABF}">
  <dimension ref="A1:V86"/>
  <sheetViews>
    <sheetView tabSelected="1" zoomScaleNormal="100" workbookViewId="0">
      <selection activeCell="L6" sqref="L6"/>
    </sheetView>
  </sheetViews>
  <sheetFormatPr baseColWidth="10" defaultColWidth="0" defaultRowHeight="14.25" zeroHeight="1" x14ac:dyDescent="0.2"/>
  <cols>
    <col min="1" max="1" width="7.7109375" style="7" customWidth="1"/>
    <col min="2" max="2" width="6.7109375" style="7" customWidth="1"/>
    <col min="3" max="3" width="8.7109375" style="7" customWidth="1"/>
    <col min="4" max="4" width="4.7109375" style="7" customWidth="1"/>
    <col min="5" max="13" width="8.7109375" style="7" customWidth="1"/>
    <col min="14" max="15" width="5.7109375" style="7" hidden="1" customWidth="1"/>
    <col min="16" max="16" width="16.42578125" style="7" hidden="1" customWidth="1"/>
    <col min="17" max="17" width="12.7109375" style="7" hidden="1" customWidth="1"/>
    <col min="18" max="19" width="13.28515625" style="68" hidden="1" customWidth="1"/>
    <col min="20" max="20" width="10.7109375" style="51" hidden="1" customWidth="1"/>
    <col min="21" max="16384" width="9.140625" style="68" hidden="1"/>
  </cols>
  <sheetData>
    <row r="1" spans="1:22" s="45" customFormat="1" ht="30" customHeight="1" x14ac:dyDescent="0.2">
      <c r="A1" s="9"/>
      <c r="B1" s="9"/>
      <c r="C1" s="9"/>
      <c r="D1" s="9"/>
      <c r="E1" s="9"/>
      <c r="F1" s="9"/>
      <c r="G1" s="9"/>
      <c r="H1" s="9"/>
      <c r="I1" s="9"/>
      <c r="J1" s="9"/>
      <c r="K1" s="9"/>
      <c r="L1" s="9"/>
      <c r="M1" s="9"/>
      <c r="N1" s="43" t="s">
        <v>4590</v>
      </c>
      <c r="O1" s="43" t="s">
        <v>4590</v>
      </c>
      <c r="P1" s="145" t="s">
        <v>4749</v>
      </c>
      <c r="Q1" s="145" t="s">
        <v>4749</v>
      </c>
      <c r="R1" s="7"/>
      <c r="S1" s="7"/>
      <c r="T1" s="44" t="s">
        <v>4591</v>
      </c>
      <c r="U1" s="68"/>
      <c r="V1" s="68"/>
    </row>
    <row r="2" spans="1:22" s="52" customFormat="1" ht="9.9499999999999993" customHeight="1" x14ac:dyDescent="0.2">
      <c r="A2" s="26"/>
      <c r="B2" s="26"/>
      <c r="C2" s="26"/>
      <c r="D2" s="26"/>
      <c r="E2" s="26"/>
      <c r="F2" s="26"/>
      <c r="G2" s="26"/>
      <c r="H2" s="46"/>
      <c r="I2" s="47" t="str" cm="1">
        <f t="array" ref="I2">INDEX(Trad, N2, Lang)</f>
        <v>Eidgenössisches Departement für Umwelt, Verkehr,</v>
      </c>
      <c r="J2" s="47"/>
      <c r="K2" s="31"/>
      <c r="L2" s="26"/>
      <c r="M2" s="26"/>
      <c r="N2" s="49">
        <v>200</v>
      </c>
      <c r="O2" s="136"/>
      <c r="P2" s="142"/>
      <c r="Q2" s="142"/>
      <c r="R2" s="7"/>
      <c r="S2" s="7"/>
      <c r="T2" s="51"/>
      <c r="U2" s="68"/>
      <c r="V2" s="68"/>
    </row>
    <row r="3" spans="1:22" s="52" customFormat="1" ht="9.9499999999999993" customHeight="1" x14ac:dyDescent="0.2">
      <c r="A3" s="26"/>
      <c r="B3" s="26"/>
      <c r="C3" s="26"/>
      <c r="D3" s="26"/>
      <c r="E3" s="26"/>
      <c r="F3" s="26"/>
      <c r="G3" s="26"/>
      <c r="H3" s="46"/>
      <c r="I3" s="47" t="str" cm="1">
        <f t="array" ref="I3">INDEX(Trad, N3, Lang)</f>
        <v>Energie und Kommunikation UVEK</v>
      </c>
      <c r="J3" s="47"/>
      <c r="K3" s="31"/>
      <c r="L3" s="26"/>
      <c r="M3" s="26"/>
      <c r="N3" s="49">
        <v>201</v>
      </c>
      <c r="O3" s="136"/>
      <c r="P3" s="142"/>
      <c r="Q3" s="142"/>
      <c r="R3" s="7"/>
      <c r="S3" s="7"/>
      <c r="T3" s="51"/>
      <c r="U3" s="68"/>
      <c r="V3" s="68"/>
    </row>
    <row r="4" spans="1:22" s="45" customFormat="1" ht="18" customHeight="1" x14ac:dyDescent="0.2">
      <c r="A4" s="9"/>
      <c r="B4" s="9"/>
      <c r="C4" s="9"/>
      <c r="D4" s="9"/>
      <c r="E4" s="9"/>
      <c r="F4" s="9"/>
      <c r="G4" s="9"/>
      <c r="H4" s="48"/>
      <c r="I4" s="53" t="str" cm="1">
        <f t="array" ref="I4">INDEX(Trad, N4, Lang)</f>
        <v>Bundesamt für Energie BFE</v>
      </c>
      <c r="J4" s="54"/>
      <c r="K4" s="32"/>
      <c r="L4" s="9"/>
      <c r="M4" s="9"/>
      <c r="N4" s="49">
        <v>202</v>
      </c>
      <c r="O4" s="136"/>
      <c r="P4" s="142"/>
      <c r="Q4" s="142"/>
      <c r="R4" s="7"/>
      <c r="S4" s="7"/>
      <c r="T4" s="51"/>
      <c r="U4" s="68"/>
      <c r="V4" s="68"/>
    </row>
    <row r="5" spans="1:22" s="45" customFormat="1" ht="30" customHeight="1" x14ac:dyDescent="0.2">
      <c r="A5" s="9"/>
      <c r="B5" s="9"/>
      <c r="C5" s="9"/>
      <c r="D5" s="9"/>
      <c r="E5" s="9"/>
      <c r="F5" s="9"/>
      <c r="G5" s="9"/>
      <c r="H5" s="9"/>
      <c r="I5" s="9"/>
      <c r="J5" s="9"/>
      <c r="K5" s="9"/>
      <c r="L5" s="9"/>
      <c r="M5" s="9"/>
      <c r="N5" s="49"/>
      <c r="O5" s="136"/>
      <c r="P5" s="142"/>
      <c r="Q5" s="142"/>
      <c r="R5" s="7"/>
      <c r="S5" s="7"/>
      <c r="T5" s="51"/>
      <c r="U5" s="68"/>
      <c r="V5" s="68"/>
    </row>
    <row r="6" spans="1:22" s="45" customFormat="1" ht="12.6" customHeight="1" x14ac:dyDescent="0.2">
      <c r="A6" s="9"/>
      <c r="B6" s="48"/>
      <c r="C6" s="23"/>
      <c r="D6" s="48"/>
      <c r="E6" s="9"/>
      <c r="F6" s="9"/>
      <c r="G6" s="9"/>
      <c r="H6" s="9"/>
      <c r="I6" s="11" t="str" cm="1">
        <f t="array" ref="I6">INDEX(Trad, N6, Lang)</f>
        <v>Bitte wählen Sie die Sprache aus</v>
      </c>
      <c r="J6" s="9"/>
      <c r="L6" s="190" t="s">
        <v>4464</v>
      </c>
      <c r="M6" s="9"/>
      <c r="N6" s="49">
        <v>203</v>
      </c>
      <c r="O6" s="136"/>
      <c r="P6" s="173" t="s">
        <v>4592</v>
      </c>
      <c r="Q6" s="175" cm="1">
        <f t="array" ref="Q6">_xlfn.SWITCH(L6, "D", 1, "F", 2, "I", 3)</f>
        <v>1</v>
      </c>
      <c r="R6" s="7"/>
      <c r="S6" s="7"/>
      <c r="T6" s="51"/>
      <c r="U6" s="68"/>
      <c r="V6" s="68"/>
    </row>
    <row r="7" spans="1:22" ht="5.0999999999999996" customHeight="1" x14ac:dyDescent="0.2">
      <c r="A7" s="8"/>
      <c r="B7" s="6">
        <f>IF(B15="D", 1, IF(B15="F", 2, 3))</f>
        <v>3</v>
      </c>
      <c r="F7" s="8"/>
      <c r="G7" s="10"/>
      <c r="H7" s="10"/>
      <c r="I7" s="10"/>
      <c r="J7" s="10"/>
      <c r="M7" s="8"/>
      <c r="N7" s="49"/>
      <c r="O7" s="136"/>
      <c r="P7" s="146"/>
      <c r="Q7" s="146"/>
      <c r="R7" s="7"/>
      <c r="S7" s="140"/>
    </row>
    <row r="8" spans="1:22" s="69" customFormat="1" ht="12.75" customHeight="1" x14ac:dyDescent="0.2">
      <c r="A8" s="13"/>
      <c r="B8" s="14"/>
      <c r="C8" s="15"/>
      <c r="D8" s="16"/>
      <c r="E8" s="16"/>
      <c r="F8" s="13"/>
      <c r="G8" s="10"/>
      <c r="H8" s="10"/>
      <c r="I8" s="124" t="str" cm="1">
        <f t="array" ref="I8">INDEX(Trad, N8, $Q$6)</f>
        <v>Antrag Datum</v>
      </c>
      <c r="J8" s="10"/>
      <c r="K8" s="125"/>
      <c r="L8" s="188"/>
      <c r="M8" s="13"/>
      <c r="N8" s="49">
        <v>211</v>
      </c>
      <c r="O8" s="137"/>
      <c r="P8" s="213" t="s">
        <v>4818</v>
      </c>
      <c r="Q8" s="214">
        <f ca="1">IF(ISBLANK(L8), TODAY(), L8)</f>
        <v>46155</v>
      </c>
      <c r="R8" s="7"/>
      <c r="S8" s="139"/>
      <c r="T8" s="51"/>
    </row>
    <row r="9" spans="1:22" s="69" customFormat="1" ht="12.75" customHeight="1" x14ac:dyDescent="0.2">
      <c r="A9" s="13"/>
      <c r="B9" s="14"/>
      <c r="C9" s="15"/>
      <c r="D9" s="16"/>
      <c r="E9" s="16"/>
      <c r="F9" s="13"/>
      <c r="G9" s="10"/>
      <c r="H9" s="10"/>
      <c r="I9" s="124" t="str" cm="1">
        <f t="array" ref="I9">INDEX(Trad, N9, $Q$6)</f>
        <v>Antrag Nr.</v>
      </c>
      <c r="J9" s="10"/>
      <c r="K9" s="125"/>
      <c r="L9" s="189"/>
      <c r="M9" s="13"/>
      <c r="N9" s="49">
        <v>212</v>
      </c>
      <c r="O9" s="137"/>
      <c r="P9" s="213" t="s">
        <v>4818</v>
      </c>
      <c r="Q9" s="216" t="str">
        <f>IF(ISBLANK(L9), "XX", L9)</f>
        <v>XX</v>
      </c>
      <c r="R9" s="7"/>
      <c r="S9" s="139"/>
      <c r="T9" s="51"/>
    </row>
    <row r="10" spans="1:22" s="69" customFormat="1" ht="12.75" customHeight="1" x14ac:dyDescent="0.2">
      <c r="A10" s="13"/>
      <c r="B10" s="14"/>
      <c r="C10" s="15"/>
      <c r="D10" s="16"/>
      <c r="E10" s="16"/>
      <c r="F10" s="13"/>
      <c r="G10" s="10"/>
      <c r="H10" s="10"/>
      <c r="I10" s="124" t="str" cm="1">
        <f t="array" ref="I10">INDEX(Trad, N10, $Q$6)</f>
        <v>Datum der Zulassung</v>
      </c>
      <c r="J10" s="10"/>
      <c r="K10" s="125"/>
      <c r="L10" s="188"/>
      <c r="M10" s="13"/>
      <c r="N10" s="49">
        <v>215</v>
      </c>
      <c r="O10" s="137"/>
      <c r="P10" s="213" t="s">
        <v>4818</v>
      </c>
      <c r="Q10" s="214" t="str">
        <f>IF(ISBLANK(L10), "MM.AAAA", L10)</f>
        <v>MM.AAAA</v>
      </c>
      <c r="R10" s="7"/>
      <c r="S10" s="139"/>
      <c r="T10" s="51"/>
    </row>
    <row r="11" spans="1:22" s="69" customFormat="1" ht="12.75" customHeight="1" x14ac:dyDescent="0.2">
      <c r="A11" s="13"/>
      <c r="B11" s="14"/>
      <c r="C11" s="15"/>
      <c r="D11" s="16"/>
      <c r="E11" s="16"/>
      <c r="F11" s="13"/>
      <c r="G11" s="10"/>
      <c r="H11" s="10"/>
      <c r="I11" s="124" t="str" cm="1">
        <f t="array" ref="I11">INDEX(Trad, N11, $Q$6)</f>
        <v>Massnahme</v>
      </c>
      <c r="J11" s="10"/>
      <c r="K11" s="125"/>
      <c r="L11" s="174" t="str">
        <f ca="1">Q11</f>
        <v>26NSM-XX</v>
      </c>
      <c r="M11" s="13"/>
      <c r="N11" s="49">
        <v>213</v>
      </c>
      <c r="O11" s="137"/>
      <c r="P11" s="173" t="s">
        <v>4747</v>
      </c>
      <c r="Q11" s="173" t="str">
        <f ca="1">RIGHT(YEAR(Q8),2) &amp; "NSM-"&amp; TEXT(Q9,"00#")</f>
        <v>26NSM-XX</v>
      </c>
      <c r="R11" s="7"/>
      <c r="T11" s="51"/>
    </row>
    <row r="12" spans="1:22" ht="12.75" customHeight="1" x14ac:dyDescent="0.2">
      <c r="A12" s="8"/>
      <c r="B12" s="12"/>
      <c r="C12" s="11"/>
      <c r="E12" s="11"/>
      <c r="F12" s="8"/>
      <c r="G12" s="10"/>
      <c r="H12" s="10"/>
      <c r="I12" s="124" t="str" cm="1">
        <f t="array" ref="I12">INDEX(Trad, N12, $Q$6)</f>
        <v>Version</v>
      </c>
      <c r="J12" s="10"/>
      <c r="K12" s="60"/>
      <c r="L12" s="125" t="str">
        <f>Q12</f>
        <v>0.00 (MM.AAAA)</v>
      </c>
      <c r="M12" s="8"/>
      <c r="N12" s="49">
        <v>214</v>
      </c>
      <c r="O12" s="136"/>
      <c r="P12" s="173" t="s">
        <v>4748</v>
      </c>
      <c r="Q12" s="173" t="str">
        <f>TEXT($R$24,"0.00") &amp;" ("&amp; S24 &amp;")"</f>
        <v>0.00 (MM.AAAA)</v>
      </c>
      <c r="R12" s="7"/>
      <c r="S12" s="139"/>
    </row>
    <row r="13" spans="1:22" ht="12.75" customHeight="1" x14ac:dyDescent="0.2">
      <c r="A13" s="8"/>
      <c r="B13" s="12"/>
      <c r="C13" s="11"/>
      <c r="E13" s="11"/>
      <c r="F13" s="8"/>
      <c r="G13" s="10"/>
      <c r="H13" s="10"/>
      <c r="I13" s="10"/>
      <c r="J13" s="10"/>
      <c r="K13" s="60"/>
      <c r="L13" s="121"/>
      <c r="M13" s="8"/>
      <c r="N13" s="49"/>
      <c r="O13" s="136"/>
      <c r="P13" s="146"/>
      <c r="Q13" s="146"/>
      <c r="R13" s="7"/>
      <c r="S13" s="7"/>
    </row>
    <row r="14" spans="1:22" ht="12.75" customHeight="1" x14ac:dyDescent="0.2">
      <c r="A14" s="8"/>
      <c r="B14" s="12"/>
      <c r="C14" s="11"/>
      <c r="E14" s="11"/>
      <c r="F14" s="8"/>
      <c r="G14" s="10"/>
      <c r="H14" s="10"/>
      <c r="I14" s="10"/>
      <c r="J14" s="10"/>
      <c r="K14" s="60"/>
      <c r="L14" s="121"/>
      <c r="M14" s="8"/>
      <c r="N14" s="49"/>
      <c r="O14" s="136"/>
      <c r="P14" s="119"/>
      <c r="Q14" s="119"/>
      <c r="R14" s="7"/>
      <c r="S14" s="7"/>
    </row>
    <row r="15" spans="1:22" ht="12.75" customHeight="1" x14ac:dyDescent="0.2">
      <c r="A15" s="8"/>
      <c r="B15" s="6">
        <f>IF(B24="D", 1, IF(B24="F", 2, 3))</f>
        <v>3</v>
      </c>
      <c r="F15" s="8"/>
      <c r="G15" s="10"/>
      <c r="H15" s="10"/>
      <c r="I15" s="10"/>
      <c r="J15" s="10"/>
      <c r="M15" s="8"/>
      <c r="N15" s="49"/>
      <c r="O15" s="136"/>
      <c r="P15" s="142"/>
      <c r="Q15" s="142"/>
      <c r="R15" s="148"/>
      <c r="S15" s="139"/>
    </row>
    <row r="16" spans="1:22" s="69" customFormat="1" ht="20.100000000000001" customHeight="1" x14ac:dyDescent="0.2">
      <c r="A16" s="13"/>
      <c r="B16" s="65" t="str" cm="1">
        <f t="array" ref="B16">INDEX(Trad, N16, Lang)</f>
        <v>Inhaltsverzeichnis</v>
      </c>
      <c r="C16" s="15"/>
      <c r="D16" s="16"/>
      <c r="E16" s="16"/>
      <c r="F16" s="13"/>
      <c r="G16" s="10"/>
      <c r="H16" s="10"/>
      <c r="I16" s="10"/>
      <c r="J16" s="10"/>
      <c r="K16" s="16"/>
      <c r="L16" s="16"/>
      <c r="M16" s="13"/>
      <c r="N16" s="49">
        <v>205</v>
      </c>
      <c r="O16" s="137"/>
      <c r="P16" s="143"/>
      <c r="Q16" s="142"/>
      <c r="R16" s="7"/>
      <c r="S16" s="7"/>
      <c r="T16" s="51"/>
    </row>
    <row r="17" spans="1:20" ht="8.1" customHeight="1" x14ac:dyDescent="0.2">
      <c r="A17" s="8"/>
      <c r="B17" s="12"/>
      <c r="C17" s="11"/>
      <c r="E17" s="11"/>
      <c r="F17" s="8"/>
      <c r="G17" s="10"/>
      <c r="H17" s="10"/>
      <c r="I17" s="10"/>
      <c r="J17" s="10"/>
      <c r="M17" s="8"/>
      <c r="N17" s="49"/>
      <c r="O17" s="136"/>
      <c r="P17" s="142"/>
      <c r="Q17" s="142"/>
      <c r="R17" s="7"/>
      <c r="S17" s="7"/>
    </row>
    <row r="18" spans="1:20" ht="24.95" customHeight="1" x14ac:dyDescent="0.2">
      <c r="A18" s="9"/>
      <c r="B18" s="298" t="str" cm="1">
        <f t="array" ref="B18">INDEX(Trad, N18, Lang)</f>
        <v>A. Einsparprotokoll</v>
      </c>
      <c r="C18" s="299"/>
      <c r="D18" s="299"/>
      <c r="E18" s="299"/>
      <c r="F18" s="294" t="str" cm="1">
        <f t="array" ref="F18">INDEX(Trad, O18, $Q$6)</f>
        <v>legt den Anwendungsbereich und die Anforderungen für die Umsetzung der Massnahme sowie an die Nachweise fest. Es ist keine Eingabe erforderlich.</v>
      </c>
      <c r="G18" s="294"/>
      <c r="H18" s="294"/>
      <c r="I18" s="294"/>
      <c r="J18" s="294"/>
      <c r="K18" s="294"/>
      <c r="L18" s="295"/>
      <c r="M18" s="8"/>
      <c r="N18" s="49">
        <v>206</v>
      </c>
      <c r="O18" s="49">
        <v>208</v>
      </c>
      <c r="P18" s="142"/>
      <c r="Q18" s="142"/>
      <c r="R18" s="7"/>
      <c r="S18" s="7"/>
    </row>
    <row r="19" spans="1:20" s="74" customFormat="1" ht="24.95" customHeight="1" x14ac:dyDescent="0.2">
      <c r="A19" s="9"/>
      <c r="B19" s="300" t="str" cm="1">
        <f t="array" ref="B19">INDEX(Trad, N19, Lang)</f>
        <v>B. Monitoringliste</v>
      </c>
      <c r="C19" s="301"/>
      <c r="D19" s="301"/>
      <c r="E19" s="301"/>
      <c r="F19" s="296" t="str" cm="1">
        <f t="array" ref="F19">INDEX(Trad, O19, $Q$6)</f>
        <v>fasst die in diesem Protokoll gemeldeten Massnahmen zusammen. Alle Eingabefelder müssen für jede Massnahme ausgefüllt werden.</v>
      </c>
      <c r="G19" s="296"/>
      <c r="H19" s="296"/>
      <c r="I19" s="296"/>
      <c r="J19" s="296"/>
      <c r="K19" s="296"/>
      <c r="L19" s="297"/>
      <c r="M19" s="71"/>
      <c r="N19" s="49">
        <v>207</v>
      </c>
      <c r="O19" s="49">
        <v>209</v>
      </c>
      <c r="P19" s="144"/>
      <c r="Q19" s="142"/>
      <c r="R19" s="7"/>
      <c r="S19" s="7"/>
      <c r="T19" s="51"/>
    </row>
    <row r="20" spans="1:20" s="74" customFormat="1" ht="20.100000000000001" customHeight="1" x14ac:dyDescent="0.2">
      <c r="A20" s="8"/>
      <c r="B20" s="70"/>
      <c r="C20" s="75"/>
      <c r="D20" s="7"/>
      <c r="E20" s="75"/>
      <c r="F20" s="71"/>
      <c r="G20" s="73"/>
      <c r="H20" s="73"/>
      <c r="I20" s="73"/>
      <c r="J20" s="73"/>
      <c r="K20" s="72"/>
      <c r="L20" s="72"/>
      <c r="M20" s="71"/>
      <c r="N20" s="49"/>
      <c r="O20" s="138"/>
      <c r="P20" s="144"/>
      <c r="Q20" s="142"/>
      <c r="R20" s="72"/>
      <c r="S20" s="72"/>
      <c r="T20" s="51"/>
    </row>
    <row r="21" spans="1:20" ht="12.75" customHeight="1" x14ac:dyDescent="0.2">
      <c r="A21" s="8"/>
      <c r="B21" s="12"/>
      <c r="C21" s="11"/>
      <c r="E21" s="11"/>
      <c r="F21" s="8"/>
      <c r="G21" s="10"/>
      <c r="H21" s="10"/>
      <c r="I21" s="10"/>
      <c r="J21" s="10"/>
      <c r="M21" s="8"/>
      <c r="N21" s="49"/>
      <c r="O21" s="136"/>
      <c r="P21" s="142"/>
      <c r="Q21" s="142"/>
      <c r="R21" s="7"/>
      <c r="S21" s="7"/>
      <c r="T21" s="44"/>
    </row>
    <row r="22" spans="1:20" s="69" customFormat="1" ht="20.100000000000001" customHeight="1" x14ac:dyDescent="0.2">
      <c r="A22" s="13"/>
      <c r="B22" s="65" t="str" cm="1">
        <f t="array" ref="B22">INDEX(Trad, N22, Lang)</f>
        <v>Versionshistorie</v>
      </c>
      <c r="C22" s="15"/>
      <c r="D22" s="16"/>
      <c r="E22" s="16"/>
      <c r="F22" s="13"/>
      <c r="G22" s="10"/>
      <c r="H22" s="10"/>
      <c r="I22" s="10"/>
      <c r="J22" s="10"/>
      <c r="K22" s="16"/>
      <c r="L22" s="16"/>
      <c r="M22" s="13"/>
      <c r="N22" s="49">
        <v>210</v>
      </c>
      <c r="O22" s="137"/>
      <c r="P22" s="143"/>
      <c r="Q22" s="142"/>
      <c r="R22" s="43" t="s">
        <v>4573</v>
      </c>
      <c r="S22" s="43" t="s">
        <v>4819</v>
      </c>
      <c r="T22" s="51"/>
    </row>
    <row r="23" spans="1:20" ht="8.1" customHeight="1" x14ac:dyDescent="0.2">
      <c r="A23" s="8"/>
      <c r="B23" s="12"/>
      <c r="C23" s="11"/>
      <c r="E23" s="11"/>
      <c r="F23" s="8"/>
      <c r="G23" s="10"/>
      <c r="H23" s="10"/>
      <c r="I23" s="10"/>
      <c r="J23" s="10"/>
      <c r="M23" s="8"/>
      <c r="N23" s="49"/>
      <c r="O23" s="136"/>
      <c r="P23" s="143"/>
      <c r="Q23" s="142"/>
      <c r="R23" s="7"/>
      <c r="S23" s="7"/>
    </row>
    <row r="24" spans="1:20" s="69" customFormat="1" ht="20.100000000000001" customHeight="1" x14ac:dyDescent="0.2">
      <c r="A24" s="16"/>
      <c r="B24" s="123" t="s">
        <v>4648</v>
      </c>
      <c r="C24" s="122" t="str" cm="1">
        <f t="array" ref="C24">INDEX(Trad, N24, Lang)</f>
        <v>Datum</v>
      </c>
      <c r="D24" s="302" t="str" cm="1">
        <f t="array" ref="D24">INDEX(Trad, O24, Lang)</f>
        <v>Änderung</v>
      </c>
      <c r="E24" s="303"/>
      <c r="F24" s="303"/>
      <c r="G24" s="303"/>
      <c r="H24" s="303"/>
      <c r="I24" s="303"/>
      <c r="J24" s="303"/>
      <c r="K24" s="303"/>
      <c r="L24" s="304"/>
      <c r="M24" s="16"/>
      <c r="N24" s="49">
        <v>216</v>
      </c>
      <c r="O24" s="49">
        <v>220</v>
      </c>
      <c r="P24" s="143"/>
      <c r="Q24" s="142"/>
      <c r="R24" s="215">
        <f>MAX($R$25:$R$38)</f>
        <v>0</v>
      </c>
      <c r="S24" s="215" t="str">
        <f>TEXT(VLOOKUP(R24, $R$25:$S$38, 2, FALSE), "mm.aaaa")</f>
        <v>MM.AAAA</v>
      </c>
      <c r="T24" s="51"/>
    </row>
    <row r="25" spans="1:20" ht="15" customHeight="1" x14ac:dyDescent="0.2">
      <c r="B25" s="221" t="str">
        <f>IF($R25&gt;0, R25, "")</f>
        <v/>
      </c>
      <c r="C25" s="222" t="str">
        <f>IF($R25&gt;0, S25, "")</f>
        <v/>
      </c>
      <c r="D25" s="305" t="str" cm="1">
        <f t="array" ref="D25">IF(B25&lt;&gt;"", INDEX(Trad, N25, Lang), "")</f>
        <v/>
      </c>
      <c r="E25" s="305"/>
      <c r="F25" s="305"/>
      <c r="G25" s="305"/>
      <c r="H25" s="305"/>
      <c r="I25" s="305"/>
      <c r="J25" s="305"/>
      <c r="K25" s="305"/>
      <c r="L25" s="306"/>
      <c r="N25" s="49">
        <v>221</v>
      </c>
      <c r="O25" s="136"/>
      <c r="P25" s="143"/>
      <c r="Q25" s="126"/>
      <c r="R25" s="219">
        <f>IF(ISBLANK($L10), 0, 1)</f>
        <v>0</v>
      </c>
      <c r="S25" s="220" t="str">
        <f>Q10</f>
        <v>MM.AAAA</v>
      </c>
      <c r="T25" s="51">
        <f>1</f>
        <v>1</v>
      </c>
    </row>
    <row r="26" spans="1:20" ht="15" customHeight="1" x14ac:dyDescent="0.2">
      <c r="B26" s="217" t="str">
        <f t="shared" ref="B26:C38" si="0">IF(OR(ISBLANK(R26), R25=R26),"",R26)</f>
        <v/>
      </c>
      <c r="C26" s="127" t="str">
        <f t="shared" si="0"/>
        <v/>
      </c>
      <c r="D26" s="291" t="str" cm="1">
        <f t="array" ref="D26">IF(ISBLANK(INDEX(Trad, N26, Lang)), "", INDEX(Trad, N26, Lang))</f>
        <v/>
      </c>
      <c r="E26" s="292"/>
      <c r="F26" s="292"/>
      <c r="G26" s="292"/>
      <c r="H26" s="292"/>
      <c r="I26" s="292"/>
      <c r="J26" s="292"/>
      <c r="K26" s="292"/>
      <c r="L26" s="293"/>
      <c r="N26" s="43">
        <v>222</v>
      </c>
      <c r="O26" s="136"/>
      <c r="P26" s="143"/>
      <c r="Q26" s="141"/>
      <c r="R26" s="223"/>
      <c r="S26" s="224"/>
      <c r="T26" s="51">
        <f>IF(ISBLANK(R26), 1001, IF(R26&lt;&gt;R25, T25+1,T25))</f>
        <v>1001</v>
      </c>
    </row>
    <row r="27" spans="1:20" ht="15" customHeight="1" x14ac:dyDescent="0.2">
      <c r="B27" s="217" t="str">
        <f t="shared" si="0"/>
        <v/>
      </c>
      <c r="C27" s="127" t="str">
        <f t="shared" si="0"/>
        <v/>
      </c>
      <c r="D27" s="291" t="str" cm="1">
        <f t="array" ref="D27">IF(ISBLANK(INDEX(Trad, N27, Lang)), "", INDEX(Trad, N27, Lang))</f>
        <v/>
      </c>
      <c r="E27" s="292"/>
      <c r="F27" s="292"/>
      <c r="G27" s="292"/>
      <c r="H27" s="292"/>
      <c r="I27" s="292"/>
      <c r="J27" s="292"/>
      <c r="K27" s="292"/>
      <c r="L27" s="293"/>
      <c r="N27" s="43">
        <v>223</v>
      </c>
      <c r="O27" s="136"/>
      <c r="P27" s="146"/>
      <c r="Q27" s="141"/>
      <c r="R27" s="223"/>
      <c r="S27" s="224"/>
      <c r="T27" s="51">
        <f t="shared" ref="T27:T38" si="1">IF(ISBLANK(R27), 1001, IF(R27&lt;&gt;R26, T26+1,T26))</f>
        <v>1001</v>
      </c>
    </row>
    <row r="28" spans="1:20" ht="15" customHeight="1" x14ac:dyDescent="0.2">
      <c r="B28" s="217" t="str">
        <f t="shared" si="0"/>
        <v/>
      </c>
      <c r="C28" s="127" t="str">
        <f t="shared" si="0"/>
        <v/>
      </c>
      <c r="D28" s="291" t="str" cm="1">
        <f t="array" ref="D28">IF(ISBLANK(INDEX(Trad, N28, Lang)), "", INDEX(Trad, N28, Lang))</f>
        <v/>
      </c>
      <c r="E28" s="292"/>
      <c r="F28" s="292"/>
      <c r="G28" s="292"/>
      <c r="H28" s="292"/>
      <c r="I28" s="292"/>
      <c r="J28" s="292"/>
      <c r="K28" s="292"/>
      <c r="L28" s="293"/>
      <c r="N28" s="43">
        <v>224</v>
      </c>
      <c r="O28" s="136"/>
      <c r="P28" s="146"/>
      <c r="Q28" s="141"/>
      <c r="R28" s="223"/>
      <c r="S28" s="224"/>
      <c r="T28" s="51">
        <f t="shared" si="1"/>
        <v>1001</v>
      </c>
    </row>
    <row r="29" spans="1:20" ht="15" customHeight="1" x14ac:dyDescent="0.2">
      <c r="B29" s="217" t="str">
        <f t="shared" si="0"/>
        <v/>
      </c>
      <c r="C29" s="127" t="str">
        <f t="shared" si="0"/>
        <v/>
      </c>
      <c r="D29" s="291" t="str" cm="1">
        <f t="array" ref="D29">IF(ISBLANK(INDEX(Trad, N29, Lang)), "", INDEX(Trad, N29, Lang))</f>
        <v/>
      </c>
      <c r="E29" s="292"/>
      <c r="F29" s="292"/>
      <c r="G29" s="292"/>
      <c r="H29" s="292"/>
      <c r="I29" s="292"/>
      <c r="J29" s="292"/>
      <c r="K29" s="292"/>
      <c r="L29" s="293"/>
      <c r="N29" s="43">
        <v>225</v>
      </c>
      <c r="O29" s="136"/>
      <c r="P29" s="146"/>
      <c r="Q29" s="141"/>
      <c r="R29" s="223"/>
      <c r="S29" s="224"/>
      <c r="T29" s="51">
        <f t="shared" si="1"/>
        <v>1001</v>
      </c>
    </row>
    <row r="30" spans="1:20" ht="15" customHeight="1" x14ac:dyDescent="0.2">
      <c r="B30" s="217" t="str">
        <f t="shared" si="0"/>
        <v/>
      </c>
      <c r="C30" s="127" t="str">
        <f t="shared" si="0"/>
        <v/>
      </c>
      <c r="D30" s="291" t="str" cm="1">
        <f t="array" ref="D30">IF(ISBLANK(INDEX(Trad, N30, Lang)), "", INDEX(Trad, N30, Lang))</f>
        <v/>
      </c>
      <c r="E30" s="292"/>
      <c r="F30" s="292"/>
      <c r="G30" s="292"/>
      <c r="H30" s="292"/>
      <c r="I30" s="292"/>
      <c r="J30" s="292"/>
      <c r="K30" s="292"/>
      <c r="L30" s="293"/>
      <c r="N30" s="43">
        <v>226</v>
      </c>
      <c r="O30" s="136"/>
      <c r="P30" s="146"/>
      <c r="Q30" s="141"/>
      <c r="R30" s="223"/>
      <c r="S30" s="224"/>
      <c r="T30" s="51">
        <f t="shared" si="1"/>
        <v>1001</v>
      </c>
    </row>
    <row r="31" spans="1:20" ht="15" customHeight="1" x14ac:dyDescent="0.2">
      <c r="B31" s="217" t="str">
        <f t="shared" si="0"/>
        <v/>
      </c>
      <c r="C31" s="127" t="str">
        <f t="shared" si="0"/>
        <v/>
      </c>
      <c r="D31" s="291" t="str" cm="1">
        <f t="array" ref="D31">IF(ISBLANK(INDEX(Trad, N31, Lang)), "", INDEX(Trad, N31, Lang))</f>
        <v/>
      </c>
      <c r="E31" s="292"/>
      <c r="F31" s="292"/>
      <c r="G31" s="292"/>
      <c r="H31" s="292"/>
      <c r="I31" s="292"/>
      <c r="J31" s="292"/>
      <c r="K31" s="292"/>
      <c r="L31" s="293"/>
      <c r="N31" s="43">
        <v>227</v>
      </c>
      <c r="O31" s="136"/>
      <c r="P31" s="146"/>
      <c r="Q31" s="141"/>
      <c r="R31" s="223"/>
      <c r="S31" s="224"/>
      <c r="T31" s="51">
        <f t="shared" si="1"/>
        <v>1001</v>
      </c>
    </row>
    <row r="32" spans="1:20" ht="15" customHeight="1" x14ac:dyDescent="0.2">
      <c r="B32" s="217" t="str">
        <f t="shared" si="0"/>
        <v/>
      </c>
      <c r="C32" s="127" t="str">
        <f t="shared" si="0"/>
        <v/>
      </c>
      <c r="D32" s="291" t="str" cm="1">
        <f t="array" ref="D32">IF(ISBLANK(INDEX(Trad, N32, Lang)), "", INDEX(Trad, N32, Lang))</f>
        <v/>
      </c>
      <c r="E32" s="292"/>
      <c r="F32" s="292"/>
      <c r="G32" s="292"/>
      <c r="H32" s="292"/>
      <c r="I32" s="292"/>
      <c r="J32" s="292"/>
      <c r="K32" s="292"/>
      <c r="L32" s="293"/>
      <c r="N32" s="43">
        <v>228</v>
      </c>
      <c r="O32" s="136"/>
      <c r="P32" s="146"/>
      <c r="Q32" s="141"/>
      <c r="R32" s="223"/>
      <c r="S32" s="224"/>
      <c r="T32" s="51">
        <f t="shared" si="1"/>
        <v>1001</v>
      </c>
    </row>
    <row r="33" spans="1:22" ht="15" customHeight="1" x14ac:dyDescent="0.2">
      <c r="B33" s="217" t="str">
        <f t="shared" si="0"/>
        <v/>
      </c>
      <c r="C33" s="127" t="str">
        <f t="shared" si="0"/>
        <v/>
      </c>
      <c r="D33" s="291" t="str" cm="1">
        <f t="array" ref="D33">IF(ISBLANK(INDEX(Trad, N33, Lang)), "", INDEX(Trad, N33, Lang))</f>
        <v/>
      </c>
      <c r="E33" s="292"/>
      <c r="F33" s="292"/>
      <c r="G33" s="292"/>
      <c r="H33" s="292"/>
      <c r="I33" s="292"/>
      <c r="J33" s="292"/>
      <c r="K33" s="292"/>
      <c r="L33" s="293"/>
      <c r="N33" s="43">
        <v>229</v>
      </c>
      <c r="O33" s="136"/>
      <c r="P33" s="146"/>
      <c r="Q33" s="141"/>
      <c r="R33" s="223"/>
      <c r="S33" s="224"/>
      <c r="T33" s="51">
        <f t="shared" si="1"/>
        <v>1001</v>
      </c>
    </row>
    <row r="34" spans="1:22" ht="15" customHeight="1" x14ac:dyDescent="0.2">
      <c r="B34" s="217" t="str">
        <f t="shared" si="0"/>
        <v/>
      </c>
      <c r="C34" s="127" t="str">
        <f t="shared" si="0"/>
        <v/>
      </c>
      <c r="D34" s="291" t="str" cm="1">
        <f t="array" ref="D34">IF(ISBLANK(INDEX(Trad, N34, Lang)), "", INDEX(Trad, N34, Lang))</f>
        <v/>
      </c>
      <c r="E34" s="292"/>
      <c r="F34" s="292"/>
      <c r="G34" s="292"/>
      <c r="H34" s="292"/>
      <c r="I34" s="292"/>
      <c r="J34" s="292"/>
      <c r="K34" s="292"/>
      <c r="L34" s="293"/>
      <c r="N34" s="43">
        <v>230</v>
      </c>
      <c r="O34" s="136"/>
      <c r="P34" s="146"/>
      <c r="Q34" s="141"/>
      <c r="R34" s="223"/>
      <c r="S34" s="224"/>
      <c r="T34" s="51">
        <f t="shared" si="1"/>
        <v>1001</v>
      </c>
    </row>
    <row r="35" spans="1:22" ht="15" customHeight="1" x14ac:dyDescent="0.2">
      <c r="B35" s="217" t="str">
        <f t="shared" si="0"/>
        <v/>
      </c>
      <c r="C35" s="127" t="str">
        <f t="shared" si="0"/>
        <v/>
      </c>
      <c r="D35" s="291" t="str" cm="1">
        <f t="array" ref="D35">IF(ISBLANK(INDEX(Trad, N35, Lang)), "", INDEX(Trad, N35, Lang))</f>
        <v/>
      </c>
      <c r="E35" s="292"/>
      <c r="F35" s="292"/>
      <c r="G35" s="292"/>
      <c r="H35" s="292"/>
      <c r="I35" s="292"/>
      <c r="J35" s="292"/>
      <c r="K35" s="292"/>
      <c r="L35" s="293"/>
      <c r="N35" s="43">
        <v>227</v>
      </c>
      <c r="O35" s="136"/>
      <c r="P35" s="146"/>
      <c r="Q35" s="141"/>
      <c r="R35" s="223"/>
      <c r="S35" s="224"/>
      <c r="T35" s="51">
        <f t="shared" si="1"/>
        <v>1001</v>
      </c>
    </row>
    <row r="36" spans="1:22" ht="15" customHeight="1" x14ac:dyDescent="0.2">
      <c r="B36" s="217" t="str">
        <f t="shared" si="0"/>
        <v/>
      </c>
      <c r="C36" s="127" t="str">
        <f t="shared" si="0"/>
        <v/>
      </c>
      <c r="D36" s="291" t="str" cm="1">
        <f t="array" ref="D36">IF(ISBLANK(INDEX(Trad, N36, Lang)), "", INDEX(Trad, N36, Lang))</f>
        <v/>
      </c>
      <c r="E36" s="292"/>
      <c r="F36" s="292"/>
      <c r="G36" s="292"/>
      <c r="H36" s="292"/>
      <c r="I36" s="292"/>
      <c r="J36" s="292"/>
      <c r="K36" s="292"/>
      <c r="L36" s="293"/>
      <c r="N36" s="43">
        <v>228</v>
      </c>
      <c r="O36" s="136"/>
      <c r="P36" s="146"/>
      <c r="Q36" s="141"/>
      <c r="R36" s="223"/>
      <c r="S36" s="224"/>
      <c r="T36" s="51">
        <f t="shared" si="1"/>
        <v>1001</v>
      </c>
    </row>
    <row r="37" spans="1:22" ht="15" customHeight="1" x14ac:dyDescent="0.2">
      <c r="B37" s="217" t="str">
        <f t="shared" si="0"/>
        <v/>
      </c>
      <c r="C37" s="127" t="str">
        <f t="shared" si="0"/>
        <v/>
      </c>
      <c r="D37" s="291" t="str" cm="1">
        <f t="array" ref="D37">IF(ISBLANK(INDEX(Trad, N37, Lang)), "", INDEX(Trad, N37, Lang))</f>
        <v/>
      </c>
      <c r="E37" s="292"/>
      <c r="F37" s="292"/>
      <c r="G37" s="292"/>
      <c r="H37" s="292"/>
      <c r="I37" s="292"/>
      <c r="J37" s="292"/>
      <c r="K37" s="292"/>
      <c r="L37" s="293"/>
      <c r="N37" s="43">
        <v>229</v>
      </c>
      <c r="O37" s="136"/>
      <c r="P37" s="146"/>
      <c r="Q37" s="141"/>
      <c r="R37" s="223"/>
      <c r="S37" s="224"/>
      <c r="T37" s="51">
        <f t="shared" si="1"/>
        <v>1001</v>
      </c>
    </row>
    <row r="38" spans="1:22" ht="15" customHeight="1" x14ac:dyDescent="0.2">
      <c r="B38" s="218" t="str">
        <f t="shared" si="0"/>
        <v/>
      </c>
      <c r="C38" s="128" t="str">
        <f t="shared" si="0"/>
        <v/>
      </c>
      <c r="D38" s="308" t="str" cm="1">
        <f t="array" ref="D38">IF(ISBLANK(INDEX(Trad, N38, Lang)), "", INDEX(Trad, N38, Lang))</f>
        <v/>
      </c>
      <c r="E38" s="309"/>
      <c r="F38" s="309"/>
      <c r="G38" s="309"/>
      <c r="H38" s="309"/>
      <c r="I38" s="309"/>
      <c r="J38" s="309"/>
      <c r="K38" s="309"/>
      <c r="L38" s="310"/>
      <c r="N38" s="43">
        <v>230</v>
      </c>
      <c r="O38" s="136"/>
      <c r="P38" s="146"/>
      <c r="Q38" s="141"/>
      <c r="R38" s="223"/>
      <c r="S38" s="224"/>
      <c r="T38" s="51">
        <f t="shared" si="1"/>
        <v>1001</v>
      </c>
    </row>
    <row r="39" spans="1:22" ht="15" customHeight="1" x14ac:dyDescent="0.2">
      <c r="B39" s="117"/>
      <c r="C39" s="118"/>
      <c r="D39" s="118"/>
      <c r="E39" s="118"/>
      <c r="F39" s="118"/>
      <c r="G39" s="118"/>
      <c r="H39" s="118"/>
      <c r="I39" s="118"/>
      <c r="J39" s="118"/>
      <c r="K39" s="118"/>
      <c r="L39" s="118"/>
      <c r="N39" s="49"/>
      <c r="O39" s="136"/>
      <c r="P39" s="143"/>
      <c r="Q39" s="142"/>
      <c r="R39" s="7"/>
      <c r="S39" s="7"/>
    </row>
    <row r="40" spans="1:22" ht="15" customHeight="1" x14ac:dyDescent="0.2">
      <c r="N40" s="49"/>
      <c r="O40" s="136"/>
      <c r="P40" s="143"/>
      <c r="Q40" s="142"/>
      <c r="R40" s="7"/>
      <c r="S40" s="7"/>
    </row>
    <row r="41" spans="1:22" ht="15" customHeight="1" x14ac:dyDescent="0.2">
      <c r="N41" s="49"/>
      <c r="O41" s="136"/>
      <c r="P41" s="142"/>
      <c r="Q41" s="142"/>
      <c r="R41" s="7"/>
      <c r="S41" s="7"/>
    </row>
    <row r="42" spans="1:22" ht="15" customHeight="1" x14ac:dyDescent="0.2">
      <c r="N42" s="49"/>
      <c r="O42" s="136"/>
      <c r="P42" s="142"/>
      <c r="Q42" s="142"/>
      <c r="R42" s="7"/>
      <c r="S42" s="7"/>
    </row>
    <row r="43" spans="1:22" ht="15" customHeight="1" x14ac:dyDescent="0.2">
      <c r="N43" s="49"/>
      <c r="O43" s="136"/>
      <c r="P43" s="142"/>
      <c r="Q43" s="142"/>
      <c r="R43" s="7"/>
      <c r="S43" s="7"/>
    </row>
    <row r="44" spans="1:22" s="45" customFormat="1" ht="13.5" customHeight="1" x14ac:dyDescent="0.2">
      <c r="A44" s="33"/>
      <c r="B44" s="22" t="str" cm="1">
        <f t="array" ref="B44">INDEX(Trad, N44, Lang)</f>
        <v>Disclaimer</v>
      </c>
      <c r="C44" s="22"/>
      <c r="D44" s="48"/>
      <c r="E44" s="48"/>
      <c r="F44" s="48"/>
      <c r="G44" s="48"/>
      <c r="H44" s="48"/>
      <c r="I44" s="48"/>
      <c r="J44" s="48"/>
      <c r="K44" s="48"/>
      <c r="L44" s="48"/>
      <c r="M44" s="48"/>
      <c r="N44" s="49">
        <v>240</v>
      </c>
      <c r="O44" s="136"/>
      <c r="P44" s="142"/>
      <c r="Q44" s="142"/>
      <c r="R44" s="7"/>
      <c r="S44" s="7"/>
      <c r="T44" s="109"/>
      <c r="U44" s="68"/>
      <c r="V44" s="68"/>
    </row>
    <row r="45" spans="1:22" s="45" customFormat="1" ht="58.5" customHeight="1" x14ac:dyDescent="0.2">
      <c r="A45" s="33"/>
      <c r="B45" s="307" t="str" cm="1">
        <f t="array" ref="B45">INDEX(Trad, N45, Lang)</f>
        <v>Dieses Dokument dient ausschliesslich für den Nachweis der Umsetzung der erwähnten Energieeffizienzmassnahme nach Artikel 46b EnG. Die enthaltenen Angaben und Berechnungen wurden anhand von Normen, Studien und Erfahrungswerten erstellt. Dieses Einsparprotokoll kann nicht anderweitig als Beleg der effektiven Stromeinsparungen, welche durch die jeweilige Effizienzmassnahme erbracht wurden, verwendet werden. Das Bundesamt für Energie übernimmt keinerlei Gewähr für eine Verwendung ausserhalb des Nachweises der Umsetzung nach Artikel 46b EnG.</v>
      </c>
      <c r="C45" s="307"/>
      <c r="D45" s="307"/>
      <c r="E45" s="307"/>
      <c r="F45" s="307"/>
      <c r="G45" s="307"/>
      <c r="H45" s="307"/>
      <c r="I45" s="307"/>
      <c r="J45" s="307"/>
      <c r="K45" s="307"/>
      <c r="L45" s="307"/>
      <c r="M45" s="48"/>
      <c r="N45" s="49">
        <v>241</v>
      </c>
      <c r="O45" s="136"/>
      <c r="P45" s="142"/>
      <c r="Q45" s="142"/>
      <c r="R45" s="7"/>
      <c r="S45" s="7"/>
      <c r="T45" s="51"/>
      <c r="U45" s="68"/>
      <c r="V45" s="68"/>
    </row>
    <row r="46" spans="1:22" x14ac:dyDescent="0.2">
      <c r="N46" s="49"/>
      <c r="O46" s="136"/>
      <c r="P46" s="142"/>
      <c r="Q46" s="142"/>
      <c r="R46" s="7"/>
      <c r="S46" s="7"/>
      <c r="T46" s="44"/>
    </row>
    <row r="47" spans="1:22" x14ac:dyDescent="0.2">
      <c r="N47" s="49"/>
      <c r="O47" s="136"/>
      <c r="P47" s="142"/>
      <c r="Q47" s="142"/>
      <c r="R47" s="7"/>
      <c r="S47" s="7"/>
    </row>
    <row r="48" spans="1:22" x14ac:dyDescent="0.2">
      <c r="N48" s="49"/>
      <c r="O48" s="136"/>
      <c r="P48" s="142"/>
      <c r="Q48" s="142"/>
      <c r="R48" s="7"/>
      <c r="S48" s="7"/>
    </row>
    <row r="49" spans="14:20" x14ac:dyDescent="0.2">
      <c r="N49" s="49"/>
      <c r="O49" s="136"/>
      <c r="P49" s="142"/>
      <c r="Q49" s="142"/>
      <c r="R49" s="7"/>
      <c r="S49" s="7"/>
    </row>
    <row r="50" spans="14:20" x14ac:dyDescent="0.2">
      <c r="N50" s="49"/>
      <c r="O50" s="136"/>
      <c r="P50" s="142"/>
      <c r="Q50" s="142"/>
      <c r="R50" s="7"/>
      <c r="S50" s="7"/>
    </row>
    <row r="51" spans="14:20" x14ac:dyDescent="0.2">
      <c r="N51" s="49"/>
      <c r="O51" s="136"/>
      <c r="P51" s="142"/>
      <c r="Q51" s="142"/>
      <c r="R51" s="7"/>
      <c r="S51" s="7"/>
    </row>
    <row r="52" spans="14:20" hidden="1" x14ac:dyDescent="0.2">
      <c r="N52" s="49"/>
    </row>
    <row r="53" spans="14:20" hidden="1" x14ac:dyDescent="0.2">
      <c r="N53" s="49"/>
    </row>
    <row r="54" spans="14:20" hidden="1" x14ac:dyDescent="0.2">
      <c r="N54" s="49"/>
      <c r="T54" s="51">
        <v>10</v>
      </c>
    </row>
    <row r="55" spans="14:20" hidden="1" x14ac:dyDescent="0.2">
      <c r="N55" s="49"/>
    </row>
    <row r="56" spans="14:20" hidden="1" x14ac:dyDescent="0.2">
      <c r="N56" s="49"/>
    </row>
    <row r="57" spans="14:20" hidden="1" x14ac:dyDescent="0.2">
      <c r="N57" s="49"/>
      <c r="T57" s="51">
        <v>10</v>
      </c>
    </row>
    <row r="58" spans="14:20" hidden="1" x14ac:dyDescent="0.2">
      <c r="N58" s="49"/>
    </row>
    <row r="59" spans="14:20" hidden="1" x14ac:dyDescent="0.2">
      <c r="N59" s="49"/>
    </row>
    <row r="60" spans="14:20" hidden="1" x14ac:dyDescent="0.2">
      <c r="N60" s="49"/>
      <c r="T60" s="51">
        <v>10</v>
      </c>
    </row>
    <row r="61" spans="14:20" hidden="1" x14ac:dyDescent="0.2">
      <c r="N61" s="49"/>
    </row>
    <row r="62" spans="14:20" hidden="1" x14ac:dyDescent="0.2">
      <c r="N62" s="49"/>
    </row>
    <row r="63" spans="14:20" hidden="1" x14ac:dyDescent="0.2">
      <c r="N63" s="49"/>
      <c r="T63" s="51">
        <v>10</v>
      </c>
    </row>
    <row r="64" spans="14:20" hidden="1" x14ac:dyDescent="0.2">
      <c r="N64" s="49"/>
    </row>
    <row r="65" spans="14:20" hidden="1" x14ac:dyDescent="0.2">
      <c r="N65" s="49"/>
    </row>
    <row r="66" spans="14:20" hidden="1" x14ac:dyDescent="0.2">
      <c r="N66" s="49"/>
      <c r="T66" s="51">
        <v>10</v>
      </c>
    </row>
    <row r="67" spans="14:20" hidden="1" x14ac:dyDescent="0.2">
      <c r="N67" s="49"/>
    </row>
    <row r="68" spans="14:20" hidden="1" x14ac:dyDescent="0.2">
      <c r="N68" s="49"/>
      <c r="T68" s="109">
        <v>8</v>
      </c>
    </row>
    <row r="69" spans="14:20" hidden="1" x14ac:dyDescent="0.2">
      <c r="N69" s="49"/>
    </row>
    <row r="70" spans="14:20" hidden="1" x14ac:dyDescent="0.2">
      <c r="N70" s="49"/>
      <c r="T70" s="51">
        <v>10</v>
      </c>
    </row>
    <row r="71" spans="14:20" hidden="1" x14ac:dyDescent="0.2">
      <c r="N71" s="49"/>
      <c r="T71" s="51">
        <v>10</v>
      </c>
    </row>
    <row r="72" spans="14:20" hidden="1" x14ac:dyDescent="0.2">
      <c r="N72" s="49"/>
    </row>
    <row r="73" spans="14:20" hidden="1" x14ac:dyDescent="0.2">
      <c r="N73" s="49"/>
      <c r="T73" s="44">
        <v>11</v>
      </c>
    </row>
    <row r="74" spans="14:20" hidden="1" x14ac:dyDescent="0.2">
      <c r="N74" s="49"/>
      <c r="T74" s="51">
        <v>10</v>
      </c>
    </row>
    <row r="75" spans="14:20" hidden="1" x14ac:dyDescent="0.2">
      <c r="N75" s="49"/>
    </row>
    <row r="76" spans="14:20" hidden="1" x14ac:dyDescent="0.2">
      <c r="N76" s="49"/>
      <c r="T76" s="44">
        <v>11</v>
      </c>
    </row>
    <row r="77" spans="14:20" hidden="1" x14ac:dyDescent="0.2">
      <c r="N77" s="49"/>
      <c r="T77" s="44"/>
    </row>
    <row r="78" spans="14:20" hidden="1" x14ac:dyDescent="0.2">
      <c r="N78" s="49"/>
    </row>
    <row r="79" spans="14:20" hidden="1" x14ac:dyDescent="0.2">
      <c r="N79" s="49"/>
      <c r="T79" s="51">
        <v>8</v>
      </c>
    </row>
    <row r="80" spans="14:20" hidden="1" x14ac:dyDescent="0.2">
      <c r="N80" s="49"/>
    </row>
    <row r="81" spans="14:20" hidden="1" x14ac:dyDescent="0.2">
      <c r="N81" s="49"/>
      <c r="T81" s="44">
        <v>11</v>
      </c>
    </row>
    <row r="82" spans="14:20" hidden="1" x14ac:dyDescent="0.2">
      <c r="N82" s="49"/>
    </row>
    <row r="83" spans="14:20" hidden="1" x14ac:dyDescent="0.2">
      <c r="N83" s="49"/>
    </row>
    <row r="84" spans="14:20" hidden="1" x14ac:dyDescent="0.2">
      <c r="N84" s="49"/>
    </row>
    <row r="85" spans="14:20" hidden="1" x14ac:dyDescent="0.2">
      <c r="N85" s="49"/>
    </row>
    <row r="86" spans="14:20" hidden="1" x14ac:dyDescent="0.2">
      <c r="N86" s="49"/>
    </row>
  </sheetData>
  <sheetProtection algorithmName="SHA-512" hashValue="urGCGCTrZHMYdB/WJcMJ101p6MGeVm7V9UW9SqVbOP1ebo9WUfNkEwh431cHI+QtDbGjcVkgR8ksSHUFRx3tpg==" saltValue="x3roxhP21FikjT6CjC/Cjg==" spinCount="100000" sheet="1" objects="1" scenarios="1"/>
  <mergeCells count="20">
    <mergeCell ref="D30:L30"/>
    <mergeCell ref="B45:L45"/>
    <mergeCell ref="D31:L31"/>
    <mergeCell ref="D32:L32"/>
    <mergeCell ref="D33:L33"/>
    <mergeCell ref="D35:L35"/>
    <mergeCell ref="D36:L36"/>
    <mergeCell ref="D37:L37"/>
    <mergeCell ref="D38:L38"/>
    <mergeCell ref="D34:L34"/>
    <mergeCell ref="D27:L27"/>
    <mergeCell ref="D28:L28"/>
    <mergeCell ref="D29:L29"/>
    <mergeCell ref="F18:L18"/>
    <mergeCell ref="F19:L19"/>
    <mergeCell ref="B18:E18"/>
    <mergeCell ref="B19:E19"/>
    <mergeCell ref="D24:L24"/>
    <mergeCell ref="D25:L25"/>
    <mergeCell ref="D26:L26"/>
  </mergeCells>
  <phoneticPr fontId="21" type="noConversion"/>
  <conditionalFormatting sqref="B25:L38">
    <cfRule type="expression" dxfId="2" priority="1">
      <formula>AND(NOT(ISBLANK($R25)), ISEVEN($T25))=TRUE</formula>
    </cfRule>
  </conditionalFormatting>
  <dataValidations count="3">
    <dataValidation type="list" allowBlank="1" showInputMessage="1" showErrorMessage="1" sqref="L6" xr:uid="{E6920D81-BC04-4772-B4BB-98870D664D7D}">
      <formula1>"D,F,I"</formula1>
    </dataValidation>
    <dataValidation type="date" operator="greaterThan" allowBlank="1" showInputMessage="1" showErrorMessage="1" sqref="L10" xr:uid="{D40E067B-9ABE-4A6E-8235-ACA4916321F3}">
      <formula1>45658</formula1>
    </dataValidation>
    <dataValidation type="date" operator="greaterThanOrEqual" allowBlank="1" showInputMessage="1" showErrorMessage="1" sqref="L8" xr:uid="{821C7A5F-554D-41B6-BF04-5C1FC8F57FF4}">
      <formula1>45658</formula1>
    </dataValidation>
  </dataValidations>
  <hyperlinks>
    <hyperlink ref="B18" location="A!A1" display="A!A1" xr:uid="{1D3F9DB4-041C-4B56-B2AA-3734D1526C8B}"/>
    <hyperlink ref="B19" location="B!A1" display="B!A1" xr:uid="{52B8788D-47B6-44F4-AC03-D7B3523C635C}"/>
  </hyperlinks>
  <pageMargins left="0.70866141732283472" right="0.70866141732283472" top="0.74803149606299213" bottom="0.74803149606299213" header="0.31496062992125984" footer="0.31496062992125984"/>
  <pageSetup paperSize="9" scale="82" orientation="portrait" horizontalDpi="90" verticalDpi="90" r:id="rId1"/>
  <headerFooter>
    <oddFooter>&amp;R&amp;"Arial,Standard"&amp;7&amp;P / &amp;N</oddFooter>
  </headerFooter>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9FD93-FD0F-41C5-9D7D-14DB4470CC57}">
  <dimension ref="A1:X409"/>
  <sheetViews>
    <sheetView workbookViewId="0">
      <selection activeCell="E9" sqref="E9"/>
    </sheetView>
  </sheetViews>
  <sheetFormatPr baseColWidth="10" defaultColWidth="0" defaultRowHeight="0" customHeight="1" zeroHeight="1" x14ac:dyDescent="0.2"/>
  <cols>
    <col min="1" max="1" width="7.7109375" style="7" customWidth="1"/>
    <col min="2" max="2" width="6.7109375" style="7" customWidth="1"/>
    <col min="3" max="3" width="8.7109375" style="7" customWidth="1"/>
    <col min="4" max="4" width="4.7109375" style="7" customWidth="1"/>
    <col min="5" max="13" width="8.7109375" style="7" customWidth="1"/>
    <col min="14" max="15" width="5.7109375" style="7" hidden="1" customWidth="1"/>
    <col min="16" max="16384" width="9.140625" style="68" hidden="1"/>
  </cols>
  <sheetData>
    <row r="1" spans="1:24" s="60" customFormat="1" ht="12.75" customHeight="1" x14ac:dyDescent="0.2">
      <c r="A1" s="58"/>
      <c r="B1" s="59">
        <f>Lang</f>
        <v>1</v>
      </c>
      <c r="C1" s="115"/>
      <c r="F1" s="61"/>
      <c r="G1" s="61"/>
      <c r="H1" s="61"/>
      <c r="K1" s="61"/>
      <c r="L1" s="61"/>
      <c r="M1" s="61"/>
      <c r="N1" s="61"/>
      <c r="O1" s="61"/>
      <c r="X1" s="58"/>
    </row>
    <row r="2" spans="1:24" s="60" customFormat="1" ht="12" customHeight="1" x14ac:dyDescent="0.2">
      <c r="A2" s="58"/>
      <c r="B2" s="312" t="str" cm="1">
        <f t="array" ref="B2">INDEX(Trad, 204, Lang)</f>
        <v>Zurück zur Übersicht</v>
      </c>
      <c r="C2" s="312"/>
      <c r="D2" s="312"/>
      <c r="E2" s="312"/>
      <c r="F2" s="63"/>
      <c r="G2" s="63"/>
      <c r="H2" s="63"/>
      <c r="I2" s="59"/>
      <c r="J2" s="59"/>
      <c r="K2" s="63"/>
      <c r="L2" s="63"/>
      <c r="M2" s="63"/>
      <c r="N2" s="63"/>
      <c r="O2" s="63"/>
      <c r="P2" s="59"/>
      <c r="Q2" s="59"/>
      <c r="X2" s="58"/>
    </row>
    <row r="3" spans="1:24" s="60" customFormat="1" ht="12" customHeight="1" x14ac:dyDescent="0.2">
      <c r="A3" s="58"/>
      <c r="B3" s="120"/>
      <c r="D3" s="121"/>
      <c r="F3" s="63"/>
      <c r="G3" s="63"/>
      <c r="H3" s="63"/>
      <c r="I3" s="59"/>
      <c r="J3" s="59"/>
      <c r="K3" s="63"/>
      <c r="L3" s="63"/>
      <c r="M3" s="63"/>
      <c r="N3" s="63"/>
      <c r="O3" s="63"/>
      <c r="P3" s="59"/>
      <c r="Q3" s="59"/>
      <c r="X3" s="58"/>
    </row>
    <row r="4" spans="1:24" s="69" customFormat="1" ht="20.100000000000001" customHeight="1" x14ac:dyDescent="0.25">
      <c r="A4" s="13"/>
      <c r="B4" s="14" t="str" cm="1">
        <f t="array" ref="B4">INDEX(Trad, N4, Lang)</f>
        <v>Vorwort</v>
      </c>
      <c r="C4" s="15"/>
      <c r="D4" s="16"/>
      <c r="E4" s="16"/>
      <c r="F4" s="13"/>
      <c r="G4" s="10"/>
      <c r="H4" s="10"/>
      <c r="I4" s="10"/>
      <c r="J4" s="10"/>
      <c r="K4" s="16"/>
      <c r="L4" s="16"/>
      <c r="M4" s="13"/>
      <c r="N4" s="49">
        <v>251</v>
      </c>
      <c r="O4" s="137"/>
    </row>
    <row r="5" spans="1:24" ht="8.1" customHeight="1" x14ac:dyDescent="0.2">
      <c r="A5" s="8"/>
      <c r="B5" s="12"/>
      <c r="C5" s="11"/>
      <c r="E5" s="11"/>
      <c r="F5" s="8"/>
      <c r="G5" s="10"/>
      <c r="H5" s="10"/>
      <c r="I5" s="10"/>
      <c r="J5" s="10"/>
      <c r="M5" s="8"/>
      <c r="N5" s="49"/>
      <c r="O5" s="136"/>
    </row>
    <row r="6" spans="1:24" ht="99.95" customHeight="1" x14ac:dyDescent="0.2">
      <c r="A6" s="9"/>
      <c r="B6" s="311" t="str" cm="1">
        <f t="array" ref="B6">INDEX(Trad, N6, Lang)</f>
        <v>Der Elektrizitätslieferant oder jede Person, die eine nicht standardisierte Massnahme für die Erfüllung der Zielvorgabe berücksichtigt haben möchte, kann das ganze Jahr über bei der Geschäftsstelle einen Antrag auf Prüfung der Eignung einer Massnahme als nicht standardisierte Massnahme stellen. Das folgende Formular dient zur Anrechenbarkeitsprüfung einer nicht standardisierten Massnahme im Rahmen der Effizienzsteigerungen gemäss Artikel 46b EnG. Es muss von der Antragstellerin vollständig ausgefüllt (Textfelder und Auswahlkästchen, falls zutreffend) werden und anschliessend an die Geschäftsstelle für die Prüfung per E-Mail (an info@effel.ch) zugestellt werden. Sämtliche erwähnten Anhänge müssen ebenfalls eingereicht werden</v>
      </c>
      <c r="C6" s="311"/>
      <c r="D6" s="311"/>
      <c r="E6" s="311"/>
      <c r="F6" s="311"/>
      <c r="G6" s="311"/>
      <c r="H6" s="311"/>
      <c r="I6" s="311"/>
      <c r="J6" s="311"/>
      <c r="K6" s="311"/>
      <c r="L6" s="311"/>
      <c r="M6" s="8"/>
      <c r="N6" s="49">
        <v>252</v>
      </c>
      <c r="O6" s="49"/>
    </row>
    <row r="7" spans="1:24" s="74" customFormat="1" ht="60" customHeight="1" x14ac:dyDescent="0.2">
      <c r="A7" s="9"/>
      <c r="B7" s="311" t="str" cm="1">
        <f t="array" ref="B7">INDEX(Trad, N7, Lang)</f>
        <v>Im Falle einer Zulassung gibt die Geschäftsstelle das Einsparprotokoll frei, das vom Elektrizitätslieferanten zwingend zu verwenden ist, um die Massnahme nach der Durchführung zu melden. Darin werden zudem allfällige Zusatzbedingungen sowie Nachweise aufgeführt, die zusammen mit dem Einsparprotokoll einzureichen oder aufzubewahren sind.</v>
      </c>
      <c r="C7" s="311"/>
      <c r="D7" s="311"/>
      <c r="E7" s="311"/>
      <c r="F7" s="311"/>
      <c r="G7" s="311"/>
      <c r="H7" s="311"/>
      <c r="I7" s="311"/>
      <c r="J7" s="311"/>
      <c r="K7" s="311"/>
      <c r="L7" s="311"/>
      <c r="M7" s="71"/>
      <c r="N7" s="49">
        <v>253</v>
      </c>
      <c r="O7" s="49"/>
    </row>
    <row r="8" spans="1:24" s="186" customFormat="1" ht="39.950000000000003" customHeight="1" x14ac:dyDescent="0.25">
      <c r="A8" s="13"/>
      <c r="B8" s="311" t="str" cm="1">
        <f t="array" ref="B8">INDEX(Trad, N8, Lang)</f>
        <v>Bei allfälligen Fragenwenden Sie sich bitte direkt an die Geschäftsstelle per E-Mail (info@effel.ch) oder Telefon (+41 58 332 22 83)</v>
      </c>
      <c r="C8" s="311"/>
      <c r="D8" s="311"/>
      <c r="E8" s="311"/>
      <c r="F8" s="311"/>
      <c r="G8" s="311"/>
      <c r="H8" s="311"/>
      <c r="I8" s="311"/>
      <c r="J8" s="311"/>
      <c r="K8" s="311"/>
      <c r="L8" s="311"/>
      <c r="M8" s="184"/>
      <c r="N8" s="49">
        <v>254</v>
      </c>
      <c r="O8" s="185"/>
    </row>
    <row r="9" spans="1:24" ht="12.75" customHeight="1" x14ac:dyDescent="0.2">
      <c r="A9" s="8"/>
      <c r="B9" s="117"/>
      <c r="C9" s="118"/>
      <c r="D9" s="118"/>
      <c r="E9" s="118"/>
      <c r="F9" s="118"/>
      <c r="G9" s="118"/>
      <c r="H9" s="118"/>
      <c r="I9" s="118"/>
      <c r="J9" s="118"/>
      <c r="K9" s="118"/>
      <c r="L9" s="118"/>
      <c r="M9" s="184"/>
      <c r="N9" s="49"/>
      <c r="O9" s="136"/>
    </row>
    <row r="10" spans="1:24" s="69" customFormat="1" ht="20.100000000000001" customHeight="1" x14ac:dyDescent="0.2">
      <c r="A10" s="13"/>
      <c r="B10" s="91" t="str" cm="1">
        <f t="array" ref="B10">INDEX(Trad, N10, Lang)</f>
        <v>Anleitung</v>
      </c>
      <c r="C10" s="91"/>
      <c r="D10" s="92"/>
      <c r="E10" s="92"/>
      <c r="F10" s="92"/>
      <c r="G10" s="92"/>
      <c r="H10" s="92"/>
      <c r="I10" s="92"/>
      <c r="J10" s="92"/>
      <c r="K10" s="92"/>
      <c r="L10" s="92"/>
      <c r="M10" s="184"/>
      <c r="N10" s="49">
        <v>255</v>
      </c>
      <c r="O10" s="136"/>
    </row>
    <row r="11" spans="1:24" ht="8.1" customHeight="1" x14ac:dyDescent="0.2">
      <c r="A11" s="8"/>
      <c r="B11" s="12"/>
      <c r="C11" s="11"/>
      <c r="E11" s="11"/>
      <c r="F11" s="8"/>
      <c r="G11" s="10"/>
      <c r="H11" s="10"/>
      <c r="I11" s="10"/>
      <c r="J11" s="10"/>
      <c r="M11" s="8"/>
      <c r="N11" s="49"/>
      <c r="O11" s="136"/>
      <c r="P11" s="69"/>
      <c r="Q11" s="69"/>
      <c r="R11" s="69"/>
      <c r="S11" s="69"/>
    </row>
    <row r="12" spans="1:24" s="115" customFormat="1" ht="13.5" customHeight="1" x14ac:dyDescent="0.2">
      <c r="A12" s="58"/>
      <c r="B12" s="131"/>
      <c r="C12" s="187" t="str" cm="1">
        <f t="array" ref="C12">INDEX(Trad, N12, Lang)</f>
        <v>Eingabefeld (obligatorisch)</v>
      </c>
      <c r="D12" s="60"/>
      <c r="E12" s="60"/>
      <c r="F12" s="62"/>
      <c r="G12" s="59"/>
      <c r="H12" s="59"/>
      <c r="I12" s="62"/>
      <c r="J12" s="59"/>
      <c r="K12" s="59"/>
      <c r="L12" s="60"/>
      <c r="M12" s="60"/>
      <c r="N12" s="49">
        <v>256</v>
      </c>
      <c r="O12" s="136"/>
      <c r="P12" s="69"/>
      <c r="Q12" s="69"/>
      <c r="R12" s="69"/>
      <c r="S12" s="69"/>
    </row>
    <row r="13" spans="1:24" s="115" customFormat="1" ht="13.5" customHeight="1" x14ac:dyDescent="0.2">
      <c r="A13" s="58"/>
      <c r="B13" s="130"/>
      <c r="C13" s="187" t="str" cm="1">
        <f t="array" ref="C13">INDEX(Trad, N13, Lang)</f>
        <v>Eingabefeld (optional)</v>
      </c>
      <c r="D13" s="60"/>
      <c r="E13" s="60"/>
      <c r="F13" s="62"/>
      <c r="G13" s="59"/>
      <c r="H13" s="59"/>
      <c r="I13" s="62"/>
      <c r="J13" s="59"/>
      <c r="K13" s="59"/>
      <c r="L13" s="60"/>
      <c r="M13" s="60"/>
      <c r="N13" s="49">
        <v>257</v>
      </c>
      <c r="O13" s="136"/>
      <c r="P13" s="69"/>
      <c r="Q13" s="69"/>
      <c r="R13" s="69"/>
      <c r="S13" s="69"/>
    </row>
    <row r="14" spans="1:24" s="115" customFormat="1" ht="13.5" customHeight="1" x14ac:dyDescent="0.2">
      <c r="A14" s="58"/>
      <c r="B14" s="111"/>
      <c r="C14" s="187" t="str" cm="1">
        <f t="array" ref="C14">INDEX(Trad, N14, Lang)</f>
        <v>Mehrfachauswahlfeld (obligatorisch)</v>
      </c>
      <c r="D14" s="60"/>
      <c r="E14" s="60"/>
      <c r="F14" s="62"/>
      <c r="G14" s="59"/>
      <c r="H14" s="59"/>
      <c r="I14" s="62"/>
      <c r="J14" s="59"/>
      <c r="K14" s="59"/>
      <c r="L14" s="60"/>
      <c r="M14" s="60"/>
      <c r="N14" s="49">
        <v>258</v>
      </c>
      <c r="O14" s="136"/>
      <c r="P14" s="69"/>
      <c r="Q14" s="69"/>
      <c r="R14" s="69"/>
      <c r="S14" s="69"/>
    </row>
    <row r="15" spans="1:24" s="115" customFormat="1" ht="13.5" customHeight="1" x14ac:dyDescent="0.2">
      <c r="A15" s="58"/>
      <c r="B15" s="112"/>
      <c r="C15" s="187" t="str" cm="1">
        <f t="array" ref="C15">INDEX(Trad, N15, Lang)</f>
        <v>Berechnetetes Feld</v>
      </c>
      <c r="D15" s="60"/>
      <c r="E15" s="60"/>
      <c r="F15" s="62"/>
      <c r="G15" s="59"/>
      <c r="H15" s="59"/>
      <c r="I15" s="62"/>
      <c r="J15" s="59"/>
      <c r="K15" s="59"/>
      <c r="L15" s="60"/>
      <c r="M15" s="60"/>
      <c r="N15" s="49">
        <v>259</v>
      </c>
      <c r="O15" s="49"/>
      <c r="P15" s="69"/>
      <c r="Q15" s="69"/>
      <c r="R15" s="69"/>
      <c r="S15" s="69"/>
    </row>
    <row r="16" spans="1:24" s="115" customFormat="1" ht="13.5" customHeight="1" x14ac:dyDescent="0.2">
      <c r="A16" s="58"/>
      <c r="B16" s="113"/>
      <c r="C16" s="187" t="str" cm="1">
        <f t="array" ref="C16">INDEX(Trad, N16, Lang)</f>
        <v>Gesperrtes Feld</v>
      </c>
      <c r="D16" s="60"/>
      <c r="E16" s="60"/>
      <c r="F16" s="62"/>
      <c r="G16" s="59"/>
      <c r="H16" s="59"/>
      <c r="I16" s="62"/>
      <c r="J16" s="59"/>
      <c r="K16" s="59"/>
      <c r="L16" s="60"/>
      <c r="M16" s="60"/>
      <c r="N16" s="49">
        <v>260</v>
      </c>
      <c r="O16" s="49"/>
      <c r="P16" s="69"/>
      <c r="Q16" s="69"/>
      <c r="R16" s="69"/>
      <c r="S16" s="69"/>
    </row>
    <row r="17" spans="1:19" s="115" customFormat="1" ht="13.5" customHeight="1" x14ac:dyDescent="0.2">
      <c r="A17" s="58"/>
      <c r="B17" s="114"/>
      <c r="C17" s="187" t="str" cm="1">
        <f t="array" ref="C17">INDEX(Trad, N17, Lang)</f>
        <v>Eingabefehler</v>
      </c>
      <c r="D17" s="60"/>
      <c r="E17" s="60"/>
      <c r="F17" s="116"/>
      <c r="G17" s="59"/>
      <c r="H17" s="59"/>
      <c r="I17" s="116"/>
      <c r="J17" s="59"/>
      <c r="K17" s="59"/>
      <c r="L17" s="60"/>
      <c r="M17" s="60"/>
      <c r="N17" s="49">
        <v>261</v>
      </c>
      <c r="O17" s="49"/>
      <c r="P17" s="69"/>
      <c r="Q17" s="69"/>
      <c r="R17" s="69"/>
      <c r="S17" s="69"/>
    </row>
    <row r="18" spans="1:19" ht="15" customHeight="1" x14ac:dyDescent="0.2">
      <c r="B18" s="117"/>
      <c r="C18" s="118"/>
      <c r="D18" s="118"/>
      <c r="E18" s="118"/>
      <c r="F18" s="118"/>
      <c r="G18" s="118"/>
      <c r="H18" s="118"/>
      <c r="I18" s="118"/>
      <c r="J18" s="118"/>
      <c r="K18" s="118"/>
      <c r="L18" s="118"/>
      <c r="N18" s="49"/>
      <c r="O18" s="49"/>
      <c r="P18" s="69"/>
      <c r="Q18" s="69"/>
      <c r="R18" s="69"/>
      <c r="S18" s="69"/>
    </row>
    <row r="19" spans="1:19" ht="15" customHeight="1" x14ac:dyDescent="0.2">
      <c r="B19" s="117"/>
      <c r="C19" s="118"/>
      <c r="D19" s="118"/>
      <c r="E19" s="118"/>
      <c r="F19" s="118"/>
      <c r="G19" s="118"/>
      <c r="H19" s="118"/>
      <c r="I19" s="118"/>
      <c r="J19" s="118"/>
      <c r="K19" s="118"/>
      <c r="L19" s="118"/>
      <c r="N19" s="49"/>
      <c r="O19" s="49"/>
      <c r="P19" s="69"/>
      <c r="Q19" s="69"/>
      <c r="R19" s="69"/>
      <c r="S19" s="69"/>
    </row>
    <row r="20" spans="1:19" ht="15" customHeight="1" x14ac:dyDescent="0.2">
      <c r="B20" s="117"/>
      <c r="C20" s="118"/>
      <c r="D20" s="118"/>
      <c r="E20" s="118"/>
      <c r="F20" s="118"/>
      <c r="G20" s="118"/>
      <c r="H20" s="118"/>
      <c r="I20" s="118"/>
      <c r="J20" s="118"/>
      <c r="K20" s="118"/>
      <c r="L20" s="118"/>
      <c r="N20" s="43"/>
      <c r="O20" s="136"/>
      <c r="P20" s="69"/>
      <c r="Q20" s="69"/>
      <c r="R20" s="69"/>
      <c r="S20" s="69"/>
    </row>
    <row r="21" spans="1:19" ht="15" customHeight="1" x14ac:dyDescent="0.2">
      <c r="B21" s="117"/>
      <c r="C21" s="118"/>
      <c r="D21" s="118"/>
      <c r="E21" s="118"/>
      <c r="F21" s="118"/>
      <c r="G21" s="118"/>
      <c r="H21" s="118"/>
      <c r="I21" s="118"/>
      <c r="J21" s="118"/>
      <c r="K21" s="118"/>
      <c r="L21" s="118"/>
      <c r="N21" s="43"/>
      <c r="O21" s="136"/>
    </row>
    <row r="22" spans="1:19" ht="15" customHeight="1" x14ac:dyDescent="0.2">
      <c r="B22" s="117"/>
      <c r="C22" s="118"/>
      <c r="D22" s="118"/>
      <c r="E22" s="118"/>
      <c r="F22" s="118"/>
      <c r="G22" s="118"/>
      <c r="H22" s="118"/>
      <c r="I22" s="118"/>
      <c r="J22" s="118"/>
      <c r="K22" s="118"/>
      <c r="L22" s="118"/>
      <c r="N22" s="43"/>
      <c r="O22" s="136"/>
    </row>
    <row r="23" spans="1:19" ht="15" customHeight="1" x14ac:dyDescent="0.2">
      <c r="B23" s="117"/>
      <c r="C23" s="118"/>
      <c r="D23" s="118"/>
      <c r="E23" s="118"/>
      <c r="F23" s="118"/>
      <c r="G23" s="118"/>
      <c r="H23" s="118"/>
      <c r="I23" s="118"/>
      <c r="J23" s="118"/>
      <c r="K23" s="118"/>
      <c r="L23" s="118"/>
      <c r="N23" s="43"/>
      <c r="O23" s="136"/>
    </row>
    <row r="24" spans="1:19" ht="15" customHeight="1" x14ac:dyDescent="0.2">
      <c r="B24" s="117"/>
      <c r="C24" s="118"/>
      <c r="D24" s="118"/>
      <c r="E24" s="118"/>
      <c r="F24" s="118"/>
      <c r="G24" s="118"/>
      <c r="H24" s="118"/>
      <c r="I24" s="118"/>
      <c r="J24" s="118"/>
      <c r="K24" s="118"/>
      <c r="L24" s="118"/>
      <c r="N24" s="43"/>
      <c r="O24" s="136"/>
    </row>
    <row r="25" spans="1:19" ht="15" customHeight="1" x14ac:dyDescent="0.2">
      <c r="B25" s="117"/>
      <c r="C25" s="118"/>
      <c r="D25" s="118"/>
      <c r="E25" s="118"/>
      <c r="F25" s="118"/>
      <c r="G25" s="118"/>
      <c r="H25" s="118"/>
      <c r="I25" s="118"/>
      <c r="J25" s="118"/>
      <c r="K25" s="118"/>
      <c r="L25" s="118"/>
      <c r="N25" s="43"/>
      <c r="O25" s="136"/>
    </row>
    <row r="26" spans="1:19" ht="15" customHeight="1" x14ac:dyDescent="0.2">
      <c r="B26" s="117"/>
      <c r="C26" s="118"/>
      <c r="D26" s="118"/>
      <c r="E26" s="118"/>
      <c r="F26" s="118"/>
      <c r="G26" s="118"/>
      <c r="H26" s="118"/>
      <c r="I26" s="118"/>
      <c r="J26" s="118"/>
      <c r="K26" s="118"/>
      <c r="L26" s="118"/>
      <c r="N26" s="49"/>
      <c r="O26" s="136"/>
    </row>
    <row r="27" spans="1:19" ht="15" customHeight="1" x14ac:dyDescent="0.2">
      <c r="N27" s="49"/>
      <c r="O27" s="136"/>
    </row>
    <row r="28" spans="1:19" ht="15" customHeight="1" x14ac:dyDescent="0.2">
      <c r="N28" s="49"/>
      <c r="O28" s="136"/>
    </row>
    <row r="29" spans="1:19" ht="15" customHeight="1" x14ac:dyDescent="0.2">
      <c r="N29" s="49"/>
      <c r="O29" s="136"/>
    </row>
    <row r="30" spans="1:19" ht="15" customHeight="1" x14ac:dyDescent="0.2">
      <c r="N30" s="49"/>
      <c r="O30" s="136"/>
    </row>
    <row r="31" spans="1:19" ht="15" customHeight="1" x14ac:dyDescent="0.2">
      <c r="N31" s="49"/>
      <c r="O31" s="136"/>
    </row>
    <row r="32" spans="1:19" ht="15" customHeight="1" x14ac:dyDescent="0.2">
      <c r="N32" s="49"/>
      <c r="O32" s="136"/>
    </row>
    <row r="33" spans="1:15" s="45" customFormat="1" ht="13.5" customHeight="1" x14ac:dyDescent="0.2">
      <c r="A33" s="33"/>
      <c r="B33" s="22"/>
      <c r="C33" s="22"/>
      <c r="D33" s="48"/>
      <c r="E33" s="48"/>
      <c r="F33" s="48"/>
      <c r="G33" s="48"/>
      <c r="H33" s="48"/>
      <c r="I33" s="48"/>
      <c r="J33" s="48"/>
      <c r="K33" s="48"/>
      <c r="L33" s="48"/>
      <c r="M33" s="48"/>
      <c r="N33" s="49"/>
      <c r="O33" s="136"/>
    </row>
    <row r="34" spans="1:15" ht="14.25" x14ac:dyDescent="0.2">
      <c r="N34" s="49"/>
      <c r="O34" s="136"/>
    </row>
    <row r="35" spans="1:15" ht="14.25" x14ac:dyDescent="0.2">
      <c r="N35" s="49"/>
      <c r="O35" s="136"/>
    </row>
    <row r="36" spans="1:15" ht="14.25" x14ac:dyDescent="0.2">
      <c r="N36" s="49"/>
      <c r="O36" s="136"/>
    </row>
    <row r="37" spans="1:15" ht="14.25" x14ac:dyDescent="0.2">
      <c r="N37" s="49"/>
      <c r="O37" s="136"/>
    </row>
    <row r="38" spans="1:15" ht="14.25" hidden="1" x14ac:dyDescent="0.2">
      <c r="N38" s="49"/>
      <c r="O38" s="136"/>
    </row>
    <row r="39" spans="1:15" ht="14.25" hidden="1" x14ac:dyDescent="0.2">
      <c r="N39" s="49"/>
      <c r="O39" s="136"/>
    </row>
    <row r="40" spans="1:15" ht="14.25" hidden="1" x14ac:dyDescent="0.2">
      <c r="N40" s="49"/>
      <c r="O40" s="136"/>
    </row>
    <row r="41" spans="1:15" ht="14.25" hidden="1" x14ac:dyDescent="0.2">
      <c r="N41" s="49"/>
      <c r="O41" s="136"/>
    </row>
    <row r="42" spans="1:15" ht="14.25" hidden="1" x14ac:dyDescent="0.2">
      <c r="N42" s="49"/>
      <c r="O42" s="136"/>
    </row>
    <row r="43" spans="1:15" ht="14.25" hidden="1" x14ac:dyDescent="0.2">
      <c r="N43" s="49"/>
      <c r="O43" s="136"/>
    </row>
    <row r="44" spans="1:15" ht="14.25" hidden="1" x14ac:dyDescent="0.2">
      <c r="N44" s="49"/>
      <c r="O44" s="136"/>
    </row>
    <row r="45" spans="1:15" ht="14.25" hidden="1" x14ac:dyDescent="0.2">
      <c r="N45" s="49"/>
      <c r="O45" s="136"/>
    </row>
    <row r="46" spans="1:15" ht="14.25" hidden="1" x14ac:dyDescent="0.2">
      <c r="N46" s="49"/>
      <c r="O46" s="136"/>
    </row>
    <row r="47" spans="1:15" ht="14.25" hidden="1" x14ac:dyDescent="0.2">
      <c r="N47" s="49"/>
      <c r="O47" s="136"/>
    </row>
    <row r="48" spans="1:15" ht="14.25" hidden="1" x14ac:dyDescent="0.2">
      <c r="N48" s="49"/>
      <c r="O48" s="136"/>
    </row>
    <row r="49" spans="14:15" ht="14.25" hidden="1" x14ac:dyDescent="0.2">
      <c r="N49" s="49"/>
      <c r="O49" s="136"/>
    </row>
    <row r="50" spans="14:15" ht="14.25" hidden="1" x14ac:dyDescent="0.2">
      <c r="N50" s="49"/>
      <c r="O50" s="136"/>
    </row>
    <row r="51" spans="14:15" ht="14.25" hidden="1" x14ac:dyDescent="0.2">
      <c r="N51" s="49"/>
      <c r="O51" s="136"/>
    </row>
    <row r="52" spans="14:15" ht="14.25" hidden="1" x14ac:dyDescent="0.2">
      <c r="N52" s="49"/>
      <c r="O52" s="136"/>
    </row>
    <row r="53" spans="14:15" ht="14.25" hidden="1" x14ac:dyDescent="0.2">
      <c r="N53" s="49"/>
      <c r="O53" s="136"/>
    </row>
    <row r="54" spans="14:15" ht="14.25" hidden="1" x14ac:dyDescent="0.2">
      <c r="N54" s="49"/>
      <c r="O54" s="136"/>
    </row>
    <row r="55" spans="14:15" ht="14.25" hidden="1" x14ac:dyDescent="0.2">
      <c r="N55" s="49"/>
      <c r="O55" s="136"/>
    </row>
    <row r="56" spans="14:15" ht="14.25" hidden="1" x14ac:dyDescent="0.2">
      <c r="N56" s="49"/>
      <c r="O56" s="136"/>
    </row>
    <row r="57" spans="14:15" ht="14.25" hidden="1" x14ac:dyDescent="0.2">
      <c r="N57" s="49"/>
      <c r="O57" s="136"/>
    </row>
    <row r="58" spans="14:15" ht="14.25" hidden="1" x14ac:dyDescent="0.2">
      <c r="N58" s="49"/>
      <c r="O58" s="136"/>
    </row>
    <row r="59" spans="14:15" ht="14.25" hidden="1" x14ac:dyDescent="0.2">
      <c r="N59" s="49"/>
      <c r="O59" s="136"/>
    </row>
    <row r="60" spans="14:15" ht="14.25" hidden="1" x14ac:dyDescent="0.2">
      <c r="N60" s="49"/>
      <c r="O60" s="136"/>
    </row>
    <row r="61" spans="14:15" ht="14.25" hidden="1" x14ac:dyDescent="0.2">
      <c r="N61" s="49"/>
      <c r="O61" s="136"/>
    </row>
    <row r="62" spans="14:15" ht="14.25" hidden="1" x14ac:dyDescent="0.2">
      <c r="N62" s="49"/>
      <c r="O62" s="136"/>
    </row>
    <row r="63" spans="14:15" ht="14.25" hidden="1" x14ac:dyDescent="0.2">
      <c r="N63" s="49"/>
      <c r="O63" s="136"/>
    </row>
    <row r="64" spans="14:15" ht="14.25" hidden="1" x14ac:dyDescent="0.2">
      <c r="N64" s="49"/>
      <c r="O64" s="136"/>
    </row>
    <row r="65" spans="14:15" ht="14.25" hidden="1" x14ac:dyDescent="0.2">
      <c r="N65" s="49"/>
      <c r="O65" s="136"/>
    </row>
    <row r="66" spans="14:15" ht="14.25" hidden="1" x14ac:dyDescent="0.2">
      <c r="N66" s="49"/>
      <c r="O66" s="136"/>
    </row>
    <row r="67" spans="14:15" ht="14.25" hidden="1" x14ac:dyDescent="0.2">
      <c r="N67" s="49"/>
      <c r="O67" s="136"/>
    </row>
    <row r="68" spans="14:15" ht="14.25" hidden="1" x14ac:dyDescent="0.2">
      <c r="N68" s="49"/>
      <c r="O68" s="136"/>
    </row>
    <row r="69" spans="14:15" ht="14.25" hidden="1" x14ac:dyDescent="0.2">
      <c r="N69" s="49"/>
      <c r="O69" s="136"/>
    </row>
    <row r="70" spans="14:15" ht="14.25" hidden="1" x14ac:dyDescent="0.2">
      <c r="N70" s="49"/>
      <c r="O70" s="136"/>
    </row>
    <row r="71" spans="14:15" ht="14.25" hidden="1" x14ac:dyDescent="0.2">
      <c r="N71" s="49"/>
      <c r="O71" s="136"/>
    </row>
    <row r="72" spans="14:15" ht="14.25" hidden="1" x14ac:dyDescent="0.2">
      <c r="N72" s="49"/>
      <c r="O72" s="136"/>
    </row>
    <row r="73" spans="14:15" ht="14.25" hidden="1" x14ac:dyDescent="0.2">
      <c r="N73" s="49"/>
      <c r="O73" s="136"/>
    </row>
    <row r="74" spans="14:15" ht="14.25" hidden="1" x14ac:dyDescent="0.2">
      <c r="N74" s="49"/>
      <c r="O74" s="136"/>
    </row>
    <row r="75" spans="14:15" ht="14.25" hidden="1" customHeight="1" x14ac:dyDescent="0.2"/>
    <row r="76" spans="14:15" ht="14.25" hidden="1" customHeight="1" x14ac:dyDescent="0.2"/>
    <row r="77" spans="14:15" ht="14.25" hidden="1" customHeight="1" x14ac:dyDescent="0.2"/>
    <row r="78" spans="14:15" ht="14.25" hidden="1" customHeight="1" x14ac:dyDescent="0.2"/>
    <row r="79" spans="14:15" ht="14.25" hidden="1" customHeight="1" x14ac:dyDescent="0.2"/>
    <row r="80" spans="14:15" ht="14.25" hidden="1" customHeight="1" x14ac:dyDescent="0.2"/>
    <row r="81" ht="14.25" hidden="1" customHeight="1" x14ac:dyDescent="0.2"/>
    <row r="82" ht="14.25" hidden="1" customHeight="1" x14ac:dyDescent="0.2"/>
    <row r="83" ht="14.25" hidden="1" customHeight="1" x14ac:dyDescent="0.2"/>
    <row r="84" ht="14.25" hidden="1" customHeight="1" x14ac:dyDescent="0.2"/>
    <row r="85" ht="14.25" hidden="1" customHeight="1" x14ac:dyDescent="0.2"/>
    <row r="86" ht="14.25" hidden="1" customHeight="1" x14ac:dyDescent="0.2"/>
    <row r="87" ht="14.25" hidden="1" customHeight="1" x14ac:dyDescent="0.2"/>
    <row r="88" ht="14.25" hidden="1" customHeight="1" x14ac:dyDescent="0.2"/>
    <row r="89" ht="14.25" hidden="1" customHeight="1" x14ac:dyDescent="0.2"/>
    <row r="90" ht="14.25" hidden="1" customHeight="1" x14ac:dyDescent="0.2"/>
    <row r="91" ht="14.25" hidden="1" customHeight="1" x14ac:dyDescent="0.2"/>
    <row r="92" ht="14.25" hidden="1" customHeight="1" x14ac:dyDescent="0.2"/>
    <row r="93" ht="14.25" hidden="1" customHeight="1" x14ac:dyDescent="0.2"/>
    <row r="94" ht="14.25" hidden="1" customHeight="1" x14ac:dyDescent="0.2"/>
    <row r="95" ht="14.25" hidden="1" customHeight="1" x14ac:dyDescent="0.2"/>
    <row r="96"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row r="110" ht="14.25" hidden="1" customHeight="1" x14ac:dyDescent="0.2"/>
    <row r="111" ht="14.25" hidden="1" customHeight="1" x14ac:dyDescent="0.2"/>
    <row r="112" ht="14.25" hidden="1" customHeight="1" x14ac:dyDescent="0.2"/>
    <row r="113" ht="14.25" hidden="1" customHeight="1" x14ac:dyDescent="0.2"/>
    <row r="114" ht="14.25" hidden="1" customHeight="1" x14ac:dyDescent="0.2"/>
    <row r="115" ht="14.25" hidden="1" customHeight="1" x14ac:dyDescent="0.2"/>
    <row r="116" ht="14.25" hidden="1" customHeight="1" x14ac:dyDescent="0.2"/>
    <row r="117" ht="14.25" hidden="1" customHeight="1" x14ac:dyDescent="0.2"/>
    <row r="118" ht="14.25" hidden="1" customHeight="1" x14ac:dyDescent="0.2"/>
    <row r="119" ht="14.25" hidden="1" customHeight="1" x14ac:dyDescent="0.2"/>
    <row r="120" ht="14.25" hidden="1" customHeight="1" x14ac:dyDescent="0.2"/>
    <row r="121" ht="14.25" hidden="1" customHeight="1" x14ac:dyDescent="0.2"/>
    <row r="122" ht="14.25" hidden="1" customHeight="1" x14ac:dyDescent="0.2"/>
    <row r="123" ht="14.25" hidden="1" customHeight="1" x14ac:dyDescent="0.2"/>
    <row r="124" ht="14.25" hidden="1" customHeight="1" x14ac:dyDescent="0.2"/>
    <row r="125" ht="14.25" hidden="1" customHeight="1" x14ac:dyDescent="0.2"/>
    <row r="126" ht="14.25" hidden="1" customHeight="1" x14ac:dyDescent="0.2"/>
    <row r="127" ht="14.25" hidden="1" customHeight="1" x14ac:dyDescent="0.2"/>
    <row r="128" ht="14.25" hidden="1" customHeight="1" x14ac:dyDescent="0.2"/>
    <row r="129" ht="14.25" hidden="1" customHeight="1" x14ac:dyDescent="0.2"/>
    <row r="130" ht="14.25" hidden="1" customHeight="1" x14ac:dyDescent="0.2"/>
    <row r="131" ht="14.25" hidden="1" customHeight="1" x14ac:dyDescent="0.2"/>
    <row r="132" ht="14.25" hidden="1" customHeight="1" x14ac:dyDescent="0.2"/>
    <row r="133" ht="14.25" hidden="1" customHeight="1" x14ac:dyDescent="0.2"/>
    <row r="134" ht="14.25" hidden="1" customHeight="1" x14ac:dyDescent="0.2"/>
    <row r="135" ht="14.25" hidden="1" customHeight="1" x14ac:dyDescent="0.2"/>
    <row r="136" ht="14.25" hidden="1" customHeight="1" x14ac:dyDescent="0.2"/>
    <row r="137" ht="14.25" hidden="1" customHeight="1" x14ac:dyDescent="0.2"/>
    <row r="138" ht="14.25" hidden="1" customHeight="1" x14ac:dyDescent="0.2"/>
    <row r="139" ht="14.25" hidden="1" customHeight="1" x14ac:dyDescent="0.2"/>
    <row r="140" ht="14.25" hidden="1" customHeight="1" x14ac:dyDescent="0.2"/>
    <row r="141" ht="14.25" hidden="1" customHeight="1" x14ac:dyDescent="0.2"/>
    <row r="142" ht="14.25" hidden="1" customHeight="1" x14ac:dyDescent="0.2"/>
    <row r="143" ht="14.25" hidden="1" customHeight="1" x14ac:dyDescent="0.2"/>
    <row r="144" ht="14.25" hidden="1" customHeight="1" x14ac:dyDescent="0.2"/>
    <row r="145" ht="14.25" hidden="1" customHeight="1" x14ac:dyDescent="0.2"/>
    <row r="146" ht="14.25" hidden="1" customHeight="1" x14ac:dyDescent="0.2"/>
    <row r="147" ht="14.25" hidden="1" customHeight="1" x14ac:dyDescent="0.2"/>
    <row r="148" ht="14.25" hidden="1" customHeight="1" x14ac:dyDescent="0.2"/>
    <row r="149" ht="14.25" hidden="1" customHeight="1" x14ac:dyDescent="0.2"/>
    <row r="150" ht="14.25" hidden="1" customHeight="1" x14ac:dyDescent="0.2"/>
    <row r="151" ht="14.25" hidden="1" customHeight="1" x14ac:dyDescent="0.2"/>
    <row r="152" ht="14.25" hidden="1" customHeight="1" x14ac:dyDescent="0.2"/>
    <row r="153" ht="14.25" hidden="1" customHeight="1" x14ac:dyDescent="0.2"/>
    <row r="154" ht="14.25" hidden="1" customHeight="1" x14ac:dyDescent="0.2"/>
    <row r="155" ht="14.25" hidden="1" customHeight="1" x14ac:dyDescent="0.2"/>
    <row r="156" ht="14.25" hidden="1" customHeight="1" x14ac:dyDescent="0.2"/>
    <row r="157" ht="14.25" hidden="1" customHeight="1" x14ac:dyDescent="0.2"/>
    <row r="158" ht="14.25" hidden="1" customHeight="1" x14ac:dyDescent="0.2"/>
    <row r="159" ht="14.25" hidden="1" customHeight="1" x14ac:dyDescent="0.2"/>
    <row r="160" ht="14.25" hidden="1" customHeight="1" x14ac:dyDescent="0.2"/>
    <row r="161" ht="14.25" hidden="1" customHeight="1" x14ac:dyDescent="0.2"/>
    <row r="162" ht="14.25" hidden="1" customHeight="1" x14ac:dyDescent="0.2"/>
    <row r="163" ht="14.25" hidden="1" customHeight="1" x14ac:dyDescent="0.2"/>
    <row r="164" ht="14.25" hidden="1" customHeight="1" x14ac:dyDescent="0.2"/>
    <row r="165" ht="14.25" hidden="1" customHeight="1" x14ac:dyDescent="0.2"/>
    <row r="166" ht="14.25" hidden="1" customHeight="1" x14ac:dyDescent="0.2"/>
    <row r="167" ht="14.25" hidden="1" customHeight="1" x14ac:dyDescent="0.2"/>
    <row r="168" ht="14.25" hidden="1" customHeight="1" x14ac:dyDescent="0.2"/>
    <row r="169" ht="14.25" hidden="1" customHeight="1" x14ac:dyDescent="0.2"/>
    <row r="170" ht="14.25" hidden="1" customHeight="1" x14ac:dyDescent="0.2"/>
    <row r="171" ht="14.25" hidden="1" customHeight="1" x14ac:dyDescent="0.2"/>
    <row r="172" ht="14.25" hidden="1" customHeight="1" x14ac:dyDescent="0.2"/>
    <row r="173" ht="14.25" hidden="1" customHeight="1" x14ac:dyDescent="0.2"/>
    <row r="174" ht="14.25" hidden="1" customHeight="1" x14ac:dyDescent="0.2"/>
    <row r="175" ht="14.25" hidden="1" customHeight="1" x14ac:dyDescent="0.2"/>
    <row r="176" ht="14.25" hidden="1" customHeight="1" x14ac:dyDescent="0.2"/>
    <row r="177" ht="14.25" hidden="1" customHeight="1" x14ac:dyDescent="0.2"/>
    <row r="178" ht="14.25" hidden="1" customHeight="1" x14ac:dyDescent="0.2"/>
    <row r="179" ht="14.25" hidden="1" customHeight="1" x14ac:dyDescent="0.2"/>
    <row r="180" ht="14.25" hidden="1" customHeight="1" x14ac:dyDescent="0.2"/>
    <row r="181" ht="14.25" hidden="1" customHeight="1" x14ac:dyDescent="0.2"/>
    <row r="182" ht="14.25" hidden="1" customHeight="1" x14ac:dyDescent="0.2"/>
    <row r="183" ht="14.25" hidden="1" customHeight="1" x14ac:dyDescent="0.2"/>
    <row r="184" ht="14.25" hidden="1" customHeight="1" x14ac:dyDescent="0.2"/>
    <row r="185" ht="14.25" hidden="1" customHeight="1" x14ac:dyDescent="0.2"/>
    <row r="186" ht="14.25" hidden="1" customHeight="1" x14ac:dyDescent="0.2"/>
    <row r="187" ht="14.25" hidden="1" customHeight="1" x14ac:dyDescent="0.2"/>
    <row r="188" ht="14.25" hidden="1" customHeight="1" x14ac:dyDescent="0.2"/>
    <row r="189" ht="14.25" hidden="1" customHeight="1" x14ac:dyDescent="0.2"/>
    <row r="190" ht="14.25" hidden="1" customHeight="1" x14ac:dyDescent="0.2"/>
    <row r="191" ht="14.25" hidden="1" customHeight="1" x14ac:dyDescent="0.2"/>
    <row r="192" ht="14.25" hidden="1" customHeight="1" x14ac:dyDescent="0.2"/>
    <row r="193" ht="14.25" hidden="1" customHeight="1" x14ac:dyDescent="0.2"/>
    <row r="194" ht="14.25" hidden="1" customHeight="1" x14ac:dyDescent="0.2"/>
    <row r="195" ht="14.25" hidden="1" customHeight="1" x14ac:dyDescent="0.2"/>
    <row r="196" ht="14.25" hidden="1" customHeight="1" x14ac:dyDescent="0.2"/>
    <row r="197" ht="14.25" hidden="1" customHeight="1" x14ac:dyDescent="0.2"/>
    <row r="198" ht="14.25" hidden="1" customHeight="1" x14ac:dyDescent="0.2"/>
    <row r="199" ht="14.25" hidden="1" customHeight="1" x14ac:dyDescent="0.2"/>
    <row r="200" ht="14.25" hidden="1" customHeight="1" x14ac:dyDescent="0.2"/>
    <row r="201" ht="14.25" hidden="1" customHeight="1" x14ac:dyDescent="0.2"/>
    <row r="202" ht="14.25" hidden="1" customHeight="1" x14ac:dyDescent="0.2"/>
    <row r="203" ht="14.25" hidden="1" customHeight="1" x14ac:dyDescent="0.2"/>
    <row r="204" ht="14.25" hidden="1" customHeight="1" x14ac:dyDescent="0.2"/>
    <row r="205" ht="14.25" hidden="1" customHeight="1" x14ac:dyDescent="0.2"/>
    <row r="206" ht="14.25" hidden="1" customHeight="1" x14ac:dyDescent="0.2"/>
    <row r="207" ht="14.25" hidden="1" customHeight="1" x14ac:dyDescent="0.2"/>
    <row r="208" ht="14.25" hidden="1" customHeight="1" x14ac:dyDescent="0.2"/>
    <row r="209" ht="14.25" hidden="1" customHeight="1" x14ac:dyDescent="0.2"/>
    <row r="210" ht="14.25" hidden="1" customHeight="1" x14ac:dyDescent="0.2"/>
    <row r="211" ht="14.25" hidden="1" customHeight="1" x14ac:dyDescent="0.2"/>
    <row r="212" ht="14.25" hidden="1" customHeight="1" x14ac:dyDescent="0.2"/>
    <row r="213" ht="14.25" hidden="1" customHeight="1" x14ac:dyDescent="0.2"/>
    <row r="214" ht="14.25" hidden="1" customHeight="1" x14ac:dyDescent="0.2"/>
    <row r="215" ht="14.25" hidden="1" customHeight="1" x14ac:dyDescent="0.2"/>
    <row r="216" ht="14.25" hidden="1" customHeight="1" x14ac:dyDescent="0.2"/>
    <row r="217" ht="14.25" hidden="1" customHeight="1" x14ac:dyDescent="0.2"/>
    <row r="218" ht="14.25" hidden="1" customHeight="1" x14ac:dyDescent="0.2"/>
    <row r="219" ht="14.25" hidden="1" customHeight="1" x14ac:dyDescent="0.2"/>
    <row r="220" ht="14.25" hidden="1" customHeight="1" x14ac:dyDescent="0.2"/>
    <row r="221" ht="14.25" hidden="1" customHeight="1" x14ac:dyDescent="0.2"/>
    <row r="222" ht="14.25" hidden="1" customHeight="1" x14ac:dyDescent="0.2"/>
    <row r="223" ht="14.25" hidden="1" customHeight="1" x14ac:dyDescent="0.2"/>
    <row r="224" ht="14.25" hidden="1" customHeight="1" x14ac:dyDescent="0.2"/>
    <row r="225" ht="14.25" hidden="1" customHeight="1" x14ac:dyDescent="0.2"/>
    <row r="226" ht="14.25" hidden="1" customHeight="1" x14ac:dyDescent="0.2"/>
    <row r="227" ht="14.25" hidden="1" customHeight="1" x14ac:dyDescent="0.2"/>
    <row r="228" ht="14.25" hidden="1" customHeight="1" x14ac:dyDescent="0.2"/>
    <row r="229" ht="14.25" hidden="1" customHeight="1" x14ac:dyDescent="0.2"/>
    <row r="230" ht="14.25" hidden="1" customHeight="1" x14ac:dyDescent="0.2"/>
    <row r="231" ht="14.25" hidden="1" customHeight="1" x14ac:dyDescent="0.2"/>
    <row r="232" ht="14.25" hidden="1" customHeight="1" x14ac:dyDescent="0.2"/>
    <row r="233" ht="14.25" hidden="1" customHeight="1" x14ac:dyDescent="0.2"/>
    <row r="234" ht="14.25" hidden="1" customHeight="1" x14ac:dyDescent="0.2"/>
    <row r="235" ht="14.25" hidden="1" customHeight="1" x14ac:dyDescent="0.2"/>
    <row r="236" ht="14.25" hidden="1" customHeight="1" x14ac:dyDescent="0.2"/>
    <row r="237" ht="14.25" hidden="1" customHeight="1" x14ac:dyDescent="0.2"/>
    <row r="238" ht="14.25" hidden="1" customHeight="1" x14ac:dyDescent="0.2"/>
    <row r="239" ht="14.25" hidden="1" customHeight="1" x14ac:dyDescent="0.2"/>
    <row r="240" ht="14.25" hidden="1" customHeight="1" x14ac:dyDescent="0.2"/>
    <row r="241" ht="14.25" hidden="1" customHeight="1" x14ac:dyDescent="0.2"/>
    <row r="242" ht="14.25" hidden="1" customHeight="1" x14ac:dyDescent="0.2"/>
    <row r="243" ht="14.25" hidden="1" customHeight="1" x14ac:dyDescent="0.2"/>
    <row r="244" ht="14.25" hidden="1" customHeight="1" x14ac:dyDescent="0.2"/>
    <row r="245" ht="14.25" hidden="1" customHeight="1" x14ac:dyDescent="0.2"/>
    <row r="246" ht="14.25" hidden="1" customHeight="1" x14ac:dyDescent="0.2"/>
    <row r="247" ht="14.25" hidden="1" customHeight="1" x14ac:dyDescent="0.2"/>
    <row r="248" ht="14.25" hidden="1" customHeight="1" x14ac:dyDescent="0.2"/>
    <row r="249" ht="14.25" hidden="1" customHeight="1" x14ac:dyDescent="0.2"/>
    <row r="250" ht="14.25" hidden="1" customHeight="1" x14ac:dyDescent="0.2"/>
    <row r="251" ht="14.25" hidden="1" customHeight="1" x14ac:dyDescent="0.2"/>
    <row r="252" ht="14.25" hidden="1" customHeight="1" x14ac:dyDescent="0.2"/>
    <row r="253" ht="14.25" hidden="1" customHeight="1" x14ac:dyDescent="0.2"/>
    <row r="254" ht="14.25" hidden="1" customHeight="1" x14ac:dyDescent="0.2"/>
    <row r="255" ht="14.25" hidden="1" customHeight="1" x14ac:dyDescent="0.2"/>
    <row r="256" ht="14.25" hidden="1" customHeight="1" x14ac:dyDescent="0.2"/>
    <row r="257" ht="14.25" hidden="1" customHeight="1" x14ac:dyDescent="0.2"/>
    <row r="258" ht="14.25" hidden="1" customHeight="1" x14ac:dyDescent="0.2"/>
    <row r="259" ht="14.25" hidden="1" customHeight="1" x14ac:dyDescent="0.2"/>
    <row r="260" ht="14.25" hidden="1" customHeight="1" x14ac:dyDescent="0.2"/>
    <row r="261" ht="14.25" hidden="1" customHeight="1" x14ac:dyDescent="0.2"/>
    <row r="262" ht="14.25" hidden="1" customHeight="1" x14ac:dyDescent="0.2"/>
    <row r="263" ht="14.25" hidden="1" customHeight="1" x14ac:dyDescent="0.2"/>
    <row r="264" ht="14.25" hidden="1" customHeight="1" x14ac:dyDescent="0.2"/>
    <row r="265" ht="14.25" hidden="1" customHeight="1" x14ac:dyDescent="0.2"/>
    <row r="266" ht="14.25" hidden="1" customHeight="1" x14ac:dyDescent="0.2"/>
    <row r="267" ht="14.25" hidden="1" customHeight="1" x14ac:dyDescent="0.2"/>
    <row r="268" ht="14.25" hidden="1" customHeight="1" x14ac:dyDescent="0.2"/>
    <row r="269" ht="14.25" hidden="1" customHeight="1" x14ac:dyDescent="0.2"/>
    <row r="270" ht="14.25" hidden="1" customHeight="1" x14ac:dyDescent="0.2"/>
    <row r="271" ht="14.25" hidden="1" customHeight="1" x14ac:dyDescent="0.2"/>
    <row r="272" ht="14.25" hidden="1" customHeight="1" x14ac:dyDescent="0.2"/>
    <row r="273" ht="14.25" hidden="1" customHeight="1" x14ac:dyDescent="0.2"/>
    <row r="274" ht="14.25" hidden="1" customHeight="1" x14ac:dyDescent="0.2"/>
    <row r="275" ht="14.25" hidden="1" customHeight="1" x14ac:dyDescent="0.2"/>
    <row r="276" ht="14.25" hidden="1" customHeight="1" x14ac:dyDescent="0.2"/>
    <row r="277" ht="14.25" hidden="1" customHeight="1" x14ac:dyDescent="0.2"/>
    <row r="278" ht="14.25" hidden="1" customHeight="1" x14ac:dyDescent="0.2"/>
    <row r="279" ht="14.25" hidden="1" customHeight="1" x14ac:dyDescent="0.2"/>
    <row r="280" ht="14.25" hidden="1" customHeight="1" x14ac:dyDescent="0.2"/>
    <row r="281" ht="14.25" hidden="1" customHeight="1" x14ac:dyDescent="0.2"/>
    <row r="282" ht="14.25" hidden="1" customHeight="1" x14ac:dyDescent="0.2"/>
    <row r="283" ht="14.25" hidden="1" customHeight="1" x14ac:dyDescent="0.2"/>
    <row r="284" ht="14.25" hidden="1" customHeight="1" x14ac:dyDescent="0.2"/>
    <row r="285" ht="14.25" hidden="1" customHeight="1" x14ac:dyDescent="0.2"/>
    <row r="286" ht="14.25" hidden="1" customHeight="1" x14ac:dyDescent="0.2"/>
    <row r="287" ht="14.25" hidden="1" customHeight="1" x14ac:dyDescent="0.2"/>
    <row r="288" ht="14.25" hidden="1" customHeight="1" x14ac:dyDescent="0.2"/>
    <row r="289" ht="14.25" hidden="1" customHeight="1" x14ac:dyDescent="0.2"/>
    <row r="290" ht="14.25" hidden="1" customHeight="1" x14ac:dyDescent="0.2"/>
    <row r="291" ht="14.25" hidden="1" customHeight="1" x14ac:dyDescent="0.2"/>
    <row r="292" ht="14.25" hidden="1" customHeight="1" x14ac:dyDescent="0.2"/>
    <row r="293" ht="14.25" hidden="1" customHeight="1" x14ac:dyDescent="0.2"/>
    <row r="294" ht="14.25" hidden="1" customHeight="1" x14ac:dyDescent="0.2"/>
    <row r="295" ht="14.25" hidden="1" customHeight="1" x14ac:dyDescent="0.2"/>
    <row r="296" ht="14.25" hidden="1" customHeight="1" x14ac:dyDescent="0.2"/>
    <row r="297" ht="14.25" hidden="1" customHeight="1" x14ac:dyDescent="0.2"/>
    <row r="298" ht="14.25" hidden="1" customHeight="1" x14ac:dyDescent="0.2"/>
    <row r="299" ht="14.25" hidden="1" customHeight="1" x14ac:dyDescent="0.2"/>
    <row r="300" ht="14.25" hidden="1" customHeight="1" x14ac:dyDescent="0.2"/>
    <row r="301" ht="14.25" hidden="1" customHeight="1" x14ac:dyDescent="0.2"/>
    <row r="302" ht="14.25" hidden="1" customHeight="1" x14ac:dyDescent="0.2"/>
    <row r="303" ht="14.25" hidden="1" customHeight="1" x14ac:dyDescent="0.2"/>
    <row r="304" ht="14.25" hidden="1" customHeight="1" x14ac:dyDescent="0.2"/>
    <row r="305" ht="14.25" hidden="1" customHeight="1" x14ac:dyDescent="0.2"/>
    <row r="306" ht="14.25" hidden="1" customHeight="1" x14ac:dyDescent="0.2"/>
    <row r="307" ht="14.25" hidden="1" customHeight="1" x14ac:dyDescent="0.2"/>
    <row r="308" ht="14.25" hidden="1" customHeight="1" x14ac:dyDescent="0.2"/>
    <row r="309" ht="14.25" hidden="1" customHeight="1" x14ac:dyDescent="0.2"/>
    <row r="310" ht="14.25" hidden="1" customHeight="1" x14ac:dyDescent="0.2"/>
    <row r="311" ht="14.25" hidden="1" customHeight="1" x14ac:dyDescent="0.2"/>
    <row r="312" ht="14.25" hidden="1" customHeight="1" x14ac:dyDescent="0.2"/>
    <row r="313" ht="14.25" hidden="1" customHeight="1" x14ac:dyDescent="0.2"/>
    <row r="314" ht="14.25" hidden="1" customHeight="1" x14ac:dyDescent="0.2"/>
    <row r="315" ht="14.25" hidden="1" customHeight="1" x14ac:dyDescent="0.2"/>
    <row r="316" ht="14.25" hidden="1" customHeight="1" x14ac:dyDescent="0.2"/>
    <row r="317" ht="14.25" hidden="1" customHeight="1" x14ac:dyDescent="0.2"/>
    <row r="318" ht="14.25" hidden="1" customHeight="1" x14ac:dyDescent="0.2"/>
    <row r="319" ht="14.25" hidden="1" customHeight="1" x14ac:dyDescent="0.2"/>
    <row r="320" ht="14.25" hidden="1" customHeight="1" x14ac:dyDescent="0.2"/>
    <row r="321" ht="14.25" hidden="1" customHeight="1" x14ac:dyDescent="0.2"/>
    <row r="322" ht="14.25" hidden="1" customHeight="1" x14ac:dyDescent="0.2"/>
    <row r="323" ht="14.25" hidden="1" customHeight="1" x14ac:dyDescent="0.2"/>
    <row r="324" ht="14.25" hidden="1" customHeight="1" x14ac:dyDescent="0.2"/>
    <row r="325" ht="14.25" hidden="1" customHeight="1" x14ac:dyDescent="0.2"/>
    <row r="326" ht="14.25" hidden="1" customHeight="1" x14ac:dyDescent="0.2"/>
    <row r="327" ht="14.25" hidden="1" customHeight="1" x14ac:dyDescent="0.2"/>
    <row r="328" ht="14.25" hidden="1" customHeight="1" x14ac:dyDescent="0.2"/>
    <row r="329" ht="14.25" hidden="1" customHeight="1" x14ac:dyDescent="0.2"/>
    <row r="330" ht="14.25" hidden="1" customHeight="1" x14ac:dyDescent="0.2"/>
    <row r="331" ht="14.25" hidden="1" customHeight="1" x14ac:dyDescent="0.2"/>
    <row r="332" ht="14.25" hidden="1" customHeight="1" x14ac:dyDescent="0.2"/>
    <row r="333" ht="14.25" hidden="1" customHeight="1" x14ac:dyDescent="0.2"/>
    <row r="334" ht="14.25" hidden="1" customHeight="1" x14ac:dyDescent="0.2"/>
    <row r="335" ht="14.25" hidden="1" customHeight="1" x14ac:dyDescent="0.2"/>
    <row r="336" ht="14.25" hidden="1" customHeight="1" x14ac:dyDescent="0.2"/>
    <row r="337" ht="14.25" hidden="1" customHeight="1" x14ac:dyDescent="0.2"/>
    <row r="338" ht="14.25" hidden="1" customHeight="1" x14ac:dyDescent="0.2"/>
    <row r="339" ht="14.25" hidden="1" customHeight="1" x14ac:dyDescent="0.2"/>
    <row r="340" ht="14.25" hidden="1" customHeight="1" x14ac:dyDescent="0.2"/>
    <row r="341" ht="14.25" hidden="1" customHeight="1" x14ac:dyDescent="0.2"/>
    <row r="342" ht="14.25" hidden="1" customHeight="1" x14ac:dyDescent="0.2"/>
    <row r="343" ht="14.25" hidden="1" customHeight="1" x14ac:dyDescent="0.2"/>
    <row r="344" ht="14.25" hidden="1" customHeight="1" x14ac:dyDescent="0.2"/>
    <row r="345" ht="14.25" hidden="1" customHeight="1" x14ac:dyDescent="0.2"/>
    <row r="346" ht="14.25" hidden="1" customHeight="1" x14ac:dyDescent="0.2"/>
    <row r="347" ht="14.25" hidden="1" customHeight="1" x14ac:dyDescent="0.2"/>
    <row r="348" ht="14.25" hidden="1" customHeight="1" x14ac:dyDescent="0.2"/>
    <row r="349" ht="14.25" hidden="1" customHeight="1" x14ac:dyDescent="0.2"/>
    <row r="350" ht="14.25" hidden="1" customHeight="1" x14ac:dyDescent="0.2"/>
    <row r="351" ht="14.25" hidden="1" customHeight="1" x14ac:dyDescent="0.2"/>
    <row r="352" ht="14.25" hidden="1" customHeight="1" x14ac:dyDescent="0.2"/>
    <row r="353" ht="14.25" hidden="1" customHeight="1" x14ac:dyDescent="0.2"/>
    <row r="354" ht="14.25" hidden="1" customHeight="1" x14ac:dyDescent="0.2"/>
    <row r="355" ht="14.25" hidden="1" customHeight="1" x14ac:dyDescent="0.2"/>
    <row r="356" ht="14.25" hidden="1" customHeight="1" x14ac:dyDescent="0.2"/>
    <row r="357" ht="14.25" hidden="1" customHeight="1" x14ac:dyDescent="0.2"/>
    <row r="358" ht="14.25" hidden="1" customHeight="1" x14ac:dyDescent="0.2"/>
    <row r="359" ht="14.25" hidden="1" customHeight="1" x14ac:dyDescent="0.2"/>
    <row r="360" ht="14.25" hidden="1" customHeight="1" x14ac:dyDescent="0.2"/>
    <row r="361" ht="14.25" hidden="1" customHeight="1" x14ac:dyDescent="0.2"/>
    <row r="362" ht="14.25" hidden="1" customHeight="1" x14ac:dyDescent="0.2"/>
    <row r="363" ht="14.25" hidden="1" customHeight="1" x14ac:dyDescent="0.2"/>
    <row r="364" ht="14.25" hidden="1" customHeight="1" x14ac:dyDescent="0.2"/>
    <row r="365" ht="14.25" hidden="1" customHeight="1" x14ac:dyDescent="0.2"/>
    <row r="366" ht="14.25" hidden="1" customHeight="1" x14ac:dyDescent="0.2"/>
    <row r="367" ht="14.25" hidden="1" customHeight="1" x14ac:dyDescent="0.2"/>
    <row r="368" ht="14.25" hidden="1" customHeight="1" x14ac:dyDescent="0.2"/>
    <row r="369" ht="14.25" hidden="1" customHeight="1" x14ac:dyDescent="0.2"/>
    <row r="370" ht="14.25" hidden="1" customHeight="1" x14ac:dyDescent="0.2"/>
    <row r="371" ht="14.25" hidden="1" customHeight="1" x14ac:dyDescent="0.2"/>
    <row r="372" ht="14.25" hidden="1" customHeight="1" x14ac:dyDescent="0.2"/>
    <row r="373" ht="14.25" hidden="1" customHeight="1" x14ac:dyDescent="0.2"/>
    <row r="374" ht="14.25" hidden="1" customHeight="1" x14ac:dyDescent="0.2"/>
    <row r="375" ht="14.25" hidden="1" customHeight="1" x14ac:dyDescent="0.2"/>
    <row r="376" ht="14.25" hidden="1" customHeight="1" x14ac:dyDescent="0.2"/>
    <row r="377" ht="14.25" hidden="1" customHeight="1" x14ac:dyDescent="0.2"/>
    <row r="378" ht="14.25" hidden="1" customHeight="1" x14ac:dyDescent="0.2"/>
    <row r="379" ht="14.25" hidden="1" customHeight="1" x14ac:dyDescent="0.2"/>
    <row r="380" ht="14.25" hidden="1" customHeight="1" x14ac:dyDescent="0.2"/>
    <row r="381" ht="14.25" hidden="1" customHeight="1" x14ac:dyDescent="0.2"/>
    <row r="382" ht="14.25" hidden="1" customHeight="1" x14ac:dyDescent="0.2"/>
    <row r="383" ht="14.25" hidden="1" customHeight="1" x14ac:dyDescent="0.2"/>
    <row r="384" ht="14.25" hidden="1" customHeight="1" x14ac:dyDescent="0.2"/>
    <row r="385" ht="14.25" hidden="1" customHeight="1" x14ac:dyDescent="0.2"/>
    <row r="386" ht="14.25" hidden="1" customHeight="1" x14ac:dyDescent="0.2"/>
    <row r="387" ht="14.25" hidden="1" customHeight="1" x14ac:dyDescent="0.2"/>
    <row r="388" ht="14.25" hidden="1" customHeight="1" x14ac:dyDescent="0.2"/>
    <row r="389" ht="14.25" hidden="1" customHeight="1" x14ac:dyDescent="0.2"/>
    <row r="390" ht="14.25" hidden="1" customHeight="1" x14ac:dyDescent="0.2"/>
    <row r="391" ht="14.25" hidden="1" customHeight="1" x14ac:dyDescent="0.2"/>
    <row r="392" ht="14.25" hidden="1" customHeight="1" x14ac:dyDescent="0.2"/>
    <row r="393" ht="14.25" hidden="1" customHeight="1" x14ac:dyDescent="0.2"/>
    <row r="394" ht="14.25" hidden="1" customHeight="1" x14ac:dyDescent="0.2"/>
    <row r="395" ht="14.25" hidden="1" customHeight="1" x14ac:dyDescent="0.2"/>
    <row r="396" ht="14.25" hidden="1" customHeight="1" x14ac:dyDescent="0.2"/>
    <row r="397" ht="14.25" hidden="1" customHeight="1" x14ac:dyDescent="0.2"/>
    <row r="398" ht="14.25" hidden="1" customHeight="1" x14ac:dyDescent="0.2"/>
    <row r="399" ht="14.25" hidden="1" customHeight="1" x14ac:dyDescent="0.2"/>
    <row r="400" ht="14.25" hidden="1" customHeight="1" x14ac:dyDescent="0.2"/>
    <row r="401" ht="14.25" hidden="1" customHeight="1" x14ac:dyDescent="0.2"/>
    <row r="402" ht="14.25" hidden="1" customHeight="1" x14ac:dyDescent="0.2"/>
    <row r="403" ht="14.25" hidden="1" customHeight="1" x14ac:dyDescent="0.2"/>
    <row r="404" ht="14.25" hidden="1" customHeight="1" x14ac:dyDescent="0.2"/>
    <row r="405" ht="14.25" hidden="1" customHeight="1" x14ac:dyDescent="0.2"/>
    <row r="406" ht="14.25" hidden="1" customHeight="1" x14ac:dyDescent="0.2"/>
    <row r="407" ht="14.25" hidden="1" customHeight="1" x14ac:dyDescent="0.2"/>
    <row r="408" ht="14.25" hidden="1" customHeight="1" x14ac:dyDescent="0.2"/>
    <row r="409" ht="14.25" hidden="1" customHeight="1" x14ac:dyDescent="0.2"/>
  </sheetData>
  <sheetProtection algorithmName="SHA-512" hashValue="1fBqfr5vsbcmL2pZ49E/pMj2RY3haJNZStjRuA7j59UFL7wVUwDo673SegDsn2BJNDwXcl2QfsZAUXhW8c3Jaw==" saltValue="tFeNXy/bNZ018EF705x4Bw==" spinCount="100000" sheet="1" objects="1" scenarios="1"/>
  <mergeCells count="4">
    <mergeCell ref="B6:L6"/>
    <mergeCell ref="B7:L7"/>
    <mergeCell ref="B8:L8"/>
    <mergeCell ref="B2:E2"/>
  </mergeCells>
  <dataValidations count="1">
    <dataValidation type="list" allowBlank="1" showInputMessage="1" showErrorMessage="1" sqref="B12:B13" xr:uid="{5EFC3AC8-5404-4AAE-8272-6FCF61037A03}">
      <formula1>"D,F,I"</formula1>
    </dataValidation>
  </dataValidations>
  <hyperlinks>
    <hyperlink ref="B2" location="Version!A1" display="Version!A1" xr:uid="{2C560E7E-1D90-4096-91BA-B40F99AEEF1E}"/>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F23D5-B385-4531-872F-6D2199BEE37F}">
  <sheetPr>
    <tabColor theme="0"/>
  </sheetPr>
  <dimension ref="A1:AY100"/>
  <sheetViews>
    <sheetView zoomScaleNormal="100" zoomScalePageLayoutView="115" workbookViewId="0">
      <selection activeCell="B10" sqref="B10:P10"/>
    </sheetView>
  </sheetViews>
  <sheetFormatPr baseColWidth="10" defaultColWidth="0" defaultRowHeight="0" customHeight="1" zeroHeight="1" x14ac:dyDescent="0.2"/>
  <cols>
    <col min="1" max="1" width="7.7109375" style="48" customWidth="1"/>
    <col min="2" max="2" width="4.7109375" style="48" customWidth="1"/>
    <col min="3" max="4" width="6.7109375" style="48" customWidth="1"/>
    <col min="5" max="5" width="0.85546875" style="48" customWidth="1"/>
    <col min="6" max="9" width="8.7109375" style="48" customWidth="1"/>
    <col min="10" max="11" width="0.85546875" style="48" customWidth="1"/>
    <col min="12" max="15" width="8.7109375" style="48" customWidth="1"/>
    <col min="16" max="16" width="0.85546875" style="48" customWidth="1"/>
    <col min="17" max="17" width="7.7109375" style="48" customWidth="1"/>
    <col min="18" max="22" width="5.7109375" style="49" hidden="1" customWidth="1"/>
    <col min="23" max="26" width="8.28515625" style="51" hidden="1" customWidth="1"/>
    <col min="27" max="16384" width="9.140625" style="45" hidden="1"/>
  </cols>
  <sheetData>
    <row r="1" spans="1:51" ht="30" customHeight="1" x14ac:dyDescent="0.2">
      <c r="A1" s="9"/>
      <c r="B1" s="9"/>
      <c r="C1" s="9"/>
      <c r="D1" s="9"/>
      <c r="E1" s="9"/>
      <c r="F1" s="9"/>
      <c r="G1" s="9"/>
      <c r="H1" s="9"/>
      <c r="I1" s="9"/>
      <c r="J1" s="9"/>
      <c r="K1" s="9"/>
      <c r="L1" s="9"/>
      <c r="M1" s="9"/>
      <c r="N1" s="9"/>
      <c r="O1" s="9"/>
      <c r="P1" s="9"/>
      <c r="Q1" s="9"/>
      <c r="R1" s="135" t="s">
        <v>4590</v>
      </c>
      <c r="S1" s="135" t="s">
        <v>4590</v>
      </c>
      <c r="T1" s="135" t="s">
        <v>4590</v>
      </c>
      <c r="U1" s="135" t="s">
        <v>4590</v>
      </c>
      <c r="V1" s="135" t="s">
        <v>4590</v>
      </c>
      <c r="W1" s="44" t="s">
        <v>4591</v>
      </c>
      <c r="X1" s="44" t="s">
        <v>4591</v>
      </c>
      <c r="Y1" s="44" t="s">
        <v>4591</v>
      </c>
      <c r="Z1" s="44" t="s">
        <v>4591</v>
      </c>
    </row>
    <row r="2" spans="1:51" s="60" customFormat="1" ht="12" customHeight="1" x14ac:dyDescent="0.2">
      <c r="A2" s="58"/>
      <c r="B2" s="312" t="str" cm="1">
        <f t="array" ref="B2">INDEX(Trad, 204, Lang)</f>
        <v>Zurück zur Übersicht</v>
      </c>
      <c r="C2" s="312"/>
      <c r="D2" s="312"/>
      <c r="E2" s="312"/>
      <c r="F2" s="312"/>
      <c r="G2" s="63"/>
      <c r="H2" s="63"/>
      <c r="I2" s="63"/>
      <c r="J2" s="63"/>
      <c r="K2" s="63"/>
      <c r="L2" s="63"/>
      <c r="M2" s="63"/>
      <c r="N2" s="63"/>
      <c r="O2" s="63"/>
      <c r="P2" s="63"/>
      <c r="Q2" s="63"/>
      <c r="R2" s="49"/>
      <c r="S2" s="50"/>
      <c r="T2" s="50"/>
      <c r="U2" s="50"/>
      <c r="V2" s="50"/>
      <c r="W2" s="51"/>
      <c r="X2" s="51"/>
      <c r="Y2" s="51"/>
      <c r="Z2" s="51"/>
      <c r="AA2" s="45"/>
      <c r="AB2" s="45"/>
      <c r="AC2" s="45"/>
      <c r="AD2" s="45"/>
      <c r="AE2" s="45"/>
      <c r="AF2" s="45"/>
      <c r="AG2" s="45"/>
      <c r="AH2" s="45"/>
      <c r="AI2" s="45"/>
      <c r="AJ2" s="45"/>
      <c r="AK2" s="45"/>
      <c r="AL2" s="45"/>
      <c r="AM2" s="45"/>
      <c r="AN2" s="45"/>
      <c r="AO2" s="45"/>
      <c r="AP2" s="45"/>
      <c r="AQ2" s="45"/>
      <c r="AR2" s="45"/>
      <c r="AS2" s="45"/>
      <c r="AT2" s="45"/>
      <c r="AU2" s="45"/>
      <c r="AV2" s="45"/>
      <c r="AW2" s="45"/>
      <c r="AX2" s="45"/>
      <c r="AY2" s="45"/>
    </row>
    <row r="3" spans="1:51" s="60" customFormat="1" ht="15" customHeight="1" x14ac:dyDescent="0.2">
      <c r="A3" s="58"/>
      <c r="B3" s="120"/>
      <c r="D3" s="121"/>
      <c r="E3" s="121"/>
      <c r="G3" s="63"/>
      <c r="H3" s="63"/>
      <c r="I3" s="63"/>
      <c r="J3" s="63"/>
      <c r="K3" s="63"/>
      <c r="L3" s="63"/>
      <c r="M3" s="63"/>
      <c r="N3" s="63"/>
      <c r="O3" s="63"/>
      <c r="P3" s="63"/>
      <c r="Q3" s="63"/>
      <c r="R3" s="49"/>
      <c r="S3" s="50"/>
      <c r="T3" s="50"/>
      <c r="U3" s="50"/>
      <c r="V3" s="50"/>
      <c r="W3" s="51"/>
      <c r="X3" s="51"/>
      <c r="Y3" s="51"/>
      <c r="Z3" s="51"/>
      <c r="AA3" s="45"/>
      <c r="AB3" s="45"/>
      <c r="AC3" s="45"/>
      <c r="AD3" s="45"/>
      <c r="AE3" s="45"/>
      <c r="AF3" s="45"/>
      <c r="AG3" s="45"/>
      <c r="AH3" s="45"/>
      <c r="AI3" s="45"/>
      <c r="AJ3" s="45"/>
      <c r="AK3" s="45"/>
      <c r="AL3" s="45"/>
      <c r="AM3" s="45"/>
      <c r="AN3" s="45"/>
      <c r="AO3" s="45"/>
      <c r="AP3" s="45"/>
      <c r="AQ3" s="45"/>
      <c r="AR3" s="45"/>
      <c r="AS3" s="45"/>
      <c r="AT3" s="45"/>
      <c r="AU3" s="45"/>
      <c r="AV3" s="45"/>
      <c r="AW3" s="45"/>
      <c r="AX3" s="45"/>
      <c r="AY3" s="45"/>
    </row>
    <row r="4" spans="1:51" s="52" customFormat="1" ht="9.9499999999999993" customHeight="1" x14ac:dyDescent="0.2">
      <c r="A4" s="26"/>
      <c r="B4" s="26"/>
      <c r="C4" s="26"/>
      <c r="D4" s="26"/>
      <c r="E4" s="26"/>
      <c r="F4" s="26"/>
      <c r="G4" s="26"/>
      <c r="H4" s="26"/>
      <c r="I4" s="26"/>
      <c r="J4" s="46"/>
      <c r="K4" s="46"/>
      <c r="L4" s="47" t="str" cm="1">
        <f t="array" ref="L4">INDEX(Trad, R4, Lang)</f>
        <v>Eidgenössisches Departement für Umwelt, Verkehr,</v>
      </c>
      <c r="M4" s="47"/>
      <c r="N4" s="31"/>
      <c r="O4" s="31"/>
      <c r="P4" s="26"/>
      <c r="Q4" s="48"/>
      <c r="R4" s="49">
        <v>200</v>
      </c>
      <c r="S4" s="50"/>
      <c r="T4" s="50"/>
      <c r="U4" s="50"/>
      <c r="V4" s="50"/>
      <c r="W4" s="51"/>
      <c r="X4" s="51"/>
      <c r="Y4" s="51"/>
      <c r="Z4" s="51"/>
      <c r="AA4" s="45"/>
      <c r="AB4" s="45"/>
      <c r="AC4" s="45"/>
      <c r="AD4" s="45"/>
      <c r="AE4" s="45"/>
      <c r="AF4" s="45"/>
      <c r="AG4" s="45"/>
      <c r="AH4" s="45"/>
      <c r="AI4" s="45"/>
      <c r="AJ4" s="45"/>
      <c r="AK4" s="45"/>
      <c r="AL4" s="45"/>
      <c r="AM4" s="45"/>
      <c r="AN4" s="45"/>
      <c r="AO4" s="45"/>
      <c r="AP4" s="45"/>
      <c r="AQ4" s="45"/>
      <c r="AR4" s="45"/>
      <c r="AS4" s="45"/>
      <c r="AT4" s="45"/>
      <c r="AU4" s="45"/>
      <c r="AV4" s="45"/>
      <c r="AW4" s="45"/>
      <c r="AX4" s="45"/>
      <c r="AY4" s="45"/>
    </row>
    <row r="5" spans="1:51" s="52" customFormat="1" ht="9.9499999999999993" customHeight="1" x14ac:dyDescent="0.2">
      <c r="A5" s="26"/>
      <c r="B5" s="26"/>
      <c r="C5" s="26"/>
      <c r="D5" s="26"/>
      <c r="E5" s="26"/>
      <c r="F5" s="26"/>
      <c r="G5" s="26"/>
      <c r="H5" s="26"/>
      <c r="I5" s="26"/>
      <c r="J5" s="46"/>
      <c r="K5" s="46"/>
      <c r="L5" s="47" t="str" cm="1">
        <f t="array" ref="L5">INDEX(Trad, R5, Lang)</f>
        <v>Energie und Kommunikation UVEK</v>
      </c>
      <c r="M5" s="47"/>
      <c r="N5" s="31"/>
      <c r="O5" s="31"/>
      <c r="P5" s="26"/>
      <c r="Q5" s="48"/>
      <c r="R5" s="49">
        <v>201</v>
      </c>
      <c r="S5" s="50"/>
      <c r="T5" s="50"/>
      <c r="U5" s="50"/>
      <c r="V5" s="50"/>
      <c r="W5" s="51"/>
      <c r="X5" s="51"/>
      <c r="Y5" s="51"/>
      <c r="Z5" s="51"/>
    </row>
    <row r="6" spans="1:51" ht="24.95" customHeight="1" x14ac:dyDescent="0.2">
      <c r="A6" s="9"/>
      <c r="B6" s="9"/>
      <c r="C6" s="9"/>
      <c r="D6" s="9"/>
      <c r="E6" s="9"/>
      <c r="F6" s="9"/>
      <c r="G6" s="9"/>
      <c r="H6" s="9"/>
      <c r="I6" s="9"/>
      <c r="L6" s="94" t="str" cm="1">
        <f t="array" ref="L6">INDEX(Trad, R6, Lang)</f>
        <v>Bundesamt für Energie BFE</v>
      </c>
      <c r="M6" s="54"/>
      <c r="N6" s="32"/>
      <c r="O6" s="32"/>
      <c r="P6" s="9"/>
      <c r="R6" s="49">
        <v>202</v>
      </c>
    </row>
    <row r="7" spans="1:51" ht="75" customHeight="1" x14ac:dyDescent="0.2">
      <c r="A7" s="9"/>
      <c r="B7" s="9"/>
      <c r="C7" s="9"/>
      <c r="D7" s="9"/>
      <c r="E7" s="9"/>
      <c r="F7" s="9"/>
      <c r="G7" s="9"/>
      <c r="H7" s="9"/>
      <c r="I7" s="9"/>
      <c r="J7" s="9"/>
      <c r="K7" s="9"/>
      <c r="L7" s="9"/>
      <c r="M7" s="9"/>
      <c r="N7" s="9"/>
      <c r="O7" s="9"/>
      <c r="P7" s="9"/>
      <c r="W7" s="51" t="s">
        <v>1330</v>
      </c>
      <c r="X7" s="51" t="s">
        <v>4593</v>
      </c>
      <c r="Y7" s="51" t="s">
        <v>4594</v>
      </c>
      <c r="AB7" s="52"/>
      <c r="AC7" s="52"/>
      <c r="AD7" s="52"/>
      <c r="AE7" s="52"/>
      <c r="AF7" s="52"/>
      <c r="AG7" s="52"/>
      <c r="AH7" s="52"/>
    </row>
    <row r="8" spans="1:51" ht="12" customHeight="1" x14ac:dyDescent="0.25">
      <c r="A8" s="40"/>
      <c r="B8" s="337"/>
      <c r="C8" s="337"/>
      <c r="D8" s="337"/>
      <c r="E8" s="337"/>
      <c r="F8" s="337"/>
      <c r="G8" s="337"/>
      <c r="H8" s="337"/>
      <c r="I8" s="337"/>
      <c r="J8" s="337"/>
      <c r="K8" s="337"/>
      <c r="L8" s="337"/>
      <c r="M8" s="337"/>
      <c r="N8" s="337"/>
      <c r="O8" s="337"/>
      <c r="P8" s="337"/>
      <c r="W8" s="51">
        <v>14</v>
      </c>
      <c r="AB8" s="52"/>
      <c r="AC8" s="52"/>
      <c r="AD8" s="52"/>
      <c r="AE8" s="52"/>
      <c r="AF8" s="52"/>
      <c r="AG8" s="52"/>
      <c r="AH8" s="52"/>
    </row>
    <row r="9" spans="1:51" ht="24" customHeight="1" x14ac:dyDescent="0.25">
      <c r="A9" s="40"/>
      <c r="B9" s="343" t="str" cm="1">
        <f t="array" ref="B9">INDEX(Trad, R9, Lang)</f>
        <v>Nicht standardisierte Massnahme</v>
      </c>
      <c r="C9" s="343"/>
      <c r="D9" s="343"/>
      <c r="E9" s="343"/>
      <c r="F9" s="343"/>
      <c r="G9" s="343"/>
      <c r="H9" s="343"/>
      <c r="I9" s="343"/>
      <c r="J9" s="343"/>
      <c r="K9" s="343"/>
      <c r="L9" s="343"/>
      <c r="M9" s="343"/>
      <c r="N9" s="343"/>
      <c r="O9" s="343"/>
      <c r="P9" s="343"/>
      <c r="R9" s="49">
        <v>101</v>
      </c>
      <c r="AB9" s="52"/>
      <c r="AC9" s="52"/>
      <c r="AD9" s="52"/>
      <c r="AE9" s="52"/>
      <c r="AF9" s="52"/>
      <c r="AG9" s="52"/>
      <c r="AH9" s="52"/>
    </row>
    <row r="10" spans="1:51" ht="99.95" customHeight="1" x14ac:dyDescent="0.2">
      <c r="A10" s="28"/>
      <c r="B10" s="338"/>
      <c r="C10" s="338"/>
      <c r="D10" s="338"/>
      <c r="E10" s="338"/>
      <c r="F10" s="338"/>
      <c r="G10" s="338"/>
      <c r="H10" s="338"/>
      <c r="I10" s="338"/>
      <c r="J10" s="338"/>
      <c r="K10" s="338"/>
      <c r="L10" s="338"/>
      <c r="M10" s="338"/>
      <c r="N10" s="338"/>
      <c r="O10" s="338"/>
      <c r="P10" s="338"/>
      <c r="R10" s="43"/>
      <c r="W10" s="51">
        <v>16</v>
      </c>
      <c r="AB10" s="52"/>
      <c r="AC10" s="52"/>
      <c r="AD10" s="52"/>
      <c r="AE10" s="52"/>
      <c r="AF10" s="52"/>
      <c r="AG10" s="52"/>
      <c r="AH10" s="52"/>
    </row>
    <row r="11" spans="1:51" ht="36" customHeight="1" x14ac:dyDescent="0.25">
      <c r="A11" s="40"/>
      <c r="B11" s="354" t="str" cm="1">
        <f t="array" ref="B11">INDEX(Trad, R11, Lang)</f>
        <v>Einsparprotokoll</v>
      </c>
      <c r="C11" s="354"/>
      <c r="D11" s="354"/>
      <c r="E11" s="354"/>
      <c r="F11" s="354"/>
      <c r="G11" s="354"/>
      <c r="H11" s="354"/>
      <c r="I11" s="354"/>
      <c r="J11" s="354"/>
      <c r="K11" s="354"/>
      <c r="L11" s="354"/>
      <c r="M11" s="354"/>
      <c r="N11" s="354"/>
      <c r="O11" s="354"/>
      <c r="P11" s="354"/>
      <c r="R11" s="49">
        <v>100</v>
      </c>
      <c r="AB11" s="52"/>
      <c r="AC11" s="52"/>
      <c r="AD11" s="52"/>
      <c r="AE11" s="52"/>
      <c r="AF11" s="52"/>
      <c r="AG11" s="52"/>
      <c r="AH11" s="52"/>
    </row>
    <row r="12" spans="1:51" ht="15" customHeight="1" x14ac:dyDescent="0.2">
      <c r="A12" s="35"/>
      <c r="B12" s="34" t="str" cm="1">
        <f t="array" ref="B12">INDEX(Trad, R12, Lang)</f>
        <v>Massnahmennummer</v>
      </c>
      <c r="C12" s="34"/>
      <c r="D12" s="34"/>
      <c r="E12" s="34"/>
      <c r="F12" s="34"/>
      <c r="G12" s="34"/>
      <c r="H12" s="34"/>
      <c r="I12" s="34"/>
      <c r="J12" s="34"/>
      <c r="K12" s="34"/>
      <c r="L12" s="34"/>
      <c r="M12" s="34"/>
      <c r="N12" s="12"/>
      <c r="O12" s="12"/>
      <c r="P12" s="35" t="str">
        <f ca="1">measure_id</f>
        <v>26NSM-XX</v>
      </c>
      <c r="R12" s="49">
        <v>102</v>
      </c>
      <c r="S12" s="358" t="s">
        <v>4820</v>
      </c>
      <c r="T12" s="358"/>
      <c r="U12" s="357" t="b">
        <f>IF(ISBLANK(Version!$L$10), FALSE, TRUE)</f>
        <v>0</v>
      </c>
      <c r="V12" s="357"/>
      <c r="W12" s="51">
        <v>8</v>
      </c>
      <c r="X12" s="51">
        <v>1</v>
      </c>
      <c r="Y12" s="51">
        <f>12.75*X12 + 2.25</f>
        <v>15</v>
      </c>
      <c r="AB12" s="52"/>
      <c r="AC12" s="52"/>
      <c r="AD12" s="52"/>
      <c r="AE12" s="52"/>
      <c r="AF12" s="52"/>
      <c r="AG12" s="52"/>
      <c r="AH12" s="52"/>
    </row>
    <row r="13" spans="1:51" ht="15" customHeight="1" x14ac:dyDescent="0.2">
      <c r="A13" s="38"/>
      <c r="B13" s="34" t="str" cm="1">
        <f t="array" ref="B13">INDEX(Trad, R13, Lang)</f>
        <v>Version</v>
      </c>
      <c r="C13" s="34"/>
      <c r="D13" s="36"/>
      <c r="E13" s="36"/>
      <c r="F13" s="36"/>
      <c r="G13" s="36"/>
      <c r="H13" s="36"/>
      <c r="I13" s="36"/>
      <c r="J13" s="36"/>
      <c r="K13" s="36"/>
      <c r="L13" s="36"/>
      <c r="M13" s="36"/>
      <c r="N13" s="37"/>
      <c r="O13" s="37"/>
      <c r="P13" s="35" t="str">
        <f>measure_version</f>
        <v>0.00 (MM.AAAA)</v>
      </c>
      <c r="R13" s="49">
        <v>103</v>
      </c>
      <c r="S13" s="358" t="s">
        <v>4821</v>
      </c>
      <c r="T13" s="358"/>
      <c r="U13" s="359" t="str">
        <f>IF(U12, TEXT(Version!L10, "jj.mm.aaaa"), "DD." &amp; Version!Q10)</f>
        <v>DD.MM.AAAA</v>
      </c>
      <c r="V13" s="359"/>
      <c r="W13" s="51">
        <v>8</v>
      </c>
      <c r="X13" s="51">
        <v>1</v>
      </c>
      <c r="Y13" s="51">
        <f t="shared" ref="Y13:Y14" si="0">12.75*X13 + 2.25</f>
        <v>15</v>
      </c>
      <c r="AB13" s="52"/>
      <c r="AC13" s="52"/>
      <c r="AD13" s="52"/>
      <c r="AE13" s="52"/>
      <c r="AF13" s="52"/>
      <c r="AG13" s="52"/>
      <c r="AH13" s="52"/>
    </row>
    <row r="14" spans="1:51" ht="15" customHeight="1" x14ac:dyDescent="0.2">
      <c r="A14" s="39"/>
      <c r="B14" s="34" t="str" cm="1">
        <f t="array" ref="B14">INDEX(Trad, R14, Lang)</f>
        <v>Gültig ab / bis</v>
      </c>
      <c r="C14" s="34"/>
      <c r="D14" s="36"/>
      <c r="E14" s="36"/>
      <c r="F14" s="36"/>
      <c r="G14" s="36"/>
      <c r="H14" s="36"/>
      <c r="I14" s="36"/>
      <c r="J14" s="36"/>
      <c r="K14" s="36"/>
      <c r="L14" s="36"/>
      <c r="M14" s="356" t="str">
        <f>U13 &amp;" / " &amp; U14</f>
        <v>DD.MM.AAAA / DD.MM.AAAA + 3</v>
      </c>
      <c r="N14" s="356"/>
      <c r="O14" s="356"/>
      <c r="P14" s="356"/>
      <c r="R14" s="49">
        <v>104</v>
      </c>
      <c r="S14" s="358" t="s">
        <v>4822</v>
      </c>
      <c r="T14" s="358"/>
      <c r="U14" s="360" t="str">
        <f>IF(U12, TEXT(DATE(YEAR(Version!L10) + 3, MONTH(Version!L10), DAY(Version!L10)-1), "jj.mm.aaaa"), U13 &amp; " + 3")</f>
        <v>DD.MM.AAAA + 3</v>
      </c>
      <c r="V14" s="360"/>
      <c r="W14" s="51">
        <v>8</v>
      </c>
      <c r="X14" s="51">
        <v>1</v>
      </c>
      <c r="Y14" s="51">
        <f t="shared" si="0"/>
        <v>15</v>
      </c>
      <c r="AC14" s="52"/>
      <c r="AD14" s="52"/>
      <c r="AE14" s="52"/>
      <c r="AF14" s="52"/>
      <c r="AG14" s="52"/>
      <c r="AH14" s="52"/>
    </row>
    <row r="15" spans="1:51" ht="5.0999999999999996" customHeight="1" x14ac:dyDescent="0.2">
      <c r="A15" s="30"/>
      <c r="B15" s="29"/>
      <c r="C15" s="29"/>
      <c r="D15" s="9"/>
      <c r="E15" s="9"/>
      <c r="F15" s="9"/>
      <c r="G15" s="9"/>
      <c r="H15" s="9"/>
      <c r="I15" s="9"/>
      <c r="J15" s="9"/>
      <c r="K15" s="9"/>
      <c r="L15" s="9"/>
      <c r="M15" s="9"/>
      <c r="N15" s="30"/>
      <c r="O15" s="30"/>
      <c r="P15" s="30"/>
      <c r="AB15" s="52"/>
      <c r="AC15" s="52"/>
      <c r="AD15" s="52"/>
      <c r="AE15" s="52"/>
      <c r="AF15" s="52"/>
      <c r="AG15" s="52"/>
      <c r="AH15" s="52"/>
    </row>
    <row r="16" spans="1:51" s="52" customFormat="1" ht="36" customHeight="1" x14ac:dyDescent="0.2">
      <c r="A16" s="41"/>
      <c r="B16" s="339" t="str" cm="1">
        <f t="array" ref="B16">INDEX(Trad, R16, Lang)</f>
        <v>Dieses Einsparprotokoll gilt für einen Zeitraum von drei Jahren ab dem oben genannten Genehmigungsdatum. Es obliegt dem Elektrizitätslieferanten, sich rechtzeitig zu informieren, ob eine aktualisierte Version vorliegt (z. B. bei wesentlichen Korrekturen).</v>
      </c>
      <c r="C16" s="339"/>
      <c r="D16" s="339"/>
      <c r="E16" s="339"/>
      <c r="F16" s="339"/>
      <c r="G16" s="339"/>
      <c r="H16" s="339"/>
      <c r="I16" s="339"/>
      <c r="J16" s="339"/>
      <c r="K16" s="339"/>
      <c r="L16" s="339"/>
      <c r="M16" s="339"/>
      <c r="N16" s="339"/>
      <c r="O16" s="339"/>
      <c r="P16" s="339"/>
      <c r="Q16" s="48"/>
      <c r="R16" s="49">
        <v>105</v>
      </c>
      <c r="S16" s="49"/>
      <c r="T16" s="49"/>
      <c r="U16" s="49"/>
      <c r="V16" s="49"/>
      <c r="W16" s="51">
        <v>7</v>
      </c>
      <c r="X16" s="51">
        <v>3</v>
      </c>
      <c r="Y16" s="51">
        <f>11.25*X16 + 2.25</f>
        <v>36</v>
      </c>
      <c r="Z16" s="51"/>
      <c r="AA16" s="45"/>
    </row>
    <row r="17" spans="1:27" s="52" customFormat="1" ht="5.0999999999999996" customHeight="1" x14ac:dyDescent="0.2">
      <c r="A17" s="42"/>
      <c r="B17" s="67"/>
      <c r="C17" s="67"/>
      <c r="D17" s="67"/>
      <c r="E17" s="67"/>
      <c r="F17" s="67"/>
      <c r="G17" s="67"/>
      <c r="H17" s="67"/>
      <c r="I17" s="67"/>
      <c r="J17" s="67"/>
      <c r="K17" s="67"/>
      <c r="L17" s="67"/>
      <c r="M17" s="67"/>
      <c r="N17" s="67"/>
      <c r="O17" s="67"/>
      <c r="P17" s="67"/>
      <c r="Q17" s="48"/>
      <c r="R17" s="49"/>
      <c r="S17" s="49"/>
      <c r="T17" s="49"/>
      <c r="U17" s="49"/>
      <c r="V17" s="49"/>
      <c r="W17" s="51"/>
      <c r="X17" s="51"/>
      <c r="Y17" s="51"/>
      <c r="Z17" s="51"/>
      <c r="AA17" s="45"/>
    </row>
    <row r="18" spans="1:27" ht="39.950000000000003" customHeight="1" x14ac:dyDescent="0.2">
      <c r="B18" s="9"/>
      <c r="C18" s="9"/>
      <c r="D18" s="9"/>
      <c r="E18" s="9"/>
      <c r="F18" s="9"/>
      <c r="G18" s="9"/>
      <c r="H18" s="9"/>
      <c r="I18" s="9"/>
      <c r="J18" s="9"/>
      <c r="K18" s="9"/>
      <c r="L18" s="9"/>
      <c r="M18" s="9"/>
      <c r="N18" s="9"/>
      <c r="O18" s="9"/>
      <c r="W18" s="51" t="s">
        <v>1330</v>
      </c>
      <c r="X18" s="51" t="s">
        <v>4593</v>
      </c>
      <c r="Y18" s="51" t="s">
        <v>4594</v>
      </c>
    </row>
    <row r="19" spans="1:27" ht="20.100000000000001" customHeight="1" x14ac:dyDescent="0.2">
      <c r="B19" s="91" t="str" cm="1">
        <f t="array" ref="B19">"1. " &amp; INDEX(Trad, R19, Lang)</f>
        <v>1. Gegenstand</v>
      </c>
      <c r="C19" s="91"/>
      <c r="D19" s="92"/>
      <c r="E19" s="92"/>
      <c r="F19" s="92"/>
      <c r="G19" s="92"/>
      <c r="H19" s="92"/>
      <c r="I19" s="92"/>
      <c r="J19" s="92"/>
      <c r="K19" s="92"/>
      <c r="L19" s="92"/>
      <c r="M19" s="92"/>
      <c r="N19" s="92"/>
      <c r="O19" s="92"/>
      <c r="P19" s="93"/>
      <c r="R19" s="49">
        <v>109</v>
      </c>
      <c r="W19" s="44">
        <v>11</v>
      </c>
      <c r="X19" s="44" t="s">
        <v>2</v>
      </c>
      <c r="Y19" s="44">
        <v>20</v>
      </c>
      <c r="Z19" s="55" t="s">
        <v>4595</v>
      </c>
    </row>
    <row r="20" spans="1:27" ht="15" customHeight="1" x14ac:dyDescent="0.2">
      <c r="B20" s="90" t="str" cm="1">
        <f t="array" ref="B20">INDEX(Trad, R20, Lang)</f>
        <v>Anwendungsbereich</v>
      </c>
      <c r="C20" s="27"/>
      <c r="D20" s="9"/>
      <c r="E20" s="9"/>
      <c r="F20" s="9"/>
      <c r="G20" s="9"/>
      <c r="H20" s="9"/>
      <c r="I20" s="9"/>
      <c r="J20" s="9"/>
      <c r="K20" s="9"/>
      <c r="L20" s="9"/>
      <c r="M20" s="9"/>
      <c r="N20" s="9"/>
      <c r="O20" s="9"/>
      <c r="R20" s="49">
        <v>110</v>
      </c>
      <c r="W20" s="51">
        <v>10</v>
      </c>
      <c r="X20" s="51">
        <v>1</v>
      </c>
      <c r="Y20" s="51">
        <f>12.75*X20 + 2.25</f>
        <v>15</v>
      </c>
    </row>
    <row r="21" spans="1:27" ht="50.1" customHeight="1" x14ac:dyDescent="0.2">
      <c r="A21" s="33"/>
      <c r="B21" s="332"/>
      <c r="C21" s="332"/>
      <c r="D21" s="332"/>
      <c r="E21" s="332"/>
      <c r="F21" s="332"/>
      <c r="G21" s="332"/>
      <c r="H21" s="332"/>
      <c r="I21" s="332"/>
      <c r="J21" s="332"/>
      <c r="K21" s="332"/>
      <c r="L21" s="332"/>
      <c r="M21" s="332"/>
      <c r="N21" s="332"/>
      <c r="O21" s="332"/>
      <c r="P21" s="332"/>
      <c r="R21" s="43"/>
      <c r="W21" s="51">
        <v>10</v>
      </c>
      <c r="X21" s="51">
        <v>2</v>
      </c>
      <c r="Y21" s="51">
        <f>12.75*X21 + 2.25</f>
        <v>27.75</v>
      </c>
    </row>
    <row r="22" spans="1:27" ht="9.9499999999999993" customHeight="1" x14ac:dyDescent="0.2">
      <c r="A22" s="33"/>
      <c r="B22" s="9"/>
      <c r="C22" s="9"/>
      <c r="D22" s="9"/>
      <c r="E22" s="9"/>
      <c r="F22" s="9"/>
      <c r="G22" s="9"/>
      <c r="H22" s="9"/>
      <c r="I22" s="9"/>
      <c r="J22" s="9"/>
      <c r="K22" s="9"/>
      <c r="L22" s="9"/>
      <c r="M22" s="9"/>
      <c r="N22" s="9"/>
      <c r="O22" s="9"/>
    </row>
    <row r="23" spans="1:27" ht="15" customHeight="1" x14ac:dyDescent="0.2">
      <c r="A23" s="33"/>
      <c r="B23" s="90" t="str" cm="1">
        <f t="array" ref="B23">INDEX(Trad, R23, Lang)</f>
        <v>Beschreibung</v>
      </c>
      <c r="C23" s="27"/>
      <c r="D23" s="9"/>
      <c r="E23" s="9"/>
      <c r="F23" s="9"/>
      <c r="G23" s="9"/>
      <c r="H23" s="9"/>
      <c r="I23" s="9"/>
      <c r="J23" s="9"/>
      <c r="K23" s="9"/>
      <c r="L23" s="9"/>
      <c r="M23" s="9"/>
      <c r="N23" s="9"/>
      <c r="O23" s="9"/>
      <c r="R23" s="49">
        <v>111</v>
      </c>
    </row>
    <row r="24" spans="1:27" ht="75" customHeight="1" x14ac:dyDescent="0.2">
      <c r="A24" s="33"/>
      <c r="B24" s="332"/>
      <c r="C24" s="332"/>
      <c r="D24" s="332"/>
      <c r="E24" s="332"/>
      <c r="F24" s="332"/>
      <c r="G24" s="332"/>
      <c r="H24" s="332"/>
      <c r="I24" s="332"/>
      <c r="J24" s="332"/>
      <c r="K24" s="332"/>
      <c r="L24" s="332"/>
      <c r="M24" s="332"/>
      <c r="N24" s="332"/>
      <c r="O24" s="332"/>
      <c r="P24" s="332"/>
      <c r="R24" s="43"/>
      <c r="W24" s="51">
        <v>10</v>
      </c>
      <c r="X24" s="51">
        <v>3</v>
      </c>
      <c r="Y24" s="51">
        <f>12.75*X24 + 2.25</f>
        <v>40.5</v>
      </c>
    </row>
    <row r="25" spans="1:27" ht="20.100000000000001" customHeight="1" x14ac:dyDescent="0.2">
      <c r="A25" s="33"/>
      <c r="B25" s="9"/>
      <c r="C25" s="9"/>
      <c r="D25" s="9"/>
      <c r="E25" s="9"/>
      <c r="F25" s="9"/>
      <c r="G25" s="9"/>
      <c r="H25" s="9"/>
      <c r="I25" s="9"/>
      <c r="J25" s="9"/>
      <c r="K25" s="9"/>
      <c r="L25" s="9"/>
      <c r="M25" s="9"/>
      <c r="N25" s="9"/>
      <c r="O25" s="9"/>
    </row>
    <row r="26" spans="1:27" ht="20.100000000000001" customHeight="1" x14ac:dyDescent="0.2">
      <c r="A26" s="33"/>
      <c r="B26" s="91" t="str" cm="1">
        <f t="array" ref="B26">"2. " &amp; INDEX(Trad, R26, Lang)</f>
        <v>2. Anforderungen</v>
      </c>
      <c r="C26" s="91"/>
      <c r="D26" s="92"/>
      <c r="E26" s="92"/>
      <c r="F26" s="92"/>
      <c r="G26" s="92"/>
      <c r="H26" s="92"/>
      <c r="I26" s="92"/>
      <c r="J26" s="92"/>
      <c r="K26" s="92"/>
      <c r="L26" s="92"/>
      <c r="M26" s="92"/>
      <c r="N26" s="92"/>
      <c r="O26" s="92"/>
      <c r="P26" s="93"/>
      <c r="R26" s="49">
        <v>114</v>
      </c>
      <c r="W26" s="44">
        <v>11</v>
      </c>
      <c r="X26" s="44" t="s">
        <v>2</v>
      </c>
      <c r="Y26" s="44">
        <v>20</v>
      </c>
      <c r="Z26" s="55" t="s">
        <v>4595</v>
      </c>
    </row>
    <row r="27" spans="1:27" s="57" customFormat="1" ht="40.5" customHeight="1" x14ac:dyDescent="0.2">
      <c r="A27" s="33"/>
      <c r="B27" s="346" t="str" cm="1">
        <f t="array" ref="B27">INDEX(Trad, R27, Lang)</f>
        <v xml:space="preserve">Nur Massnahmen, welche die Anforderungen der Energieverordnung (SR 730.01; EnV) einhalten, können angerechnet werden. Die zusätzlichen Anforderungen an die technischen Eigenschaften sowie an die Umsetzung der Massnahme sind in der Tabelle 1 festgelegt. </v>
      </c>
      <c r="C27" s="346"/>
      <c r="D27" s="346"/>
      <c r="E27" s="346"/>
      <c r="F27" s="346"/>
      <c r="G27" s="346"/>
      <c r="H27" s="346"/>
      <c r="I27" s="346"/>
      <c r="J27" s="346"/>
      <c r="K27" s="346"/>
      <c r="L27" s="346"/>
      <c r="M27" s="346"/>
      <c r="N27" s="346"/>
      <c r="O27" s="346"/>
      <c r="P27" s="346"/>
      <c r="Q27" s="48"/>
      <c r="R27" s="56">
        <v>115</v>
      </c>
      <c r="S27" s="56"/>
      <c r="T27" s="56"/>
      <c r="U27" s="56"/>
      <c r="V27" s="56"/>
      <c r="W27" s="51">
        <v>10</v>
      </c>
      <c r="X27" s="51">
        <v>3</v>
      </c>
      <c r="Y27" s="51">
        <f>12.75*X27 + 2.25</f>
        <v>40.5</v>
      </c>
      <c r="Z27" s="51"/>
    </row>
    <row r="28" spans="1:27" ht="5.0999999999999996" customHeight="1" x14ac:dyDescent="0.2">
      <c r="A28" s="33"/>
      <c r="B28" s="9"/>
      <c r="C28" s="9"/>
      <c r="D28" s="9"/>
      <c r="E28" s="9"/>
      <c r="F28" s="9"/>
      <c r="G28" s="9"/>
      <c r="H28" s="9"/>
      <c r="I28" s="9"/>
      <c r="J28" s="9"/>
      <c r="K28" s="9"/>
      <c r="L28" s="9"/>
      <c r="M28" s="9"/>
      <c r="N28" s="9"/>
      <c r="O28" s="9"/>
    </row>
    <row r="29" spans="1:27" ht="15" customHeight="1" x14ac:dyDescent="0.2">
      <c r="A29" s="33"/>
      <c r="B29" s="355" t="str" cm="1">
        <f t="array" ref="B29">INDEX(Trad, R29, Lang)</f>
        <v>Tabelle 1: Anforderungen</v>
      </c>
      <c r="C29" s="355"/>
      <c r="D29" s="355"/>
      <c r="E29" s="355"/>
      <c r="F29" s="355"/>
      <c r="G29" s="355"/>
      <c r="H29" s="355"/>
      <c r="I29" s="355"/>
      <c r="J29" s="355"/>
      <c r="K29" s="355"/>
      <c r="L29" s="355"/>
      <c r="M29" s="355"/>
      <c r="N29" s="355"/>
      <c r="O29" s="355"/>
      <c r="P29" s="355"/>
      <c r="R29" s="49">
        <v>116</v>
      </c>
      <c r="W29" s="51">
        <v>8</v>
      </c>
      <c r="X29" s="51" t="s">
        <v>2</v>
      </c>
      <c r="Y29" s="51">
        <v>15</v>
      </c>
      <c r="Z29" s="109" t="s">
        <v>4685</v>
      </c>
    </row>
    <row r="30" spans="1:27" s="52" customFormat="1" ht="20.100000000000001" customHeight="1" x14ac:dyDescent="0.2">
      <c r="A30" s="33"/>
      <c r="B30" s="302"/>
      <c r="C30" s="303"/>
      <c r="D30" s="304"/>
      <c r="E30" s="318" t="str" cm="1">
        <f t="array" ref="E30">INDEX(Trad, S30, Lang)</f>
        <v>Altes System</v>
      </c>
      <c r="F30" s="319"/>
      <c r="G30" s="319"/>
      <c r="H30" s="319"/>
      <c r="I30" s="319"/>
      <c r="J30" s="320"/>
      <c r="K30" s="318" t="str" cm="1">
        <f t="array" ref="K30">INDEX(Trad, T30, Lang)</f>
        <v>Neues System</v>
      </c>
      <c r="L30" s="319"/>
      <c r="M30" s="319"/>
      <c r="N30" s="319"/>
      <c r="O30" s="319"/>
      <c r="P30" s="320"/>
      <c r="Q30" s="48"/>
      <c r="R30" s="49"/>
      <c r="S30" s="49">
        <v>117</v>
      </c>
      <c r="T30" s="49">
        <v>118</v>
      </c>
      <c r="U30" s="49"/>
      <c r="V30" s="49"/>
      <c r="W30" s="44">
        <v>10</v>
      </c>
      <c r="X30" s="44" t="s">
        <v>2</v>
      </c>
      <c r="Y30" s="44">
        <v>20</v>
      </c>
      <c r="Z30" s="55" t="s">
        <v>4595</v>
      </c>
    </row>
    <row r="31" spans="1:27" ht="50.1" customHeight="1" x14ac:dyDescent="0.2">
      <c r="A31" s="33"/>
      <c r="B31" s="321"/>
      <c r="C31" s="322"/>
      <c r="D31" s="323"/>
      <c r="E31" s="157"/>
      <c r="F31" s="342"/>
      <c r="G31" s="342"/>
      <c r="H31" s="342"/>
      <c r="I31" s="342"/>
      <c r="J31" s="154"/>
      <c r="K31" s="153"/>
      <c r="L31" s="342"/>
      <c r="M31" s="342"/>
      <c r="N31" s="342"/>
      <c r="O31" s="342"/>
      <c r="P31" s="154"/>
      <c r="R31" s="43"/>
      <c r="S31" s="43"/>
      <c r="T31" s="43"/>
      <c r="W31" s="51">
        <v>10</v>
      </c>
      <c r="X31" s="51">
        <v>3</v>
      </c>
      <c r="Y31" s="51">
        <f>12.75*X31 + 2.25</f>
        <v>40.5</v>
      </c>
      <c r="AA31" s="52"/>
    </row>
    <row r="32" spans="1:27" ht="50.1" customHeight="1" x14ac:dyDescent="0.2">
      <c r="A32" s="33"/>
      <c r="B32" s="324"/>
      <c r="C32" s="325"/>
      <c r="D32" s="326"/>
      <c r="E32" s="158"/>
      <c r="F32" s="313"/>
      <c r="G32" s="313"/>
      <c r="H32" s="313"/>
      <c r="I32" s="313"/>
      <c r="J32" s="177"/>
      <c r="K32" s="158"/>
      <c r="L32" s="313"/>
      <c r="M32" s="313"/>
      <c r="N32" s="313"/>
      <c r="O32" s="313"/>
      <c r="P32" s="177"/>
      <c r="R32" s="43"/>
      <c r="S32" s="43"/>
      <c r="T32" s="43"/>
      <c r="W32" s="51">
        <v>10</v>
      </c>
      <c r="X32" s="51">
        <v>5</v>
      </c>
      <c r="Y32" s="51">
        <f>12.75*X32 + 2.25</f>
        <v>66</v>
      </c>
      <c r="AA32" s="52"/>
    </row>
    <row r="33" spans="1:27" ht="95.25" customHeight="1" x14ac:dyDescent="0.2">
      <c r="A33" s="33"/>
      <c r="B33" s="324"/>
      <c r="C33" s="325"/>
      <c r="D33" s="326"/>
      <c r="E33" s="158"/>
      <c r="F33" s="313"/>
      <c r="G33" s="313"/>
      <c r="H33" s="313"/>
      <c r="I33" s="313"/>
      <c r="J33" s="177"/>
      <c r="K33" s="158"/>
      <c r="L33" s="313"/>
      <c r="M33" s="313"/>
      <c r="N33" s="313"/>
      <c r="O33" s="313"/>
      <c r="P33" s="177"/>
      <c r="R33" s="43"/>
      <c r="S33" s="43"/>
      <c r="T33" s="43"/>
      <c r="W33" s="51">
        <v>10</v>
      </c>
      <c r="X33" s="51">
        <v>5</v>
      </c>
      <c r="Y33" s="51">
        <f>12.75*X33 + 2.25</f>
        <v>66</v>
      </c>
    </row>
    <row r="34" spans="1:27" ht="50.1" customHeight="1" x14ac:dyDescent="0.2">
      <c r="A34" s="33"/>
      <c r="B34" s="324"/>
      <c r="C34" s="325"/>
      <c r="D34" s="326"/>
      <c r="E34" s="158"/>
      <c r="F34" s="313"/>
      <c r="G34" s="313"/>
      <c r="H34" s="313"/>
      <c r="I34" s="313"/>
      <c r="J34" s="177"/>
      <c r="K34" s="158"/>
      <c r="L34" s="313"/>
      <c r="M34" s="313"/>
      <c r="N34" s="313"/>
      <c r="O34" s="313"/>
      <c r="P34" s="177"/>
      <c r="R34" s="43"/>
      <c r="S34" s="43"/>
      <c r="T34" s="43"/>
      <c r="W34" s="51">
        <v>10</v>
      </c>
      <c r="X34" s="51">
        <v>5</v>
      </c>
      <c r="Y34" s="51">
        <f>12.75*X34 + 2.25</f>
        <v>66</v>
      </c>
    </row>
    <row r="35" spans="1:27" ht="50.1" customHeight="1" x14ac:dyDescent="0.2">
      <c r="A35" s="33"/>
      <c r="B35" s="324"/>
      <c r="C35" s="325"/>
      <c r="D35" s="326"/>
      <c r="E35" s="166"/>
      <c r="F35" s="327"/>
      <c r="G35" s="327"/>
      <c r="H35" s="327"/>
      <c r="I35" s="327"/>
      <c r="J35" s="178"/>
      <c r="K35" s="179"/>
      <c r="L35" s="327"/>
      <c r="M35" s="327"/>
      <c r="N35" s="327"/>
      <c r="O35" s="327"/>
      <c r="P35" s="180"/>
      <c r="R35" s="43"/>
      <c r="S35" s="43"/>
      <c r="T35" s="43"/>
      <c r="W35" s="51">
        <v>10</v>
      </c>
      <c r="X35" s="51">
        <v>8</v>
      </c>
      <c r="Y35" s="51">
        <f>12.75*X35 + 2.25</f>
        <v>104.25</v>
      </c>
    </row>
    <row r="36" spans="1:27" s="52" customFormat="1" ht="20.100000000000001" customHeight="1" x14ac:dyDescent="0.2">
      <c r="A36" s="33"/>
      <c r="B36" s="302"/>
      <c r="C36" s="303"/>
      <c r="D36" s="304"/>
      <c r="E36" s="150"/>
      <c r="F36" s="319" t="str" cm="1">
        <f t="array" ref="F36">INDEX(Trad, S36, Lang)</f>
        <v>Altes / Neues System</v>
      </c>
      <c r="G36" s="319"/>
      <c r="H36" s="319"/>
      <c r="I36" s="319"/>
      <c r="J36" s="319"/>
      <c r="K36" s="319"/>
      <c r="L36" s="319"/>
      <c r="M36" s="319"/>
      <c r="N36" s="319"/>
      <c r="O36" s="319"/>
      <c r="P36" s="320"/>
      <c r="Q36" s="48"/>
      <c r="R36" s="49"/>
      <c r="S36" s="49">
        <v>119</v>
      </c>
      <c r="T36" s="49"/>
      <c r="U36" s="49"/>
      <c r="V36" s="49"/>
      <c r="W36" s="44">
        <v>10</v>
      </c>
      <c r="X36" s="44" t="s">
        <v>2</v>
      </c>
      <c r="Y36" s="44">
        <v>20</v>
      </c>
      <c r="Z36" s="55" t="s">
        <v>4595</v>
      </c>
    </row>
    <row r="37" spans="1:27" ht="50.1" customHeight="1" x14ac:dyDescent="0.2">
      <c r="A37" s="33"/>
      <c r="B37" s="334"/>
      <c r="C37" s="335"/>
      <c r="D37" s="336"/>
      <c r="E37" s="118"/>
      <c r="F37" s="342"/>
      <c r="G37" s="342"/>
      <c r="H37" s="342"/>
      <c r="I37" s="342"/>
      <c r="J37" s="342"/>
      <c r="K37" s="342"/>
      <c r="L37" s="342"/>
      <c r="M37" s="342"/>
      <c r="N37" s="342"/>
      <c r="O37" s="342"/>
      <c r="P37" s="159"/>
      <c r="R37" s="43"/>
      <c r="S37" s="43"/>
      <c r="W37" s="51">
        <v>10</v>
      </c>
      <c r="X37" s="51">
        <v>1</v>
      </c>
      <c r="Y37" s="51">
        <f t="shared" ref="Y37:Y43" si="1">12.75*X37 + 2.25</f>
        <v>15</v>
      </c>
      <c r="AA37" s="52"/>
    </row>
    <row r="38" spans="1:27" ht="50.1" customHeight="1" x14ac:dyDescent="0.2">
      <c r="A38" s="33"/>
      <c r="B38" s="315"/>
      <c r="C38" s="316"/>
      <c r="D38" s="317"/>
      <c r="E38" s="163"/>
      <c r="F38" s="313"/>
      <c r="G38" s="313"/>
      <c r="H38" s="313"/>
      <c r="I38" s="313"/>
      <c r="J38" s="313"/>
      <c r="K38" s="313"/>
      <c r="L38" s="313"/>
      <c r="M38" s="313"/>
      <c r="N38" s="313"/>
      <c r="O38" s="313"/>
      <c r="P38" s="161"/>
      <c r="R38" s="43"/>
      <c r="S38" s="43"/>
      <c r="W38" s="51">
        <v>10</v>
      </c>
      <c r="X38" s="51">
        <v>2</v>
      </c>
      <c r="Y38" s="51">
        <f t="shared" si="1"/>
        <v>27.75</v>
      </c>
      <c r="AA38" s="52"/>
    </row>
    <row r="39" spans="1:27" ht="50.1" customHeight="1" x14ac:dyDescent="0.2">
      <c r="A39" s="33"/>
      <c r="B39" s="315"/>
      <c r="C39" s="316"/>
      <c r="D39" s="317"/>
      <c r="E39" s="163"/>
      <c r="F39" s="313"/>
      <c r="G39" s="313"/>
      <c r="H39" s="313"/>
      <c r="I39" s="313"/>
      <c r="J39" s="313"/>
      <c r="K39" s="313"/>
      <c r="L39" s="313"/>
      <c r="M39" s="313"/>
      <c r="N39" s="313"/>
      <c r="O39" s="313"/>
      <c r="P39" s="161"/>
      <c r="R39" s="43"/>
      <c r="S39" s="43"/>
      <c r="W39" s="51">
        <v>10</v>
      </c>
      <c r="X39" s="51">
        <v>2</v>
      </c>
      <c r="Y39" s="51">
        <f t="shared" si="1"/>
        <v>27.75</v>
      </c>
      <c r="AA39" s="52"/>
    </row>
    <row r="40" spans="1:27" ht="50.1" customHeight="1" x14ac:dyDescent="0.2">
      <c r="A40" s="33"/>
      <c r="B40" s="315"/>
      <c r="C40" s="316"/>
      <c r="D40" s="317"/>
      <c r="E40" s="163"/>
      <c r="F40" s="313"/>
      <c r="G40" s="313"/>
      <c r="H40" s="313"/>
      <c r="I40" s="313"/>
      <c r="J40" s="313"/>
      <c r="K40" s="313"/>
      <c r="L40" s="313"/>
      <c r="M40" s="313"/>
      <c r="N40" s="313"/>
      <c r="O40" s="313"/>
      <c r="P40" s="161"/>
      <c r="R40" s="43"/>
      <c r="S40" s="43"/>
      <c r="W40" s="51">
        <v>10</v>
      </c>
      <c r="X40" s="51">
        <v>2</v>
      </c>
      <c r="Y40" s="51">
        <f t="shared" si="1"/>
        <v>27.75</v>
      </c>
    </row>
    <row r="41" spans="1:27" ht="50.1" customHeight="1" x14ac:dyDescent="0.2">
      <c r="A41" s="33"/>
      <c r="B41" s="315"/>
      <c r="C41" s="316"/>
      <c r="D41" s="317"/>
      <c r="E41" s="164"/>
      <c r="F41" s="341"/>
      <c r="G41" s="341"/>
      <c r="H41" s="341"/>
      <c r="I41" s="341"/>
      <c r="J41" s="341"/>
      <c r="K41" s="341"/>
      <c r="L41" s="341"/>
      <c r="M41" s="341"/>
      <c r="N41" s="341"/>
      <c r="O41" s="341"/>
      <c r="P41" s="160"/>
      <c r="R41" s="43"/>
      <c r="S41" s="43"/>
      <c r="W41" s="51">
        <v>10</v>
      </c>
      <c r="X41" s="51">
        <v>4</v>
      </c>
      <c r="Y41" s="51">
        <f t="shared" si="1"/>
        <v>53.25</v>
      </c>
    </row>
    <row r="42" spans="1:27" ht="45" customHeight="1" x14ac:dyDescent="0.2">
      <c r="A42" s="33"/>
      <c r="B42" s="333" t="str" cm="1">
        <f t="array" ref="B42">INDEX(Trad, R42, Lang)</f>
        <v>Umsetzung</v>
      </c>
      <c r="C42" s="292"/>
      <c r="D42" s="293"/>
      <c r="E42" s="158"/>
      <c r="F42" s="340" t="str" cm="1">
        <f t="array" ref="F42">INDEX(Trad, S42, Lang)</f>
        <v>Der Ersatz und die Inbetriebnahme des neuen Systems müssen durch eine qualifizierte Fachperson oder Firma durchgeführt werden.</v>
      </c>
      <c r="G42" s="340"/>
      <c r="H42" s="340"/>
      <c r="I42" s="340"/>
      <c r="J42" s="340"/>
      <c r="K42" s="340"/>
      <c r="L42" s="340"/>
      <c r="M42" s="340"/>
      <c r="N42" s="340"/>
      <c r="O42" s="340"/>
      <c r="P42" s="161"/>
      <c r="R42" s="49">
        <v>120</v>
      </c>
      <c r="S42" s="49">
        <v>121</v>
      </c>
      <c r="W42" s="51">
        <v>10</v>
      </c>
      <c r="X42" s="51">
        <v>2</v>
      </c>
      <c r="Y42" s="51">
        <f t="shared" si="1"/>
        <v>27.75</v>
      </c>
    </row>
    <row r="43" spans="1:27" ht="45" customHeight="1" x14ac:dyDescent="0.2">
      <c r="A43" s="33"/>
      <c r="B43" s="329" t="str" cm="1">
        <f t="array" ref="B43">INDEX(Trad, R43, Lang)</f>
        <v>Entsorgung</v>
      </c>
      <c r="C43" s="330"/>
      <c r="D43" s="331"/>
      <c r="E43" s="176"/>
      <c r="F43" s="328" t="str" cm="1">
        <f t="array" ref="F43">INDEX(Trad, S43, Lang)</f>
        <v>Die verbrauchsrelevanten Komponenten der alten Geräte dürfen innerhalb der Schweiz nicht weiterbetrieben werden. Die fachgerechte Entsorgung oder die Ausfuhr muss auf Anfrage nachgewiesen werden können.</v>
      </c>
      <c r="G43" s="328"/>
      <c r="H43" s="328"/>
      <c r="I43" s="328"/>
      <c r="J43" s="328"/>
      <c r="K43" s="328"/>
      <c r="L43" s="328"/>
      <c r="M43" s="328"/>
      <c r="N43" s="328"/>
      <c r="O43" s="328"/>
      <c r="P43" s="178"/>
      <c r="R43" s="49">
        <v>122</v>
      </c>
      <c r="S43" s="49">
        <v>123</v>
      </c>
      <c r="W43" s="51">
        <v>10</v>
      </c>
      <c r="X43" s="51">
        <v>2</v>
      </c>
      <c r="Y43" s="51">
        <f t="shared" si="1"/>
        <v>27.75</v>
      </c>
    </row>
    <row r="44" spans="1:27" ht="20.100000000000001" customHeight="1" x14ac:dyDescent="0.2">
      <c r="A44" s="33"/>
      <c r="B44" s="9"/>
      <c r="C44" s="9"/>
      <c r="D44" s="9"/>
      <c r="E44" s="9"/>
      <c r="F44" s="9"/>
      <c r="G44" s="9"/>
      <c r="H44" s="9"/>
      <c r="I44" s="9"/>
      <c r="J44" s="9"/>
      <c r="K44" s="9"/>
      <c r="L44" s="9"/>
      <c r="M44" s="9"/>
      <c r="N44" s="9"/>
      <c r="O44" s="9"/>
    </row>
    <row r="45" spans="1:27" ht="20.100000000000001" customHeight="1" x14ac:dyDescent="0.2">
      <c r="A45" s="33"/>
      <c r="B45" s="91" t="str" cm="1">
        <f t="array" ref="B45">"3. " &amp; INDEX(Trad, R45, Lang)</f>
        <v>3. Nachweis</v>
      </c>
      <c r="C45" s="91"/>
      <c r="D45" s="92"/>
      <c r="E45" s="92"/>
      <c r="F45" s="92"/>
      <c r="G45" s="92"/>
      <c r="H45" s="92"/>
      <c r="I45" s="92"/>
      <c r="J45" s="92"/>
      <c r="K45" s="92"/>
      <c r="L45" s="92"/>
      <c r="M45" s="92"/>
      <c r="N45" s="92"/>
      <c r="O45" s="92"/>
      <c r="P45" s="93"/>
      <c r="R45" s="49">
        <v>125</v>
      </c>
      <c r="W45" s="44">
        <v>11</v>
      </c>
      <c r="X45" s="44" t="s">
        <v>2</v>
      </c>
      <c r="Y45" s="44">
        <v>20</v>
      </c>
      <c r="Z45" s="55" t="s">
        <v>4595</v>
      </c>
    </row>
    <row r="46" spans="1:27" ht="27.75" customHeight="1" x14ac:dyDescent="0.2">
      <c r="A46" s="33"/>
      <c r="B46" s="346" t="str" cm="1">
        <f t="array" ref="B46">INDEX(Trad, R46, Lang)</f>
        <v>Die Einhaltung der Anforderungen muss durch die folgenden Dokumente belegt werden. Die in der Tabelle 2 aufgeführten Unterlagen sind integraler Bestandteil des Nachweises der Massnahmenumsetzung.</v>
      </c>
      <c r="C46" s="346"/>
      <c r="D46" s="346"/>
      <c r="E46" s="346"/>
      <c r="F46" s="346"/>
      <c r="G46" s="346"/>
      <c r="H46" s="346"/>
      <c r="I46" s="346"/>
      <c r="J46" s="346"/>
      <c r="K46" s="346"/>
      <c r="L46" s="346"/>
      <c r="M46" s="346"/>
      <c r="N46" s="346"/>
      <c r="O46" s="346"/>
      <c r="P46" s="346"/>
      <c r="R46" s="49">
        <v>126</v>
      </c>
      <c r="W46" s="51">
        <v>10</v>
      </c>
      <c r="X46" s="51">
        <v>2</v>
      </c>
      <c r="Y46" s="51">
        <f>12.75*X46 + 2.25</f>
        <v>27.75</v>
      </c>
    </row>
    <row r="47" spans="1:27" ht="5.0999999999999996" customHeight="1" x14ac:dyDescent="0.2">
      <c r="A47" s="33"/>
      <c r="B47" s="33"/>
      <c r="C47" s="33"/>
      <c r="D47" s="33"/>
      <c r="E47" s="33"/>
      <c r="F47" s="33"/>
      <c r="G47" s="33"/>
      <c r="H47" s="33"/>
      <c r="I47" s="33"/>
      <c r="J47" s="33"/>
      <c r="K47" s="33"/>
      <c r="L47" s="33"/>
      <c r="M47" s="33"/>
      <c r="N47" s="33"/>
      <c r="O47" s="33"/>
      <c r="P47" s="33"/>
    </row>
    <row r="48" spans="1:27" ht="15" customHeight="1" x14ac:dyDescent="0.2">
      <c r="A48" s="33"/>
      <c r="B48" s="353" t="str" cm="1">
        <f t="array" ref="B48">INDEX(Trad, R48, Lang)</f>
        <v>Tabelle 2: Nachweise</v>
      </c>
      <c r="C48" s="353"/>
      <c r="D48" s="353"/>
      <c r="E48" s="353"/>
      <c r="F48" s="353"/>
      <c r="G48" s="353"/>
      <c r="H48" s="353"/>
      <c r="I48" s="353"/>
      <c r="J48" s="353"/>
      <c r="K48" s="353"/>
      <c r="L48" s="353"/>
      <c r="M48" s="353"/>
      <c r="N48" s="353"/>
      <c r="O48" s="353"/>
      <c r="P48" s="353"/>
      <c r="R48" s="49">
        <v>127</v>
      </c>
      <c r="W48" s="51">
        <v>8</v>
      </c>
      <c r="X48" s="51" t="s">
        <v>2</v>
      </c>
      <c r="Y48" s="51">
        <v>15</v>
      </c>
      <c r="Z48" s="109" t="s">
        <v>4685</v>
      </c>
    </row>
    <row r="49" spans="1:25" ht="5.0999999999999996" customHeight="1" x14ac:dyDescent="0.2">
      <c r="A49" s="33"/>
      <c r="B49" s="100"/>
      <c r="C49" s="101"/>
      <c r="D49" s="101"/>
      <c r="E49" s="101"/>
      <c r="F49" s="101"/>
      <c r="G49" s="101"/>
      <c r="H49" s="101"/>
      <c r="I49" s="101"/>
      <c r="J49" s="101"/>
      <c r="K49" s="101"/>
      <c r="L49" s="101"/>
      <c r="M49" s="101"/>
      <c r="N49" s="101"/>
      <c r="O49" s="101"/>
      <c r="P49" s="102"/>
    </row>
    <row r="50" spans="1:25" ht="36" customHeight="1" x14ac:dyDescent="0.2">
      <c r="A50" s="33"/>
      <c r="B50" s="191">
        <v>1</v>
      </c>
      <c r="C50" s="314"/>
      <c r="D50" s="314"/>
      <c r="E50" s="314"/>
      <c r="F50" s="314"/>
      <c r="G50" s="314"/>
      <c r="H50" s="314"/>
      <c r="I50" s="314"/>
      <c r="J50" s="314"/>
      <c r="K50" s="314"/>
      <c r="L50" s="314"/>
      <c r="M50" s="314"/>
      <c r="N50" s="314"/>
      <c r="O50" s="314"/>
      <c r="P50" s="194"/>
      <c r="W50" s="51">
        <v>10</v>
      </c>
      <c r="X50" s="51">
        <v>3</v>
      </c>
      <c r="Y50" s="51">
        <f t="shared" ref="Y50:Y68" si="2">12.75*X50 + 2.25</f>
        <v>40.5</v>
      </c>
    </row>
    <row r="51" spans="1:25" ht="5.0999999999999996" customHeight="1" x14ac:dyDescent="0.2">
      <c r="A51" s="33"/>
      <c r="B51" s="103"/>
      <c r="C51" s="104"/>
      <c r="D51" s="104"/>
      <c r="E51" s="104"/>
      <c r="F51" s="104"/>
      <c r="G51" s="104"/>
      <c r="H51" s="104"/>
      <c r="I51" s="104"/>
      <c r="J51" s="104"/>
      <c r="K51" s="104"/>
      <c r="L51" s="104"/>
      <c r="M51" s="104"/>
      <c r="N51" s="104"/>
      <c r="O51" s="104"/>
      <c r="P51" s="105"/>
    </row>
    <row r="52" spans="1:25" ht="5.0999999999999996" customHeight="1" x14ac:dyDescent="0.2">
      <c r="A52" s="33"/>
      <c r="B52" s="106"/>
      <c r="C52" s="107"/>
      <c r="D52" s="107"/>
      <c r="E52" s="107"/>
      <c r="F52" s="107"/>
      <c r="G52" s="107"/>
      <c r="H52" s="107"/>
      <c r="I52" s="107"/>
      <c r="J52" s="107"/>
      <c r="K52" s="107"/>
      <c r="L52" s="107"/>
      <c r="M52" s="107"/>
      <c r="N52" s="107"/>
      <c r="O52" s="107"/>
      <c r="P52" s="108"/>
      <c r="Q52" s="156"/>
    </row>
    <row r="53" spans="1:25" ht="36" customHeight="1" x14ac:dyDescent="0.2">
      <c r="A53" s="33"/>
      <c r="B53" s="191"/>
      <c r="C53" s="314"/>
      <c r="D53" s="314"/>
      <c r="E53" s="314"/>
      <c r="F53" s="314"/>
      <c r="G53" s="314"/>
      <c r="H53" s="314"/>
      <c r="I53" s="314"/>
      <c r="J53" s="314"/>
      <c r="K53" s="314"/>
      <c r="L53" s="314"/>
      <c r="M53" s="314"/>
      <c r="N53" s="314"/>
      <c r="O53" s="314"/>
      <c r="P53" s="155"/>
      <c r="Q53" s="156"/>
      <c r="W53" s="51">
        <v>10</v>
      </c>
      <c r="X53" s="51">
        <v>3</v>
      </c>
      <c r="Y53" s="51">
        <f t="shared" si="2"/>
        <v>40.5</v>
      </c>
    </row>
    <row r="54" spans="1:25" ht="5.0999999999999996" customHeight="1" x14ac:dyDescent="0.2">
      <c r="A54" s="33"/>
      <c r="B54" s="103"/>
      <c r="C54" s="104"/>
      <c r="D54" s="104"/>
      <c r="E54" s="104"/>
      <c r="F54" s="104"/>
      <c r="G54" s="104"/>
      <c r="H54" s="104"/>
      <c r="I54" s="104"/>
      <c r="J54" s="104"/>
      <c r="K54" s="104"/>
      <c r="L54" s="104"/>
      <c r="M54" s="104"/>
      <c r="N54" s="104"/>
      <c r="O54" s="104"/>
      <c r="P54" s="105"/>
      <c r="Q54" s="156"/>
      <c r="R54" s="43"/>
    </row>
    <row r="55" spans="1:25" ht="5.0999999999999996" customHeight="1" x14ac:dyDescent="0.2">
      <c r="A55" s="33"/>
      <c r="B55" s="106"/>
      <c r="C55" s="107"/>
      <c r="D55" s="107"/>
      <c r="E55" s="107"/>
      <c r="F55" s="107"/>
      <c r="G55" s="107"/>
      <c r="H55" s="107"/>
      <c r="I55" s="107"/>
      <c r="J55" s="107"/>
      <c r="K55" s="107"/>
      <c r="L55" s="107"/>
      <c r="M55" s="107"/>
      <c r="N55" s="107"/>
      <c r="O55" s="107"/>
      <c r="P55" s="108"/>
      <c r="Q55" s="156"/>
      <c r="R55" s="43"/>
    </row>
    <row r="56" spans="1:25" ht="36" customHeight="1" x14ac:dyDescent="0.2">
      <c r="A56" s="33"/>
      <c r="B56" s="191"/>
      <c r="C56" s="314"/>
      <c r="D56" s="314"/>
      <c r="E56" s="314"/>
      <c r="F56" s="314"/>
      <c r="G56" s="314"/>
      <c r="H56" s="314"/>
      <c r="I56" s="314"/>
      <c r="J56" s="314"/>
      <c r="K56" s="314"/>
      <c r="L56" s="314"/>
      <c r="M56" s="314"/>
      <c r="N56" s="314"/>
      <c r="O56" s="314"/>
      <c r="P56" s="151"/>
      <c r="Q56" s="156"/>
      <c r="R56" s="43"/>
      <c r="W56" s="51">
        <v>10</v>
      </c>
      <c r="X56" s="51">
        <v>3</v>
      </c>
      <c r="Y56" s="51">
        <f t="shared" si="2"/>
        <v>40.5</v>
      </c>
    </row>
    <row r="57" spans="1:25" ht="5.0999999999999996" customHeight="1" x14ac:dyDescent="0.2">
      <c r="A57" s="33"/>
      <c r="B57" s="103"/>
      <c r="C57" s="104"/>
      <c r="D57" s="104"/>
      <c r="E57" s="104"/>
      <c r="F57" s="104"/>
      <c r="G57" s="104"/>
      <c r="H57" s="104"/>
      <c r="I57" s="104"/>
      <c r="J57" s="104"/>
      <c r="K57" s="104"/>
      <c r="L57" s="104"/>
      <c r="M57" s="104"/>
      <c r="N57" s="104"/>
      <c r="O57" s="104"/>
      <c r="P57" s="105"/>
      <c r="Q57" s="156"/>
    </row>
    <row r="58" spans="1:25" ht="5.0999999999999996" customHeight="1" x14ac:dyDescent="0.2">
      <c r="A58" s="33"/>
      <c r="B58" s="98"/>
      <c r="C58" s="95"/>
      <c r="D58" s="95"/>
      <c r="E58" s="95"/>
      <c r="F58" s="95"/>
      <c r="G58" s="95"/>
      <c r="H58" s="95"/>
      <c r="I58" s="95"/>
      <c r="J58" s="95"/>
      <c r="K58" s="95"/>
      <c r="L58" s="95"/>
      <c r="M58" s="95"/>
      <c r="N58" s="95"/>
      <c r="O58" s="95"/>
      <c r="P58" s="99"/>
      <c r="Q58" s="156"/>
    </row>
    <row r="59" spans="1:25" ht="40.5" customHeight="1" x14ac:dyDescent="0.2">
      <c r="A59" s="33"/>
      <c r="B59" s="191"/>
      <c r="C59" s="314"/>
      <c r="D59" s="314"/>
      <c r="E59" s="314"/>
      <c r="F59" s="314"/>
      <c r="G59" s="314"/>
      <c r="H59" s="314"/>
      <c r="I59" s="314"/>
      <c r="J59" s="314"/>
      <c r="K59" s="314"/>
      <c r="L59" s="314"/>
      <c r="M59" s="314"/>
      <c r="N59" s="314"/>
      <c r="O59" s="314"/>
      <c r="P59" s="151"/>
      <c r="Q59" s="156"/>
      <c r="R59" s="43"/>
      <c r="W59" s="51">
        <v>10</v>
      </c>
      <c r="X59" s="51">
        <v>3</v>
      </c>
      <c r="Y59" s="51">
        <f t="shared" ref="Y59" si="3">12.75*X59 + 2.25</f>
        <v>40.5</v>
      </c>
    </row>
    <row r="60" spans="1:25" ht="5.0999999999999996" customHeight="1" x14ac:dyDescent="0.2">
      <c r="A60" s="33"/>
      <c r="B60" s="96"/>
      <c r="C60" s="66"/>
      <c r="D60" s="66"/>
      <c r="E60" s="66"/>
      <c r="F60" s="66"/>
      <c r="G60" s="66"/>
      <c r="H60" s="66"/>
      <c r="I60" s="66"/>
      <c r="J60" s="66"/>
      <c r="K60" s="66"/>
      <c r="L60" s="66"/>
      <c r="M60" s="66"/>
      <c r="N60" s="66"/>
      <c r="O60" s="66"/>
      <c r="P60" s="97"/>
      <c r="Q60" s="156"/>
      <c r="R60" s="43"/>
    </row>
    <row r="61" spans="1:25" ht="5.0999999999999996" customHeight="1" x14ac:dyDescent="0.2">
      <c r="A61" s="33"/>
      <c r="B61" s="98"/>
      <c r="C61" s="95"/>
      <c r="D61" s="95"/>
      <c r="E61" s="95"/>
      <c r="F61" s="95"/>
      <c r="G61" s="95"/>
      <c r="H61" s="95"/>
      <c r="I61" s="95"/>
      <c r="J61" s="95"/>
      <c r="K61" s="95"/>
      <c r="L61" s="95"/>
      <c r="M61" s="95"/>
      <c r="N61" s="95"/>
      <c r="O61" s="95"/>
      <c r="P61" s="99"/>
      <c r="Q61" s="156"/>
    </row>
    <row r="62" spans="1:25" ht="40.5" customHeight="1" x14ac:dyDescent="0.2">
      <c r="A62" s="33"/>
      <c r="B62" s="191"/>
      <c r="C62" s="314"/>
      <c r="D62" s="314"/>
      <c r="E62" s="314"/>
      <c r="F62" s="314"/>
      <c r="G62" s="314"/>
      <c r="H62" s="314"/>
      <c r="I62" s="314"/>
      <c r="J62" s="314"/>
      <c r="K62" s="314"/>
      <c r="L62" s="314"/>
      <c r="M62" s="314"/>
      <c r="N62" s="314"/>
      <c r="O62" s="314"/>
      <c r="P62" s="151"/>
      <c r="Q62" s="156"/>
      <c r="R62" s="43"/>
      <c r="W62" s="51">
        <v>10</v>
      </c>
      <c r="X62" s="51">
        <v>3</v>
      </c>
      <c r="Y62" s="51">
        <f t="shared" si="2"/>
        <v>40.5</v>
      </c>
    </row>
    <row r="63" spans="1:25" ht="5.0999999999999996" customHeight="1" x14ac:dyDescent="0.2">
      <c r="A63" s="33"/>
      <c r="B63" s="96"/>
      <c r="C63" s="66"/>
      <c r="D63" s="66"/>
      <c r="E63" s="66"/>
      <c r="F63" s="66"/>
      <c r="G63" s="66"/>
      <c r="H63" s="66"/>
      <c r="I63" s="66"/>
      <c r="J63" s="66"/>
      <c r="K63" s="66"/>
      <c r="L63" s="66"/>
      <c r="M63" s="66"/>
      <c r="N63" s="66"/>
      <c r="O63" s="66"/>
      <c r="P63" s="97"/>
      <c r="Q63" s="156"/>
      <c r="R63" s="43"/>
    </row>
    <row r="64" spans="1:25" ht="5.0999999999999996" customHeight="1" x14ac:dyDescent="0.2">
      <c r="A64" s="33"/>
      <c r="B64" s="98"/>
      <c r="C64" s="95"/>
      <c r="D64" s="95"/>
      <c r="E64" s="95"/>
      <c r="F64" s="95"/>
      <c r="G64" s="95"/>
      <c r="H64" s="95"/>
      <c r="I64" s="95"/>
      <c r="J64" s="95"/>
      <c r="K64" s="95"/>
      <c r="L64" s="95"/>
      <c r="M64" s="95"/>
      <c r="N64" s="95"/>
      <c r="O64" s="95"/>
      <c r="P64" s="99"/>
      <c r="Q64" s="156"/>
      <c r="R64" s="43"/>
    </row>
    <row r="65" spans="1:27" ht="40.5" customHeight="1" x14ac:dyDescent="0.2">
      <c r="A65" s="33"/>
      <c r="B65" s="191"/>
      <c r="C65" s="311" t="str" cm="1">
        <f t="array" ref="C65">IF(ISNUMBER(R65), INDEX(Trad, R65, Lang) &amp; "*", "")</f>
        <v>Erläuterung (Format PDF, max. 2 A4-Seiten), wie sichergestellt wird, dass die ersetzten Geräte fachgerecht entsorgt wurden (z. B. mittels Deklarationen, Entsorgungspositionen auf Unternehmerrechnungen, usw.).*</v>
      </c>
      <c r="D65" s="311"/>
      <c r="E65" s="311"/>
      <c r="F65" s="311"/>
      <c r="G65" s="311"/>
      <c r="H65" s="311"/>
      <c r="I65" s="311"/>
      <c r="J65" s="311"/>
      <c r="K65" s="311"/>
      <c r="L65" s="311"/>
      <c r="M65" s="311"/>
      <c r="N65" s="311"/>
      <c r="O65" s="311"/>
      <c r="P65" s="151"/>
      <c r="Q65" s="156"/>
      <c r="R65" s="49">
        <v>129</v>
      </c>
      <c r="W65" s="51">
        <v>10</v>
      </c>
      <c r="X65" s="51">
        <v>3</v>
      </c>
      <c r="Y65" s="51">
        <f t="shared" si="2"/>
        <v>40.5</v>
      </c>
    </row>
    <row r="66" spans="1:27" ht="5.0999999999999996" customHeight="1" x14ac:dyDescent="0.2">
      <c r="A66" s="33"/>
      <c r="B66" s="96"/>
      <c r="C66" s="66"/>
      <c r="D66" s="66"/>
      <c r="E66" s="66"/>
      <c r="F66" s="66"/>
      <c r="G66" s="66"/>
      <c r="H66" s="66"/>
      <c r="I66" s="66"/>
      <c r="J66" s="66"/>
      <c r="K66" s="66"/>
      <c r="L66" s="66"/>
      <c r="M66" s="66"/>
      <c r="N66" s="66"/>
      <c r="O66" s="66"/>
      <c r="P66" s="97"/>
      <c r="Q66" s="156"/>
    </row>
    <row r="67" spans="1:27" ht="5.0999999999999996" customHeight="1" x14ac:dyDescent="0.2">
      <c r="A67" s="33"/>
      <c r="B67" s="98"/>
      <c r="C67" s="95"/>
      <c r="D67" s="95"/>
      <c r="E67" s="95"/>
      <c r="F67" s="95"/>
      <c r="G67" s="95"/>
      <c r="H67" s="95"/>
      <c r="I67" s="95"/>
      <c r="J67" s="95"/>
      <c r="K67" s="95"/>
      <c r="L67" s="95"/>
      <c r="M67" s="95"/>
      <c r="N67" s="95"/>
      <c r="O67" s="95"/>
      <c r="P67" s="99"/>
      <c r="Q67" s="156"/>
    </row>
    <row r="68" spans="1:27" ht="40.5" customHeight="1" x14ac:dyDescent="0.2">
      <c r="A68" s="33"/>
      <c r="B68" s="191"/>
      <c r="C68" s="311" t="str" cm="1">
        <f t="array" ref="C68">IF(ISNUMBER(R68), INDEX(Trad, R68, Lang), "")</f>
        <v>Rechnungsbelege (Format PDF, PNG oder JPEG)</v>
      </c>
      <c r="D68" s="311"/>
      <c r="E68" s="311"/>
      <c r="F68" s="311"/>
      <c r="G68" s="311"/>
      <c r="H68" s="311"/>
      <c r="I68" s="311"/>
      <c r="J68" s="311"/>
      <c r="K68" s="311"/>
      <c r="L68" s="311"/>
      <c r="M68" s="311"/>
      <c r="N68" s="311"/>
      <c r="O68" s="311"/>
      <c r="P68" s="151"/>
      <c r="Q68" s="156"/>
      <c r="R68" s="49">
        <v>130</v>
      </c>
      <c r="W68" s="51">
        <v>10</v>
      </c>
      <c r="X68" s="51">
        <v>3</v>
      </c>
      <c r="Y68" s="51">
        <f t="shared" si="2"/>
        <v>40.5</v>
      </c>
    </row>
    <row r="69" spans="1:27" ht="5.0999999999999996" customHeight="1" x14ac:dyDescent="0.2">
      <c r="A69" s="33"/>
      <c r="B69" s="181"/>
      <c r="C69" s="165"/>
      <c r="D69" s="165"/>
      <c r="E69" s="165"/>
      <c r="F69" s="165"/>
      <c r="G69" s="165"/>
      <c r="H69" s="165"/>
      <c r="I69" s="165"/>
      <c r="J69" s="165"/>
      <c r="K69" s="165"/>
      <c r="L69" s="165"/>
      <c r="M69" s="165"/>
      <c r="N69" s="165"/>
      <c r="O69" s="165"/>
      <c r="P69" s="182"/>
      <c r="Q69" s="156"/>
    </row>
    <row r="70" spans="1:27" s="52" customFormat="1" ht="15" customHeight="1" x14ac:dyDescent="0.25">
      <c r="A70" s="129"/>
      <c r="B70" s="352" t="str" cm="1">
        <f t="array" ref="B70">"* " &amp; INDEX(Trad, R70, Lang)</f>
        <v>* Z. B. über Beispiele von Formularen, Positionen auf Rechnungen oder dergleichen.</v>
      </c>
      <c r="C70" s="352"/>
      <c r="D70" s="352"/>
      <c r="E70" s="352"/>
      <c r="F70" s="352"/>
      <c r="G70" s="352"/>
      <c r="H70" s="352"/>
      <c r="I70" s="352"/>
      <c r="J70" s="352"/>
      <c r="K70" s="352"/>
      <c r="L70" s="352"/>
      <c r="M70" s="352"/>
      <c r="N70" s="352"/>
      <c r="O70" s="352"/>
      <c r="P70" s="352"/>
      <c r="Q70" s="46"/>
      <c r="R70" s="50">
        <v>131</v>
      </c>
      <c r="S70" s="50"/>
      <c r="T70" s="50"/>
      <c r="U70" s="50"/>
      <c r="V70" s="50"/>
      <c r="W70" s="51"/>
      <c r="X70" s="51"/>
      <c r="Y70" s="51"/>
      <c r="Z70" s="51"/>
    </row>
    <row r="71" spans="1:27" ht="9.9499999999999993" customHeight="1" x14ac:dyDescent="0.2">
      <c r="A71" s="33"/>
      <c r="B71" s="9"/>
      <c r="C71" s="9"/>
      <c r="D71" s="9"/>
      <c r="E71" s="9"/>
      <c r="F71" s="9"/>
      <c r="G71" s="9"/>
      <c r="H71" s="9"/>
      <c r="I71" s="9"/>
      <c r="J71" s="9"/>
      <c r="K71" s="9"/>
      <c r="L71" s="9"/>
      <c r="M71" s="9"/>
      <c r="N71" s="9"/>
      <c r="O71" s="9"/>
    </row>
    <row r="72" spans="1:27" ht="15" customHeight="1" x14ac:dyDescent="0.2">
      <c r="B72" s="90" t="str" cm="1">
        <f t="array" ref="B72">INDEX(Trad, R72, Lang)</f>
        <v>Meldung der Massnahme</v>
      </c>
      <c r="C72" s="27"/>
      <c r="D72" s="9"/>
      <c r="E72" s="9"/>
      <c r="F72" s="9"/>
      <c r="G72" s="9"/>
      <c r="H72" s="9"/>
      <c r="I72" s="9"/>
      <c r="J72" s="9"/>
      <c r="K72" s="9"/>
      <c r="L72" s="9"/>
      <c r="M72" s="9"/>
      <c r="N72" s="9"/>
      <c r="O72" s="9"/>
      <c r="R72" s="49">
        <v>135</v>
      </c>
      <c r="W72" s="51">
        <v>10</v>
      </c>
      <c r="X72" s="51">
        <v>1</v>
      </c>
      <c r="Y72" s="51">
        <f>12.75*X72 + 2.25</f>
        <v>15</v>
      </c>
    </row>
    <row r="73" spans="1:27" ht="27.95" customHeight="1" x14ac:dyDescent="0.2">
      <c r="A73" s="33"/>
      <c r="B73" s="311" t="str" cm="1">
        <f t="array" ref="B73">INDEX(Trad, R73, Lang)</f>
        <v>Die Unterlagen unter den folgenden Punkten müssen bei der Meldung dem Einsparprotokoll beigelegt werden:</v>
      </c>
      <c r="C73" s="311"/>
      <c r="D73" s="311"/>
      <c r="E73" s="311"/>
      <c r="F73" s="311"/>
      <c r="G73" s="311"/>
      <c r="H73" s="311"/>
      <c r="I73" s="311"/>
      <c r="J73" s="311"/>
      <c r="K73" s="311"/>
      <c r="L73" s="311"/>
      <c r="M73" s="192"/>
      <c r="N73" s="172" t="str" cm="1">
        <f t="array" ref="N73">INDEX(Trad, S73, Lang)</f>
        <v>bis</v>
      </c>
      <c r="O73" s="192"/>
      <c r="R73" s="49">
        <v>136</v>
      </c>
      <c r="S73" s="49">
        <v>138</v>
      </c>
      <c r="W73" s="51">
        <v>10</v>
      </c>
      <c r="X73" s="51">
        <v>2</v>
      </c>
      <c r="Y73" s="51">
        <f t="shared" ref="Y73" si="4">12.75*X73 + 2.25</f>
        <v>27.75</v>
      </c>
    </row>
    <row r="74" spans="1:27" ht="39.950000000000003" customHeight="1" x14ac:dyDescent="0.2">
      <c r="A74" s="33"/>
      <c r="B74" s="311" t="str" cm="1">
        <f t="array" ref="B74">INDEX(Trad, R74, Lang) &amp; " " &amp; INDEX(Trad, T74, Lang)</f>
        <v>Die Unterlagen unter den folgenden Punkten müssen nicht systematisch eingereicht werden, aber der Vollzugsbehörde bei einer allfälligen Kontrolle innerhalb von 30 Tagen vorgelegt werden können:</v>
      </c>
      <c r="C74" s="311"/>
      <c r="D74" s="311"/>
      <c r="E74" s="311"/>
      <c r="F74" s="311"/>
      <c r="G74" s="311"/>
      <c r="H74" s="311"/>
      <c r="I74" s="311"/>
      <c r="J74" s="311"/>
      <c r="K74" s="311"/>
      <c r="L74" s="311"/>
      <c r="M74" s="193"/>
      <c r="N74" s="172" t="str" cm="1">
        <f t="array" ref="N74">INDEX(Trad, S74, Lang)</f>
        <v>bis</v>
      </c>
      <c r="O74" s="192"/>
      <c r="R74" s="49">
        <v>137</v>
      </c>
      <c r="S74" s="49">
        <v>138</v>
      </c>
      <c r="T74" s="49">
        <v>139</v>
      </c>
    </row>
    <row r="75" spans="1:27" ht="20.100000000000001" customHeight="1" x14ac:dyDescent="0.2">
      <c r="A75" s="33"/>
      <c r="B75" s="9"/>
      <c r="C75" s="9"/>
      <c r="D75" s="9"/>
      <c r="E75" s="9"/>
      <c r="F75" s="9"/>
      <c r="G75" s="9"/>
      <c r="H75" s="9"/>
      <c r="I75" s="9"/>
      <c r="J75" s="9"/>
      <c r="K75" s="9"/>
      <c r="L75" s="9"/>
      <c r="M75" s="9"/>
      <c r="N75" s="9"/>
      <c r="O75" s="9"/>
    </row>
    <row r="76" spans="1:27" ht="20.100000000000001" customHeight="1" x14ac:dyDescent="0.2">
      <c r="A76" s="33"/>
      <c r="B76" s="91" t="str" cm="1">
        <f t="array" ref="B76">"4. " &amp; INDEX(Trad, R76, Lang)</f>
        <v>4. Berechnungen</v>
      </c>
      <c r="C76" s="91"/>
      <c r="D76" s="92"/>
      <c r="E76" s="92"/>
      <c r="F76" s="92"/>
      <c r="G76" s="92"/>
      <c r="H76" s="92"/>
      <c r="I76" s="92"/>
      <c r="J76" s="92"/>
      <c r="K76" s="92"/>
      <c r="L76" s="92"/>
      <c r="M76" s="92"/>
      <c r="N76" s="92"/>
      <c r="O76" s="92"/>
      <c r="P76" s="93"/>
      <c r="R76" s="49">
        <v>140</v>
      </c>
      <c r="W76" s="44">
        <v>11</v>
      </c>
      <c r="X76" s="44" t="s">
        <v>2</v>
      </c>
      <c r="Y76" s="44">
        <v>20</v>
      </c>
      <c r="Z76" s="55" t="s">
        <v>4595</v>
      </c>
    </row>
    <row r="77" spans="1:27" s="57" customFormat="1" ht="27.95" customHeight="1" x14ac:dyDescent="0.2">
      <c r="A77" s="33"/>
      <c r="B77" s="351" t="str" cm="1">
        <f t="array" ref="B77">INDEX(Trad,R77, Lang)</f>
        <v>Die anrechenbaren Stromeinsparungen der Massnahme werden gemäss der Monitoringliste (Tabelle B) mit den folgenden Eingaben in Kilowattstunden berechnet:</v>
      </c>
      <c r="C77" s="351"/>
      <c r="D77" s="351"/>
      <c r="E77" s="351"/>
      <c r="F77" s="351"/>
      <c r="G77" s="351"/>
      <c r="H77" s="351"/>
      <c r="I77" s="351"/>
      <c r="J77" s="351"/>
      <c r="K77" s="351"/>
      <c r="L77" s="351"/>
      <c r="M77" s="351"/>
      <c r="N77" s="351"/>
      <c r="O77" s="351"/>
      <c r="P77" s="351"/>
      <c r="Q77" s="48"/>
      <c r="R77" s="56">
        <v>141</v>
      </c>
      <c r="S77" s="56">
        <v>142</v>
      </c>
      <c r="T77" s="56"/>
      <c r="U77" s="56"/>
      <c r="V77" s="56"/>
      <c r="W77" s="51">
        <v>10</v>
      </c>
      <c r="X77" s="51">
        <v>2</v>
      </c>
      <c r="Y77" s="51">
        <f t="shared" ref="Y77" si="5">12.75*X77 + 2.25</f>
        <v>27.75</v>
      </c>
      <c r="Z77" s="51"/>
    </row>
    <row r="78" spans="1:27" s="171" customFormat="1" ht="50.1" customHeight="1" x14ac:dyDescent="0.2">
      <c r="A78" s="170"/>
      <c r="B78" s="172" t="s">
        <v>2</v>
      </c>
      <c r="C78" s="332"/>
      <c r="D78" s="332"/>
      <c r="E78" s="332"/>
      <c r="F78" s="332"/>
      <c r="G78" s="332"/>
      <c r="H78" s="332"/>
      <c r="I78" s="332"/>
      <c r="J78" s="332"/>
      <c r="K78" s="332"/>
      <c r="L78" s="332"/>
      <c r="M78" s="332"/>
      <c r="N78" s="332"/>
      <c r="O78" s="332"/>
      <c r="P78" s="332"/>
      <c r="Q78" s="46"/>
      <c r="R78" s="167"/>
      <c r="S78" s="168"/>
      <c r="T78" s="168"/>
      <c r="U78" s="168"/>
      <c r="V78" s="168"/>
      <c r="W78" s="169">
        <v>10</v>
      </c>
      <c r="X78" s="169">
        <v>2</v>
      </c>
      <c r="Y78" s="169">
        <f t="shared" ref="Y78" si="6">12.75*X78 + 2.25</f>
        <v>27.75</v>
      </c>
      <c r="Z78" s="169"/>
      <c r="AA78" s="57"/>
    </row>
    <row r="79" spans="1:27" s="171" customFormat="1" ht="50.1" customHeight="1" x14ac:dyDescent="0.25">
      <c r="A79" s="170"/>
      <c r="B79" s="172" t="s">
        <v>2</v>
      </c>
      <c r="C79" s="314"/>
      <c r="D79" s="314"/>
      <c r="E79" s="314"/>
      <c r="F79" s="314"/>
      <c r="G79" s="314"/>
      <c r="H79" s="314"/>
      <c r="I79" s="314"/>
      <c r="J79" s="314"/>
      <c r="K79" s="314"/>
      <c r="L79" s="314"/>
      <c r="M79" s="314"/>
      <c r="N79" s="314"/>
      <c r="O79" s="314"/>
      <c r="P79" s="314"/>
      <c r="Q79" s="46"/>
      <c r="R79" s="167"/>
      <c r="S79" s="168"/>
      <c r="T79" s="168"/>
      <c r="U79" s="168"/>
      <c r="V79" s="168"/>
      <c r="W79" s="169"/>
      <c r="X79" s="169"/>
      <c r="Y79" s="169"/>
      <c r="Z79" s="169"/>
    </row>
    <row r="80" spans="1:27" s="171" customFormat="1" ht="50.1" customHeight="1" x14ac:dyDescent="0.25">
      <c r="A80" s="170"/>
      <c r="B80" s="172" t="s">
        <v>2</v>
      </c>
      <c r="C80" s="314"/>
      <c r="D80" s="314"/>
      <c r="E80" s="314"/>
      <c r="F80" s="314"/>
      <c r="G80" s="314"/>
      <c r="H80" s="314"/>
      <c r="I80" s="314"/>
      <c r="J80" s="314"/>
      <c r="K80" s="314"/>
      <c r="L80" s="314"/>
      <c r="M80" s="314"/>
      <c r="N80" s="314"/>
      <c r="O80" s="314"/>
      <c r="P80" s="314"/>
      <c r="Q80" s="46"/>
      <c r="R80" s="167"/>
      <c r="S80" s="168"/>
      <c r="T80" s="168"/>
      <c r="U80" s="168"/>
      <c r="V80" s="168"/>
      <c r="W80" s="169"/>
      <c r="X80" s="169"/>
      <c r="Y80" s="169"/>
      <c r="Z80" s="169"/>
    </row>
    <row r="81" spans="1:26" s="171" customFormat="1" ht="50.1" customHeight="1" x14ac:dyDescent="0.25">
      <c r="A81" s="170"/>
      <c r="B81" s="172" t="s">
        <v>2</v>
      </c>
      <c r="C81" s="314"/>
      <c r="D81" s="314"/>
      <c r="E81" s="314"/>
      <c r="F81" s="314"/>
      <c r="G81" s="314"/>
      <c r="H81" s="314"/>
      <c r="I81" s="314"/>
      <c r="J81" s="314"/>
      <c r="K81" s="314"/>
      <c r="L81" s="314"/>
      <c r="M81" s="314"/>
      <c r="N81" s="314"/>
      <c r="O81" s="314"/>
      <c r="P81" s="314"/>
      <c r="Q81" s="46"/>
      <c r="R81" s="167"/>
      <c r="S81" s="168"/>
      <c r="T81" s="168"/>
      <c r="U81" s="168"/>
      <c r="V81" s="168"/>
      <c r="W81" s="169"/>
      <c r="X81" s="169"/>
      <c r="Y81" s="169"/>
      <c r="Z81" s="169"/>
    </row>
    <row r="82" spans="1:26" s="171" customFormat="1" ht="50.1" customHeight="1" x14ac:dyDescent="0.25">
      <c r="A82" s="170"/>
      <c r="B82" s="172" t="s">
        <v>2</v>
      </c>
      <c r="C82" s="314"/>
      <c r="D82" s="314"/>
      <c r="E82" s="314"/>
      <c r="F82" s="314"/>
      <c r="G82" s="314"/>
      <c r="H82" s="314"/>
      <c r="I82" s="314"/>
      <c r="J82" s="314"/>
      <c r="K82" s="314"/>
      <c r="L82" s="314"/>
      <c r="M82" s="314"/>
      <c r="N82" s="314"/>
      <c r="O82" s="314"/>
      <c r="P82" s="314"/>
      <c r="Q82" s="46"/>
      <c r="R82" s="167"/>
      <c r="S82" s="168"/>
      <c r="T82" s="168"/>
      <c r="U82" s="168"/>
      <c r="V82" s="168"/>
      <c r="W82" s="169"/>
      <c r="X82" s="169"/>
      <c r="Y82" s="169"/>
      <c r="Z82" s="169"/>
    </row>
    <row r="83" spans="1:26" ht="20.100000000000001" customHeight="1" x14ac:dyDescent="0.2">
      <c r="A83" s="33"/>
      <c r="B83" s="9"/>
      <c r="C83" s="9"/>
      <c r="D83" s="9"/>
      <c r="E83" s="9"/>
      <c r="F83" s="9"/>
      <c r="G83" s="9"/>
      <c r="H83" s="9"/>
      <c r="I83" s="9"/>
      <c r="J83" s="9"/>
      <c r="K83" s="9"/>
      <c r="L83" s="9"/>
      <c r="M83" s="9"/>
      <c r="N83" s="9"/>
      <c r="O83" s="9"/>
    </row>
    <row r="84" spans="1:26" ht="20.100000000000001" customHeight="1" x14ac:dyDescent="0.2">
      <c r="A84" s="33"/>
      <c r="B84" s="91" t="str" cm="1">
        <f t="array" ref="B84">"5. "&amp;INDEX(Trad,R84,Lang)</f>
        <v>5. Einsparungen</v>
      </c>
      <c r="C84" s="91"/>
      <c r="D84" s="92"/>
      <c r="E84" s="92"/>
      <c r="F84" s="92"/>
      <c r="G84" s="92"/>
      <c r="H84" s="92"/>
      <c r="I84" s="92"/>
      <c r="J84" s="92"/>
      <c r="K84" s="92"/>
      <c r="L84" s="92"/>
      <c r="M84" s="92"/>
      <c r="N84" s="92"/>
      <c r="O84" s="92"/>
      <c r="P84" s="93"/>
      <c r="R84" s="49">
        <v>143</v>
      </c>
      <c r="W84" s="44">
        <v>11</v>
      </c>
      <c r="X84" s="44" t="s">
        <v>2</v>
      </c>
      <c r="Y84" s="44">
        <v>20</v>
      </c>
      <c r="Z84" s="55" t="s">
        <v>4595</v>
      </c>
    </row>
    <row r="85" spans="1:26" ht="5.0999999999999996" customHeight="1" x14ac:dyDescent="0.2">
      <c r="A85" s="33"/>
      <c r="B85" s="24"/>
      <c r="C85" s="24"/>
      <c r="D85" s="9"/>
      <c r="E85" s="9"/>
      <c r="F85" s="9"/>
      <c r="G85" s="9"/>
      <c r="H85" s="9"/>
      <c r="I85" s="9"/>
      <c r="J85" s="9"/>
      <c r="K85" s="9"/>
      <c r="L85" s="9"/>
      <c r="M85" s="9"/>
      <c r="N85" s="9"/>
      <c r="O85" s="9"/>
      <c r="W85" s="44"/>
      <c r="X85" s="44"/>
      <c r="Y85" s="44"/>
      <c r="Z85" s="55"/>
    </row>
    <row r="86" spans="1:26" ht="40.5" customHeight="1" x14ac:dyDescent="0.2">
      <c r="A86" s="33"/>
      <c r="B86" s="302" t="str" cm="1">
        <f t="array" ref="B86">INDEX(Trad, R86, Lang)</f>
        <v>Anrechenbare Stromeinsparungen* [kWh]</v>
      </c>
      <c r="C86" s="303"/>
      <c r="D86" s="303"/>
      <c r="E86" s="303"/>
      <c r="F86" s="303"/>
      <c r="G86" s="303"/>
      <c r="H86" s="303"/>
      <c r="I86" s="304"/>
      <c r="J86" s="348">
        <f>ROUND(B!D17, 1)</f>
        <v>0</v>
      </c>
      <c r="K86" s="349"/>
      <c r="L86" s="349"/>
      <c r="M86" s="349"/>
      <c r="N86" s="349"/>
      <c r="O86" s="349"/>
      <c r="P86" s="350"/>
      <c r="R86" s="49">
        <v>144</v>
      </c>
    </row>
    <row r="87" spans="1:26" ht="15" customHeight="1" x14ac:dyDescent="0.2">
      <c r="A87" s="33"/>
      <c r="B87" s="347" t="str" cm="1">
        <f t="array" ref="B87">INDEX(Trad, R87, Lang)</f>
        <v>* automatisch nach der unter Punkt 4 beschriebenen Berechnungsmethode berechnet</v>
      </c>
      <c r="C87" s="347"/>
      <c r="D87" s="347"/>
      <c r="E87" s="347"/>
      <c r="F87" s="347"/>
      <c r="G87" s="347"/>
      <c r="H87" s="347"/>
      <c r="I87" s="347"/>
      <c r="J87" s="347"/>
      <c r="K87" s="347"/>
      <c r="L87" s="347"/>
      <c r="M87" s="347"/>
      <c r="N87" s="347"/>
      <c r="O87" s="347"/>
      <c r="P87" s="347"/>
      <c r="R87" s="49">
        <v>145</v>
      </c>
      <c r="S87" s="49">
        <v>146</v>
      </c>
      <c r="W87" s="51">
        <v>8</v>
      </c>
      <c r="X87" s="51">
        <v>1</v>
      </c>
      <c r="Y87" s="51">
        <f>11.25*X87 + 2.25</f>
        <v>13.5</v>
      </c>
    </row>
    <row r="88" spans="1:26" ht="20.100000000000001" customHeight="1" x14ac:dyDescent="0.2">
      <c r="A88" s="33"/>
      <c r="B88" s="9"/>
      <c r="C88" s="9"/>
      <c r="D88" s="9"/>
      <c r="E88" s="9"/>
      <c r="F88" s="9"/>
      <c r="G88" s="9"/>
      <c r="H88" s="9"/>
      <c r="I88" s="9"/>
      <c r="J88" s="9"/>
      <c r="K88" s="9"/>
      <c r="L88" s="9"/>
      <c r="M88" s="9"/>
      <c r="N88" s="9"/>
      <c r="O88" s="9"/>
    </row>
    <row r="89" spans="1:26" ht="20.100000000000001" customHeight="1" x14ac:dyDescent="0.2">
      <c r="A89" s="33"/>
      <c r="B89" s="91" t="str" cm="1">
        <f t="array" ref="B89">"6. " &amp; INDEX(Trad, R89, Lang)</f>
        <v>6. Referenz</v>
      </c>
      <c r="C89" s="91"/>
      <c r="D89" s="92"/>
      <c r="E89" s="92"/>
      <c r="F89" s="92"/>
      <c r="G89" s="92"/>
      <c r="H89" s="92"/>
      <c r="I89" s="92"/>
      <c r="J89" s="92"/>
      <c r="K89" s="92"/>
      <c r="L89" s="92"/>
      <c r="M89" s="92"/>
      <c r="N89" s="92"/>
      <c r="O89" s="92"/>
      <c r="P89" s="93"/>
      <c r="R89" s="49">
        <v>147</v>
      </c>
      <c r="W89" s="44">
        <v>11</v>
      </c>
      <c r="X89" s="44" t="s">
        <v>2</v>
      </c>
      <c r="Y89" s="44">
        <v>20</v>
      </c>
      <c r="Z89" s="55" t="s">
        <v>4595</v>
      </c>
    </row>
    <row r="90" spans="1:26" s="52" customFormat="1" ht="15" customHeight="1" x14ac:dyDescent="0.25">
      <c r="A90" s="129"/>
      <c r="B90" s="344" t="str" cm="1">
        <f t="array" ref="B90">INDEX(Trad,R90,Lang)</f>
        <v>Elektrizitätslieferant</v>
      </c>
      <c r="C90" s="344"/>
      <c r="D90" s="344"/>
      <c r="E90" s="344"/>
      <c r="F90" s="344"/>
      <c r="G90" s="344"/>
      <c r="H90" s="344"/>
      <c r="I90" s="129"/>
      <c r="J90" s="345" t="str">
        <f>IF(ISBLANK(B!D15), "!", B!D15)</f>
        <v>!</v>
      </c>
      <c r="K90" s="345"/>
      <c r="L90" s="345"/>
      <c r="M90" s="345"/>
      <c r="N90" s="345"/>
      <c r="O90" s="345"/>
      <c r="P90" s="345"/>
      <c r="Q90" s="46"/>
      <c r="R90" s="49">
        <v>148</v>
      </c>
      <c r="S90" s="50"/>
      <c r="T90" s="50"/>
      <c r="U90" s="50"/>
      <c r="V90" s="50"/>
      <c r="W90" s="51"/>
      <c r="X90" s="51"/>
      <c r="Y90" s="51"/>
      <c r="Z90" s="51"/>
    </row>
    <row r="91" spans="1:26" s="52" customFormat="1" ht="15" customHeight="1" x14ac:dyDescent="0.25">
      <c r="A91" s="129"/>
      <c r="B91" s="344" t="str" cm="1">
        <f t="array" ref="B91">INDEX(Trad,R91,Lang)</f>
        <v>Dateibezeichnung</v>
      </c>
      <c r="C91" s="344"/>
      <c r="D91" s="344"/>
      <c r="E91" s="344"/>
      <c r="F91" s="344"/>
      <c r="G91" s="344"/>
      <c r="H91" s="344"/>
      <c r="I91" s="129"/>
      <c r="J91" s="345" t="str">
        <f>IF(ISBLANK(B!D16), "-", B!D16)</f>
        <v>-</v>
      </c>
      <c r="K91" s="345"/>
      <c r="L91" s="345"/>
      <c r="M91" s="345"/>
      <c r="N91" s="345"/>
      <c r="O91" s="345"/>
      <c r="P91" s="345"/>
      <c r="Q91" s="46"/>
      <c r="R91" s="49">
        <v>149</v>
      </c>
      <c r="S91" s="50"/>
      <c r="T91" s="50"/>
      <c r="U91" s="50"/>
      <c r="V91" s="50"/>
      <c r="W91" s="51"/>
      <c r="X91" s="51"/>
      <c r="Y91" s="51"/>
      <c r="Z91" s="51"/>
    </row>
    <row r="92" spans="1:26" ht="12.75" customHeight="1" x14ac:dyDescent="0.2"/>
    <row r="93" spans="1:26" ht="14.25" customHeight="1" x14ac:dyDescent="0.2"/>
    <row r="94" spans="1:26" ht="14.25" customHeight="1" x14ac:dyDescent="0.2"/>
    <row r="95" spans="1:26" ht="14.25" customHeight="1" x14ac:dyDescent="0.2"/>
    <row r="96" spans="1:26" ht="14.25" customHeight="1" x14ac:dyDescent="0.2"/>
    <row r="97" ht="14.25" customHeight="1" x14ac:dyDescent="0.2"/>
    <row r="98" ht="14.25" customHeight="1" x14ac:dyDescent="0.2"/>
    <row r="99" ht="14.25" customHeight="1" x14ac:dyDescent="0.2"/>
    <row r="100" ht="14.25" customHeight="1" x14ac:dyDescent="0.2"/>
  </sheetData>
  <sheetProtection algorithmName="SHA-512" hashValue="54T2R/uoSZPd2znWqG9t8/uYM2SrgGBHxKNmfBP0gD/SE+DoxsvaDnnEChQ/g+A11tolfg1vAvmB6RcCXEWsWQ==" saltValue="VNnd4Q5fRN6oBkEvcKzg+g==" spinCount="100000" sheet="1" scenarios="1" formatRows="0" insertRows="0"/>
  <mergeCells count="76">
    <mergeCell ref="U12:V12"/>
    <mergeCell ref="S12:T12"/>
    <mergeCell ref="S13:T13"/>
    <mergeCell ref="S14:T14"/>
    <mergeCell ref="U13:V13"/>
    <mergeCell ref="U14:V14"/>
    <mergeCell ref="B11:P11"/>
    <mergeCell ref="B32:D32"/>
    <mergeCell ref="F31:I31"/>
    <mergeCell ref="B24:P24"/>
    <mergeCell ref="B27:P27"/>
    <mergeCell ref="B30:D30"/>
    <mergeCell ref="B29:P29"/>
    <mergeCell ref="K30:P30"/>
    <mergeCell ref="F32:I32"/>
    <mergeCell ref="M14:P14"/>
    <mergeCell ref="B91:H91"/>
    <mergeCell ref="J90:P90"/>
    <mergeCell ref="J91:P91"/>
    <mergeCell ref="B46:P46"/>
    <mergeCell ref="B87:P87"/>
    <mergeCell ref="J86:P86"/>
    <mergeCell ref="B77:P77"/>
    <mergeCell ref="B70:P70"/>
    <mergeCell ref="B86:I86"/>
    <mergeCell ref="B48:P48"/>
    <mergeCell ref="C65:O65"/>
    <mergeCell ref="B73:L73"/>
    <mergeCell ref="B90:H90"/>
    <mergeCell ref="C81:P81"/>
    <mergeCell ref="C82:P82"/>
    <mergeCell ref="C80:P80"/>
    <mergeCell ref="B2:F2"/>
    <mergeCell ref="B42:D42"/>
    <mergeCell ref="B36:D36"/>
    <mergeCell ref="F36:P36"/>
    <mergeCell ref="B37:D37"/>
    <mergeCell ref="B8:P8"/>
    <mergeCell ref="B10:P10"/>
    <mergeCell ref="B16:P16"/>
    <mergeCell ref="B21:P21"/>
    <mergeCell ref="F42:O42"/>
    <mergeCell ref="F41:O41"/>
    <mergeCell ref="L31:O31"/>
    <mergeCell ref="F37:O37"/>
    <mergeCell ref="B9:P9"/>
    <mergeCell ref="B33:D33"/>
    <mergeCell ref="F38:O38"/>
    <mergeCell ref="C78:P78"/>
    <mergeCell ref="C68:O68"/>
    <mergeCell ref="C53:O53"/>
    <mergeCell ref="C56:O56"/>
    <mergeCell ref="C62:O62"/>
    <mergeCell ref="B74:L74"/>
    <mergeCell ref="F40:O40"/>
    <mergeCell ref="B39:D39"/>
    <mergeCell ref="F39:O39"/>
    <mergeCell ref="F43:O43"/>
    <mergeCell ref="B43:D43"/>
    <mergeCell ref="B41:D41"/>
    <mergeCell ref="F33:I33"/>
    <mergeCell ref="L33:O33"/>
    <mergeCell ref="C79:P79"/>
    <mergeCell ref="B38:D38"/>
    <mergeCell ref="E30:J30"/>
    <mergeCell ref="B31:D31"/>
    <mergeCell ref="B34:D34"/>
    <mergeCell ref="F34:I34"/>
    <mergeCell ref="L34:O34"/>
    <mergeCell ref="C50:O50"/>
    <mergeCell ref="C59:O59"/>
    <mergeCell ref="F35:I35"/>
    <mergeCell ref="L32:O32"/>
    <mergeCell ref="L35:O35"/>
    <mergeCell ref="B35:D35"/>
    <mergeCell ref="B40:D40"/>
  </mergeCells>
  <conditionalFormatting sqref="B10 B21 B24 B31:D35 F31:I35 L31:O35 B37:D41 F37:O41 B50:O50 B53:O53 B56:O56 B59:O59 B62:O62 B65 B68 M73:M74 O73:O74 C78:P82">
    <cfRule type="expression" dxfId="1" priority="1">
      <formula>B10&lt;&gt;""</formula>
    </cfRule>
  </conditionalFormatting>
  <dataValidations disablePrompts="1" count="1">
    <dataValidation type="whole" operator="greaterThanOrEqual" allowBlank="1" showInputMessage="1" showErrorMessage="1" sqref="M73:M74 O73:O74 B56 B53 B50 B59 B62 B65 B68" xr:uid="{F94E5E05-51FC-4D84-ADFE-B928755036D4}">
      <formula1>1</formula1>
    </dataValidation>
  </dataValidations>
  <hyperlinks>
    <hyperlink ref="B2" location="Version!A1" display="Version!A1" xr:uid="{D18660A3-82B7-4DCC-983A-EF0EA871CB2E}"/>
  </hyperlinks>
  <printOptions horizontalCentered="1"/>
  <pageMargins left="0.43307086614173229" right="0.43307086614173229" top="0.74803149606299213" bottom="0.74803149606299213" header="0.31496062992125984" footer="0.31496062992125984"/>
  <pageSetup paperSize="9" fitToHeight="0" orientation="portrait" horizontalDpi="90" verticalDpi="90" r:id="rId1"/>
  <headerFooter>
    <oddFooter>&amp;R&amp;"Arial,Standard"&amp;7&amp;P/&amp;N</oddFooter>
  </headerFooter>
  <rowBreaks count="2" manualBreakCount="2">
    <brk id="18" max="16383" man="1"/>
    <brk id="4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CC"/>
  </sheetPr>
  <dimension ref="A1:AA1029"/>
  <sheetViews>
    <sheetView zoomScaleNormal="100" workbookViewId="0">
      <pane ySplit="29" topLeftCell="A30" activePane="bottomLeft" state="frozen"/>
      <selection pane="bottomLeft" activeCell="C32" sqref="C32"/>
    </sheetView>
  </sheetViews>
  <sheetFormatPr baseColWidth="10" defaultColWidth="9.140625" defaultRowHeight="12" outlineLevelRow="1" x14ac:dyDescent="0.2"/>
  <cols>
    <col min="1" max="1" width="5.7109375" style="195" customWidth="1"/>
    <col min="2" max="2" width="5.7109375" style="210" customWidth="1"/>
    <col min="3" max="3" width="30.7109375" style="196" customWidth="1"/>
    <col min="4" max="4" width="8.28515625" style="196" customWidth="1"/>
    <col min="5" max="5" width="25.7109375" style="60" customWidth="1"/>
    <col min="6" max="9" width="15.7109375" style="197" customWidth="1"/>
    <col min="10" max="10" width="15.7109375" style="210" customWidth="1"/>
    <col min="11" max="11" width="13.28515625" style="196" customWidth="1"/>
    <col min="12" max="13" width="25.7109375" style="197" customWidth="1"/>
    <col min="14" max="18" width="15.7109375" style="197" customWidth="1"/>
    <col min="19" max="19" width="13.28515625" style="196" customWidth="1"/>
    <col min="20" max="20" width="13.28515625" style="210" customWidth="1"/>
    <col min="21" max="21" width="18.28515625" style="196" customWidth="1"/>
    <col min="22" max="22" width="25.7109375" style="196" customWidth="1"/>
    <col min="23" max="23" width="8.28515625" style="196" customWidth="1"/>
    <col min="24" max="24" width="25.7109375" style="60" customWidth="1"/>
    <col min="25" max="25" width="10.7109375" style="196" customWidth="1"/>
    <col min="26" max="26" width="15.7109375" style="196" customWidth="1"/>
    <col min="27" max="27" width="5.7109375" style="195" customWidth="1"/>
    <col min="28" max="16384" width="9.140625" style="196"/>
  </cols>
  <sheetData>
    <row r="1" spans="1:27" s="60" customFormat="1" ht="12.75" customHeight="1" x14ac:dyDescent="0.2">
      <c r="A1" s="58"/>
      <c r="B1" s="59">
        <f>Lang</f>
        <v>1</v>
      </c>
      <c r="C1" s="115"/>
      <c r="F1" s="61"/>
      <c r="G1" s="61"/>
      <c r="H1" s="61"/>
      <c r="I1" s="61"/>
      <c r="L1" s="61"/>
      <c r="M1" s="61"/>
      <c r="N1" s="61"/>
      <c r="O1" s="61"/>
      <c r="P1" s="61"/>
      <c r="Q1" s="61"/>
      <c r="R1" s="61"/>
      <c r="AA1" s="58"/>
    </row>
    <row r="2" spans="1:27" s="60" customFormat="1" ht="12" customHeight="1" x14ac:dyDescent="0.2">
      <c r="A2" s="58"/>
      <c r="B2" s="312" t="str" cm="1">
        <f t="array" ref="B2">INDEX(Trad, 204, Lang)</f>
        <v>Zurück zur Übersicht</v>
      </c>
      <c r="C2" s="312"/>
      <c r="D2" s="121"/>
      <c r="F2" s="63"/>
      <c r="G2" s="63"/>
      <c r="H2" s="63"/>
      <c r="I2" s="63"/>
      <c r="J2" s="59"/>
      <c r="K2" s="59"/>
      <c r="L2" s="63"/>
      <c r="M2" s="63"/>
      <c r="N2" s="63"/>
      <c r="O2" s="63"/>
      <c r="P2" s="63"/>
      <c r="Q2" s="63"/>
      <c r="R2" s="63"/>
      <c r="S2" s="59"/>
      <c r="T2" s="59"/>
      <c r="AA2" s="58"/>
    </row>
    <row r="3" spans="1:27" s="60" customFormat="1" ht="12" customHeight="1" x14ac:dyDescent="0.2">
      <c r="A3" s="58"/>
      <c r="B3" s="120"/>
      <c r="D3" s="121"/>
      <c r="F3" s="63"/>
      <c r="G3" s="63"/>
      <c r="H3" s="63"/>
      <c r="I3" s="63"/>
      <c r="J3" s="59"/>
      <c r="K3" s="59"/>
      <c r="L3" s="63"/>
      <c r="M3" s="63"/>
      <c r="N3" s="63"/>
      <c r="O3" s="63"/>
      <c r="P3" s="63"/>
      <c r="Q3" s="63"/>
      <c r="R3" s="63"/>
      <c r="S3" s="59"/>
      <c r="T3" s="59"/>
      <c r="AA3" s="58"/>
    </row>
    <row r="4" spans="1:27" s="268" customFormat="1" ht="20.100000000000001" customHeight="1" x14ac:dyDescent="0.25">
      <c r="A4" s="265"/>
      <c r="B4" s="14" t="str" cm="1">
        <f t="array" ref="B4">INDEX(Trad, 1, Lang)</f>
        <v>Monitoringliste</v>
      </c>
      <c r="C4" s="266"/>
      <c r="D4" s="267"/>
      <c r="F4" s="61"/>
      <c r="G4" s="61"/>
      <c r="H4" s="61"/>
      <c r="I4" s="61"/>
      <c r="L4" s="61"/>
      <c r="M4" s="61"/>
      <c r="N4" s="61"/>
      <c r="O4" s="61"/>
      <c r="P4" s="61"/>
      <c r="Q4" s="61"/>
      <c r="R4" s="61"/>
      <c r="AA4" s="265"/>
    </row>
    <row r="5" spans="1:27" s="60" customFormat="1" ht="12" customHeight="1" x14ac:dyDescent="0.2">
      <c r="A5" s="58"/>
      <c r="B5" s="120" t="str" cm="1">
        <f t="array" ref="B5">INDEX(Trad, 23, Lang)</f>
        <v>Massnahme</v>
      </c>
      <c r="D5" s="121" t="str">
        <f ca="1">measure_id</f>
        <v>26NSM-XX</v>
      </c>
      <c r="F5" s="63"/>
      <c r="G5" s="63"/>
      <c r="H5" s="63"/>
      <c r="I5" s="63"/>
      <c r="J5" s="59"/>
      <c r="K5" s="59"/>
      <c r="L5" s="63"/>
      <c r="M5" s="63"/>
      <c r="N5" s="63"/>
      <c r="O5" s="63"/>
      <c r="P5" s="63"/>
      <c r="Q5" s="63"/>
      <c r="R5" s="63"/>
      <c r="S5" s="59"/>
      <c r="T5" s="59"/>
      <c r="AA5" s="58"/>
    </row>
    <row r="6" spans="1:27" s="60" customFormat="1" ht="12" customHeight="1" x14ac:dyDescent="0.2">
      <c r="A6" s="58" t="s">
        <v>4706</v>
      </c>
      <c r="B6" s="120" t="str" cm="1">
        <f t="array" ref="B6">INDEX(Trad, 24, Lang)</f>
        <v>Version</v>
      </c>
      <c r="D6" s="121" t="str">
        <f>measure_version</f>
        <v>0.00 (MM.AAAA)</v>
      </c>
      <c r="F6" s="63"/>
      <c r="G6" s="63"/>
      <c r="H6" s="63"/>
      <c r="I6" s="63"/>
      <c r="J6" s="59"/>
      <c r="K6" s="59"/>
      <c r="L6" s="63"/>
      <c r="M6" s="63"/>
      <c r="N6" s="63"/>
      <c r="O6" s="63"/>
      <c r="P6" s="63"/>
      <c r="Q6" s="63"/>
      <c r="R6" s="63"/>
      <c r="S6" s="59"/>
      <c r="T6" s="59"/>
      <c r="AA6" s="58"/>
    </row>
    <row r="7" spans="1:27" s="268" customFormat="1" ht="24.95" customHeight="1" x14ac:dyDescent="0.25">
      <c r="A7" s="265"/>
      <c r="B7" s="269" t="str" cm="1">
        <f t="array" ref="B7">INDEX(Trad, 34, Lang)</f>
        <v>Jede Massnahme muss mit den gesamten Angaben vollständig erfasst werden (Pflichtfelder).</v>
      </c>
      <c r="D7" s="125"/>
      <c r="F7" s="63"/>
      <c r="G7" s="63"/>
      <c r="H7" s="63"/>
      <c r="I7" s="63"/>
      <c r="J7" s="63"/>
      <c r="K7" s="63"/>
      <c r="L7" s="63"/>
      <c r="M7" s="63"/>
      <c r="N7" s="63"/>
      <c r="O7" s="63"/>
      <c r="P7" s="63"/>
      <c r="Q7" s="63"/>
      <c r="R7" s="63"/>
      <c r="S7" s="63"/>
      <c r="T7" s="63"/>
      <c r="AA7" s="265"/>
    </row>
    <row r="8" spans="1:27" s="60" customFormat="1" ht="12" customHeight="1" outlineLevel="1" x14ac:dyDescent="0.2">
      <c r="A8" s="58"/>
      <c r="B8" s="131"/>
      <c r="C8" s="270" t="str" cm="1">
        <f t="array" ref="C8">INDEX(Trad, 7, Lang)</f>
        <v>Eingabefeld (obligatorisch)</v>
      </c>
      <c r="F8" s="62"/>
      <c r="G8" s="62"/>
      <c r="H8" s="62"/>
      <c r="I8" s="62"/>
      <c r="J8" s="59"/>
      <c r="K8" s="59"/>
      <c r="L8" s="62"/>
      <c r="M8" s="62"/>
      <c r="N8" s="62"/>
      <c r="O8" s="62"/>
      <c r="P8" s="62"/>
      <c r="Q8" s="62"/>
      <c r="R8" s="62"/>
      <c r="S8" s="59"/>
      <c r="T8" s="59"/>
      <c r="AA8" s="58"/>
    </row>
    <row r="9" spans="1:27" s="60" customFormat="1" ht="12" customHeight="1" outlineLevel="1" x14ac:dyDescent="0.2">
      <c r="A9" s="58"/>
      <c r="B9" s="130"/>
      <c r="C9" s="270" t="str" cm="1">
        <f t="array" ref="C9">INDEX(Trad, 18, Lang)</f>
        <v>Eingabefeld (optional)</v>
      </c>
      <c r="F9" s="62"/>
      <c r="G9" s="62"/>
      <c r="H9" s="62"/>
      <c r="I9" s="62"/>
      <c r="J9" s="59"/>
      <c r="K9" s="59"/>
      <c r="L9" s="62"/>
      <c r="M9" s="62"/>
      <c r="N9" s="62"/>
      <c r="O9" s="62"/>
      <c r="P9" s="62"/>
      <c r="Q9" s="62"/>
      <c r="R9" s="62"/>
      <c r="S9" s="59"/>
      <c r="T9" s="59"/>
      <c r="AA9" s="58"/>
    </row>
    <row r="10" spans="1:27" s="60" customFormat="1" ht="12" customHeight="1" outlineLevel="1" x14ac:dyDescent="0.2">
      <c r="A10" s="58"/>
      <c r="B10" s="111"/>
      <c r="C10" s="270" t="str" cm="1">
        <f t="array" ref="C10">INDEX(Trad, 17, Lang)</f>
        <v>Mehrfachauswahlfeld (obligatorisch)</v>
      </c>
      <c r="F10" s="62"/>
      <c r="G10" s="62"/>
      <c r="H10" s="62"/>
      <c r="I10" s="62"/>
      <c r="J10" s="59"/>
      <c r="K10" s="59"/>
      <c r="L10" s="62"/>
      <c r="M10" s="62"/>
      <c r="N10" s="62"/>
      <c r="O10" s="62"/>
      <c r="P10" s="62"/>
      <c r="Q10" s="62"/>
      <c r="R10" s="62"/>
      <c r="S10" s="59"/>
      <c r="T10" s="59"/>
      <c r="AA10" s="58"/>
    </row>
    <row r="11" spans="1:27" s="60" customFormat="1" ht="12" customHeight="1" outlineLevel="1" x14ac:dyDescent="0.2">
      <c r="A11" s="58"/>
      <c r="B11" s="112"/>
      <c r="C11" s="270" t="str" cm="1">
        <f t="array" ref="C11">INDEX(Trad, 8, Lang)</f>
        <v>Berechnetetes Feld</v>
      </c>
      <c r="F11" s="62"/>
      <c r="G11" s="62"/>
      <c r="H11" s="62"/>
      <c r="I11" s="62"/>
      <c r="J11" s="59"/>
      <c r="K11" s="59"/>
      <c r="L11" s="62"/>
      <c r="M11" s="62"/>
      <c r="N11" s="62"/>
      <c r="O11" s="62"/>
      <c r="P11" s="62"/>
      <c r="Q11" s="62"/>
      <c r="R11" s="62"/>
      <c r="S11" s="59"/>
      <c r="T11" s="59"/>
      <c r="AA11" s="58"/>
    </row>
    <row r="12" spans="1:27" s="60" customFormat="1" ht="12" customHeight="1" outlineLevel="1" x14ac:dyDescent="0.2">
      <c r="A12" s="58"/>
      <c r="B12" s="113"/>
      <c r="C12" s="270" t="str" cm="1">
        <f t="array" ref="C12">INDEX(Trad, 9, Lang)</f>
        <v>Gesperrtes Feld</v>
      </c>
      <c r="F12" s="62"/>
      <c r="G12" s="62"/>
      <c r="H12" s="62"/>
      <c r="I12" s="62"/>
      <c r="J12" s="59"/>
      <c r="K12" s="59"/>
      <c r="L12" s="62"/>
      <c r="M12" s="62"/>
      <c r="N12" s="62"/>
      <c r="O12" s="62"/>
      <c r="P12" s="62"/>
      <c r="Q12" s="62"/>
      <c r="R12" s="62"/>
      <c r="S12" s="59"/>
      <c r="T12" s="59"/>
      <c r="AA12" s="58"/>
    </row>
    <row r="13" spans="1:27" s="60" customFormat="1" ht="12" customHeight="1" outlineLevel="1" x14ac:dyDescent="0.2">
      <c r="A13" s="58"/>
      <c r="B13" s="114"/>
      <c r="C13" s="271" t="str" cm="1">
        <f t="array" ref="C13">INDEX(Trad, 19, Lang)</f>
        <v>Eingabefehler</v>
      </c>
      <c r="F13" s="116"/>
      <c r="G13" s="116"/>
      <c r="H13" s="116"/>
      <c r="I13" s="116"/>
      <c r="J13" s="59"/>
      <c r="K13" s="59"/>
      <c r="L13" s="116"/>
      <c r="M13" s="116"/>
      <c r="N13" s="116"/>
      <c r="O13" s="116"/>
      <c r="P13" s="116"/>
      <c r="Q13" s="116"/>
      <c r="R13" s="116"/>
      <c r="S13" s="59"/>
      <c r="T13" s="59"/>
      <c r="AA13" s="58"/>
    </row>
    <row r="14" spans="1:27" s="60" customFormat="1" ht="12" customHeight="1" outlineLevel="1" x14ac:dyDescent="0.2">
      <c r="A14" s="58"/>
      <c r="B14" s="120"/>
      <c r="D14" s="121"/>
      <c r="F14" s="63"/>
      <c r="G14" s="63"/>
      <c r="H14" s="63"/>
      <c r="I14" s="63"/>
      <c r="J14" s="59"/>
      <c r="K14" s="59"/>
      <c r="L14" s="63"/>
      <c r="M14" s="63"/>
      <c r="N14" s="63"/>
      <c r="O14" s="63"/>
      <c r="P14" s="63"/>
      <c r="Q14" s="63"/>
      <c r="R14" s="63"/>
      <c r="S14" s="59"/>
      <c r="T14" s="59"/>
      <c r="AA14" s="58"/>
    </row>
    <row r="15" spans="1:27" s="268" customFormat="1" ht="12.75" customHeight="1" x14ac:dyDescent="0.25">
      <c r="A15" s="265"/>
      <c r="B15" s="272" t="str" cm="1">
        <f t="array" ref="B15">INDEX(Trad, 27, Lang)</f>
        <v>Elektrizitätslieferant</v>
      </c>
      <c r="C15" s="273"/>
      <c r="D15" s="364"/>
      <c r="E15" s="365"/>
      <c r="F15" s="274" t="str" cm="1">
        <f t="array" ref="F15">IF(ISBLANK(D15), INDEX(Trad, 30, Lang),"")</f>
        <v>Dieses Feld muss vor der Meldung der folgenden Massnahme(n) ausgefüllt werden.</v>
      </c>
      <c r="G15" s="274"/>
      <c r="H15" s="274"/>
      <c r="I15" s="274"/>
      <c r="J15" s="63"/>
      <c r="K15" s="63"/>
      <c r="L15" s="274"/>
      <c r="M15" s="274"/>
      <c r="N15" s="274"/>
      <c r="O15" s="274"/>
      <c r="P15" s="274"/>
      <c r="Q15" s="274"/>
      <c r="R15" s="274"/>
      <c r="S15" s="63"/>
      <c r="T15" s="63"/>
      <c r="AA15" s="265"/>
    </row>
    <row r="16" spans="1:27" s="268" customFormat="1" ht="12.75" customHeight="1" x14ac:dyDescent="0.25">
      <c r="A16" s="265"/>
      <c r="B16" s="275" t="str" cm="1">
        <f t="array" ref="B16">INDEX(Trad, 28, Lang) &amp; "*"</f>
        <v>Dateibezeichnung*</v>
      </c>
      <c r="C16" s="276"/>
      <c r="D16" s="372"/>
      <c r="E16" s="373"/>
      <c r="F16" s="274"/>
      <c r="G16" s="274"/>
      <c r="H16" s="274"/>
      <c r="I16" s="274"/>
      <c r="J16" s="63"/>
      <c r="K16" s="63"/>
      <c r="L16" s="274"/>
      <c r="M16" s="274"/>
      <c r="N16" s="274"/>
      <c r="O16" s="274"/>
      <c r="P16" s="274"/>
      <c r="Q16" s="274"/>
      <c r="R16" s="274"/>
      <c r="S16" s="63"/>
      <c r="T16" s="63"/>
      <c r="AA16" s="265"/>
    </row>
    <row r="17" spans="1:27" s="268" customFormat="1" ht="12.75" customHeight="1" x14ac:dyDescent="0.25">
      <c r="A17" s="265"/>
      <c r="B17" s="277" t="str" cm="1">
        <f t="array" ref="B17">INDEX(Trad, 26, Lang)</f>
        <v>Wirkungsdauer</v>
      </c>
      <c r="C17" s="278"/>
      <c r="D17" s="366">
        <f>SUM($Z$30:$Z$1029)</f>
        <v>0</v>
      </c>
      <c r="E17" s="367"/>
      <c r="F17" s="63"/>
      <c r="G17" s="63"/>
      <c r="H17" s="63"/>
      <c r="I17" s="63"/>
      <c r="J17" s="63"/>
      <c r="K17" s="63"/>
      <c r="L17" s="63"/>
      <c r="M17" s="63"/>
      <c r="N17" s="63"/>
      <c r="O17" s="63"/>
      <c r="P17" s="63"/>
      <c r="Q17" s="63"/>
      <c r="R17" s="63"/>
      <c r="S17" s="63"/>
      <c r="T17" s="63"/>
      <c r="AA17" s="265"/>
    </row>
    <row r="18" spans="1:27" s="268" customFormat="1" ht="12.75" customHeight="1" x14ac:dyDescent="0.25">
      <c r="A18" s="265"/>
      <c r="B18" s="279" t="str" cm="1">
        <f t="array" ref="B18">"* " &amp; INDEX(Trad, 29, Lang)</f>
        <v>* Hier können Sie den unternehmensinternen Dateinamen einfügen</v>
      </c>
      <c r="D18" s="280"/>
      <c r="E18" s="280"/>
      <c r="F18" s="281"/>
      <c r="G18" s="281"/>
      <c r="H18" s="281"/>
      <c r="I18" s="281"/>
      <c r="J18" s="281"/>
      <c r="K18" s="282"/>
      <c r="L18" s="281"/>
      <c r="M18" s="281"/>
      <c r="N18" s="281"/>
      <c r="O18" s="281"/>
      <c r="P18" s="281"/>
      <c r="Q18" s="281"/>
      <c r="R18" s="281"/>
      <c r="S18" s="282"/>
      <c r="T18" s="281"/>
      <c r="AA18" s="265"/>
    </row>
    <row r="19" spans="1:27" s="60" customFormat="1" ht="12" customHeight="1" x14ac:dyDescent="0.2">
      <c r="A19" s="58"/>
      <c r="B19" s="120"/>
      <c r="D19" s="121"/>
      <c r="F19" s="281"/>
      <c r="G19" s="281"/>
      <c r="H19" s="281"/>
      <c r="I19" s="281"/>
      <c r="J19" s="281"/>
      <c r="K19" s="281"/>
      <c r="L19" s="281"/>
      <c r="M19" s="281"/>
      <c r="N19" s="281"/>
      <c r="O19" s="281"/>
      <c r="P19" s="281"/>
      <c r="Q19" s="281"/>
      <c r="R19" s="281"/>
      <c r="S19" s="281"/>
      <c r="T19" s="281"/>
      <c r="Y19" s="281"/>
      <c r="AA19" s="58"/>
    </row>
    <row r="20" spans="1:27" ht="30" customHeight="1" x14ac:dyDescent="0.2">
      <c r="B20" s="198"/>
      <c r="C20" s="256" t="str" cm="1">
        <f t="array" ref="C20">INDEX(Trad, 2, Lang)</f>
        <v>Standort</v>
      </c>
      <c r="D20" s="257"/>
      <c r="E20" s="258"/>
      <c r="F20" s="256" t="str" cm="1">
        <f t="array" ref="F20">INDEX(Trad, 3, Lang)</f>
        <v>Alte Anlage/Gerät</v>
      </c>
      <c r="G20" s="259"/>
      <c r="H20" s="259"/>
      <c r="I20" s="259"/>
      <c r="J20" s="259"/>
      <c r="K20" s="260"/>
      <c r="L20" s="256" t="str" cm="1">
        <f t="array" ref="L20">INDEX(Trad, 4, Lang)</f>
        <v>Neue Anlage/Gerät</v>
      </c>
      <c r="M20" s="259"/>
      <c r="N20" s="259"/>
      <c r="O20" s="259"/>
      <c r="P20" s="259"/>
      <c r="Q20" s="259"/>
      <c r="R20" s="259"/>
      <c r="S20" s="259"/>
      <c r="T20" s="260"/>
      <c r="U20" s="261" t="str" cm="1">
        <f t="array" ref="U20">INDEX(Trad, 5, Lang)</f>
        <v>Firma, welche den Ersatz durchgeführt hat</v>
      </c>
      <c r="V20" s="262"/>
      <c r="W20" s="262"/>
      <c r="X20" s="263"/>
      <c r="Y20" s="261" t="str" cm="1">
        <f t="array" ref="Y20">INDEX(Trad, 21, Lang)</f>
        <v>Einsparungen</v>
      </c>
      <c r="Z20" s="264"/>
    </row>
    <row r="21" spans="1:27" ht="15" customHeight="1" x14ac:dyDescent="0.2">
      <c r="B21" s="199"/>
      <c r="C21" s="361" t="str" cm="1">
        <f t="array" ref="C21">INDEX(Trad, 12, Lang)</f>
        <v>Adresse</v>
      </c>
      <c r="D21" s="361" t="str" cm="1">
        <f t="array" ref="D21">INDEX(Trad, 15, Lang)</f>
        <v>PLZ</v>
      </c>
      <c r="E21" s="361" t="str" cm="1">
        <f t="array" ref="E21">INDEX(Trad, 10, Lang)</f>
        <v>Gemeinde</v>
      </c>
      <c r="F21" s="368"/>
      <c r="G21" s="368"/>
      <c r="H21" s="368"/>
      <c r="I21" s="368"/>
      <c r="J21" s="368"/>
      <c r="K21" s="362" t="str" cm="1">
        <f t="array" ref="K21">INDEX(Trad, 20, Lang)</f>
        <v>Strombedarf</v>
      </c>
      <c r="L21" s="374" t="str" cm="1">
        <f t="array" ref="L21">INDEX(Trad, 31, Lang)</f>
        <v>Marke/Hersteller</v>
      </c>
      <c r="M21" s="374" t="str" cm="1">
        <f t="array" ref="M21">INDEX(Trad, 32, Lang)</f>
        <v>Modellkennzeichnung</v>
      </c>
      <c r="N21" s="368"/>
      <c r="O21" s="368"/>
      <c r="P21" s="368"/>
      <c r="Q21" s="368"/>
      <c r="R21" s="368"/>
      <c r="S21" s="379" t="str" cm="1">
        <f t="array" ref="S21">INDEX(Trad, 20, Lang)</f>
        <v>Strombedarf</v>
      </c>
      <c r="T21" s="379" t="str" cm="1">
        <f t="array" ref="T21">INDEX(Trad, 26, Lang)</f>
        <v>Wirkungsdauer</v>
      </c>
      <c r="U21" s="370" t="s">
        <v>4504</v>
      </c>
      <c r="V21" s="362" t="str" cm="1">
        <f t="array" ref="V21">INDEX(Trad, 14, $B$1)</f>
        <v>Name</v>
      </c>
      <c r="W21" s="362" t="str" cm="1">
        <f t="array" ref="W21">INDEX(Trad, 15, $B$1)</f>
        <v>PLZ</v>
      </c>
      <c r="X21" s="362" t="str" cm="1">
        <f t="array" ref="X21">INDEX(Trad, 10, $B$1)</f>
        <v>Gemeinde</v>
      </c>
      <c r="Y21" s="362" t="str" cm="1">
        <f t="array" ref="Y21">INDEX(Trad, 16, Lang)</f>
        <v>Jahr der Umsetzung</v>
      </c>
      <c r="Z21" s="362" t="str" cm="1">
        <f t="array" ref="Z21">INDEX(Trad, 21, Lang)</f>
        <v>Einsparungen</v>
      </c>
    </row>
    <row r="22" spans="1:27" s="202" customFormat="1" ht="45" customHeight="1" x14ac:dyDescent="0.25">
      <c r="A22" s="201"/>
      <c r="B22" s="199"/>
      <c r="C22" s="361"/>
      <c r="D22" s="361"/>
      <c r="E22" s="361"/>
      <c r="F22" s="369"/>
      <c r="G22" s="369"/>
      <c r="H22" s="369"/>
      <c r="I22" s="369"/>
      <c r="J22" s="369"/>
      <c r="K22" s="363"/>
      <c r="L22" s="375"/>
      <c r="M22" s="375"/>
      <c r="N22" s="369"/>
      <c r="O22" s="369"/>
      <c r="P22" s="369"/>
      <c r="Q22" s="369"/>
      <c r="R22" s="369"/>
      <c r="S22" s="380"/>
      <c r="T22" s="380"/>
      <c r="U22" s="371"/>
      <c r="V22" s="363"/>
      <c r="W22" s="363"/>
      <c r="X22" s="363"/>
      <c r="Y22" s="363"/>
      <c r="Z22" s="363"/>
      <c r="AA22" s="201"/>
    </row>
    <row r="23" spans="1:27" s="207" customFormat="1" ht="15" customHeight="1" x14ac:dyDescent="0.25">
      <c r="A23" s="203" t="s">
        <v>4502</v>
      </c>
      <c r="B23" s="204" t="s">
        <v>4462</v>
      </c>
      <c r="C23" s="200" t="s">
        <v>2</v>
      </c>
      <c r="D23" s="205" t="s">
        <v>2</v>
      </c>
      <c r="E23" s="283" t="s">
        <v>2</v>
      </c>
      <c r="F23" s="211"/>
      <c r="G23" s="211"/>
      <c r="H23" s="211"/>
      <c r="I23" s="211"/>
      <c r="J23" s="211"/>
      <c r="K23" s="206" t="s">
        <v>4763</v>
      </c>
      <c r="L23" s="211" t="s">
        <v>2</v>
      </c>
      <c r="M23" s="211" t="s">
        <v>2</v>
      </c>
      <c r="N23" s="211"/>
      <c r="O23" s="211"/>
      <c r="P23" s="211"/>
      <c r="Q23" s="211"/>
      <c r="R23" s="211"/>
      <c r="S23" s="206" t="s">
        <v>4763</v>
      </c>
      <c r="T23" s="206" t="s">
        <v>4625</v>
      </c>
      <c r="U23" s="205" t="s">
        <v>2</v>
      </c>
      <c r="V23" s="205" t="s">
        <v>2</v>
      </c>
      <c r="W23" s="205" t="s">
        <v>2</v>
      </c>
      <c r="X23" s="283" t="s">
        <v>2</v>
      </c>
      <c r="Y23" s="205" t="s">
        <v>2</v>
      </c>
      <c r="Z23" s="205" t="s">
        <v>4713</v>
      </c>
      <c r="AA23" s="203" t="s">
        <v>4503</v>
      </c>
    </row>
    <row r="24" spans="1:27" s="207" customFormat="1" ht="12.75" customHeight="1" outlineLevel="1" x14ac:dyDescent="0.25">
      <c r="A24" s="203"/>
      <c r="B24" s="376" t="str" cm="1">
        <f t="array" ref="B24">INDEX(Trad, 47, Lang)</f>
        <v>Beispiele</v>
      </c>
      <c r="C24" s="240"/>
      <c r="D24" s="241"/>
      <c r="E24" s="289"/>
      <c r="F24" s="242"/>
      <c r="G24" s="242"/>
      <c r="H24" s="242"/>
      <c r="I24" s="242"/>
      <c r="J24" s="243"/>
      <c r="K24" s="237"/>
      <c r="L24" s="242"/>
      <c r="M24" s="242"/>
      <c r="N24" s="242"/>
      <c r="O24" s="242"/>
      <c r="P24" s="242"/>
      <c r="Q24" s="242"/>
      <c r="R24" s="242"/>
      <c r="S24" s="237"/>
      <c r="T24" s="244"/>
      <c r="U24" s="245"/>
      <c r="V24" s="240"/>
      <c r="W24" s="241"/>
      <c r="X24" s="284" t="str">
        <f>IF(ISBLANK(W24), "", VLOOKUP(W24, Z!$A$2:$C$4127, 3, FALSE))</f>
        <v/>
      </c>
      <c r="Y24" s="246"/>
      <c r="Z24" s="247">
        <v>1</v>
      </c>
      <c r="AA24" s="203"/>
    </row>
    <row r="25" spans="1:27" s="207" customFormat="1" ht="12.75" customHeight="1" outlineLevel="1" x14ac:dyDescent="0.25">
      <c r="A25" s="203"/>
      <c r="B25" s="377"/>
      <c r="C25" s="248"/>
      <c r="D25" s="249"/>
      <c r="E25" s="289"/>
      <c r="F25" s="250"/>
      <c r="G25" s="250"/>
      <c r="H25" s="250"/>
      <c r="I25" s="250"/>
      <c r="J25" s="251"/>
      <c r="K25" s="237"/>
      <c r="L25" s="250"/>
      <c r="M25" s="250"/>
      <c r="N25" s="250"/>
      <c r="O25" s="250"/>
      <c r="P25" s="250"/>
      <c r="Q25" s="250"/>
      <c r="R25" s="250"/>
      <c r="S25" s="237"/>
      <c r="T25" s="252"/>
      <c r="U25" s="253"/>
      <c r="V25" s="248"/>
      <c r="W25" s="249"/>
      <c r="X25" s="285" t="str">
        <f>IF(ISBLANK(W25), "", VLOOKUP(W25, Z!$A$2:$C$4127, 3, FALSE))</f>
        <v/>
      </c>
      <c r="Y25" s="254"/>
      <c r="Z25" s="255">
        <v>2</v>
      </c>
      <c r="AA25" s="203"/>
    </row>
    <row r="26" spans="1:27" s="207" customFormat="1" ht="12.75" customHeight="1" outlineLevel="1" x14ac:dyDescent="0.25">
      <c r="A26" s="203"/>
      <c r="B26" s="377"/>
      <c r="C26" s="248"/>
      <c r="D26" s="249"/>
      <c r="E26" s="289"/>
      <c r="F26" s="250"/>
      <c r="G26" s="250"/>
      <c r="H26" s="250"/>
      <c r="I26" s="250"/>
      <c r="J26" s="251"/>
      <c r="K26" s="237"/>
      <c r="L26" s="250"/>
      <c r="M26" s="250"/>
      <c r="N26" s="250"/>
      <c r="O26" s="250"/>
      <c r="P26" s="250"/>
      <c r="Q26" s="250"/>
      <c r="R26" s="250"/>
      <c r="S26" s="237"/>
      <c r="T26" s="252"/>
      <c r="U26" s="253"/>
      <c r="V26" s="248"/>
      <c r="W26" s="249"/>
      <c r="X26" s="285" t="str">
        <f>IF(ISBLANK(W26), "", VLOOKUP(W26, Z!$A$2:$C$4127, 3, FALSE))</f>
        <v/>
      </c>
      <c r="Y26" s="254"/>
      <c r="Z26" s="255">
        <v>3</v>
      </c>
      <c r="AA26" s="203"/>
    </row>
    <row r="27" spans="1:27" s="207" customFormat="1" ht="12.75" customHeight="1" outlineLevel="1" x14ac:dyDescent="0.25">
      <c r="A27" s="203"/>
      <c r="B27" s="377"/>
      <c r="C27" s="248"/>
      <c r="D27" s="249"/>
      <c r="E27" s="289"/>
      <c r="F27" s="250"/>
      <c r="G27" s="250"/>
      <c r="H27" s="250"/>
      <c r="I27" s="250"/>
      <c r="J27" s="251"/>
      <c r="K27" s="237"/>
      <c r="L27" s="250"/>
      <c r="M27" s="250"/>
      <c r="N27" s="250"/>
      <c r="O27" s="250"/>
      <c r="P27" s="250"/>
      <c r="Q27" s="250"/>
      <c r="R27" s="250"/>
      <c r="S27" s="237"/>
      <c r="T27" s="252"/>
      <c r="U27" s="253"/>
      <c r="V27" s="248"/>
      <c r="W27" s="249"/>
      <c r="X27" s="285" t="str">
        <f>IF(ISBLANK(W27), "", VLOOKUP(W27, Z!$A$2:$C$4127, 3, FALSE))</f>
        <v/>
      </c>
      <c r="Y27" s="254"/>
      <c r="Z27" s="255">
        <v>4</v>
      </c>
      <c r="AA27" s="203"/>
    </row>
    <row r="28" spans="1:27" s="207" customFormat="1" ht="12.75" customHeight="1" outlineLevel="1" x14ac:dyDescent="0.25">
      <c r="A28" s="203"/>
      <c r="B28" s="378"/>
      <c r="C28" s="248"/>
      <c r="D28" s="249"/>
      <c r="E28" s="290"/>
      <c r="F28" s="250"/>
      <c r="G28" s="250"/>
      <c r="H28" s="250"/>
      <c r="I28" s="250"/>
      <c r="J28" s="251"/>
      <c r="K28" s="238"/>
      <c r="L28" s="250"/>
      <c r="M28" s="250"/>
      <c r="N28" s="250"/>
      <c r="O28" s="250"/>
      <c r="P28" s="250"/>
      <c r="Q28" s="250"/>
      <c r="R28" s="250"/>
      <c r="S28" s="238"/>
      <c r="T28" s="252"/>
      <c r="U28" s="253"/>
      <c r="V28" s="248"/>
      <c r="W28" s="249"/>
      <c r="X28" s="285" t="str">
        <f>IF(ISBLANK(W28), "", VLOOKUP(W28, Z!$A$2:$C$4127, 3, FALSE))</f>
        <v/>
      </c>
      <c r="Y28" s="254"/>
      <c r="Z28" s="255">
        <v>5</v>
      </c>
      <c r="AA28" s="203"/>
    </row>
    <row r="29" spans="1:27" s="207" customFormat="1" ht="12.75" customHeight="1" outlineLevel="1" x14ac:dyDescent="0.25">
      <c r="A29" s="203"/>
      <c r="B29" s="236"/>
      <c r="C29" s="235"/>
      <c r="D29" s="236"/>
      <c r="E29" s="286"/>
      <c r="F29" s="239"/>
      <c r="G29" s="239"/>
      <c r="H29" s="239"/>
      <c r="I29" s="239"/>
      <c r="J29" s="239"/>
      <c r="K29" s="235"/>
      <c r="L29" s="239"/>
      <c r="M29" s="239"/>
      <c r="N29" s="239"/>
      <c r="O29" s="239"/>
      <c r="P29" s="239"/>
      <c r="Q29" s="239"/>
      <c r="R29" s="239"/>
      <c r="S29" s="235"/>
      <c r="T29" s="235"/>
      <c r="U29" s="236"/>
      <c r="V29" s="236"/>
      <c r="W29" s="236"/>
      <c r="X29" s="286"/>
      <c r="Y29" s="236"/>
      <c r="Z29" s="236"/>
      <c r="AA29" s="203"/>
    </row>
    <row r="30" spans="1:27" ht="12.75" customHeight="1" x14ac:dyDescent="0.2">
      <c r="A30" s="208"/>
      <c r="B30" s="204">
        <v>1</v>
      </c>
      <c r="C30" s="226"/>
      <c r="D30" s="227"/>
      <c r="E30" s="287" t="str">
        <f>IF(ISBLANK(D30), "", VLOOKUP(D30, Z!$A$2:$C$4127, 3, FALSE))</f>
        <v/>
      </c>
      <c r="F30" s="228"/>
      <c r="G30" s="228"/>
      <c r="H30" s="228"/>
      <c r="I30" s="228"/>
      <c r="J30" s="229"/>
      <c r="K30" s="230"/>
      <c r="L30" s="228"/>
      <c r="M30" s="228"/>
      <c r="N30" s="228"/>
      <c r="O30" s="228"/>
      <c r="P30" s="228"/>
      <c r="Q30" s="228"/>
      <c r="R30" s="228"/>
      <c r="S30" s="230"/>
      <c r="T30" s="231"/>
      <c r="U30" s="232"/>
      <c r="V30" s="226"/>
      <c r="W30" s="227"/>
      <c r="X30" s="287" t="str">
        <f>IF(ISBLANK(W30), "", VLOOKUP(W30, Z!$A$2:$C$4127, 3, FALSE))</f>
        <v/>
      </c>
      <c r="Y30" s="233"/>
      <c r="Z30" s="234">
        <f t="shared" ref="Z30:Z93" si="0">IFERROR((K30-S30)*0.75*T30, 0)</f>
        <v>0</v>
      </c>
      <c r="AA30" s="203"/>
    </row>
    <row r="31" spans="1:27" ht="12.75" customHeight="1" x14ac:dyDescent="0.2">
      <c r="A31" s="208"/>
      <c r="B31" s="205">
        <v>2</v>
      </c>
      <c r="C31" s="132"/>
      <c r="D31" s="64"/>
      <c r="E31" s="288" t="str">
        <f>IF(ISBLANK(D31), "", VLOOKUP(D31, Z!$A$2:$C$4127, 3, FALSE))</f>
        <v/>
      </c>
      <c r="F31" s="133"/>
      <c r="G31" s="133"/>
      <c r="H31" s="133"/>
      <c r="I31" s="133"/>
      <c r="J31" s="225"/>
      <c r="K31" s="212"/>
      <c r="L31" s="133"/>
      <c r="M31" s="133"/>
      <c r="N31" s="133"/>
      <c r="O31" s="133"/>
      <c r="P31" s="133"/>
      <c r="Q31" s="133"/>
      <c r="R31" s="133"/>
      <c r="S31" s="212"/>
      <c r="T31" s="152"/>
      <c r="U31" s="134"/>
      <c r="V31" s="132"/>
      <c r="W31" s="64"/>
      <c r="X31" s="288" t="str">
        <f>IF(ISBLANK(W31), "", VLOOKUP(W31, Z!$A$2:$C$4127, 3, FALSE))</f>
        <v/>
      </c>
      <c r="Y31" s="162"/>
      <c r="Z31" s="209">
        <v>0</v>
      </c>
      <c r="AA31" s="203"/>
    </row>
    <row r="32" spans="1:27" ht="12.75" customHeight="1" x14ac:dyDescent="0.2">
      <c r="A32" s="208"/>
      <c r="B32" s="205">
        <v>3</v>
      </c>
      <c r="C32" s="132"/>
      <c r="D32" s="64"/>
      <c r="E32" s="288" t="str">
        <f>IF(ISBLANK(D32), "", VLOOKUP(D32, Z!$A$2:$C$4127, 3, FALSE))</f>
        <v/>
      </c>
      <c r="F32" s="133"/>
      <c r="G32" s="133"/>
      <c r="H32" s="133"/>
      <c r="I32" s="133"/>
      <c r="J32" s="225"/>
      <c r="K32" s="212"/>
      <c r="L32" s="133"/>
      <c r="M32" s="133"/>
      <c r="N32" s="133"/>
      <c r="O32" s="133"/>
      <c r="P32" s="133"/>
      <c r="Q32" s="133"/>
      <c r="R32" s="133"/>
      <c r="S32" s="212"/>
      <c r="T32" s="152"/>
      <c r="U32" s="134"/>
      <c r="V32" s="132"/>
      <c r="W32" s="64"/>
      <c r="X32" s="288" t="str">
        <f>IF(ISBLANK(W32), "", VLOOKUP(W32, Z!$A$2:$C$4127, 3, FALSE))</f>
        <v/>
      </c>
      <c r="Y32" s="162"/>
      <c r="Z32" s="209">
        <f t="shared" si="0"/>
        <v>0</v>
      </c>
      <c r="AA32" s="203"/>
    </row>
    <row r="33" spans="1:27" ht="12.75" customHeight="1" x14ac:dyDescent="0.2">
      <c r="A33" s="208"/>
      <c r="B33" s="205">
        <v>4</v>
      </c>
      <c r="C33" s="132"/>
      <c r="D33" s="64"/>
      <c r="E33" s="288" t="str">
        <f>IF(ISBLANK(D33), "", VLOOKUP(D33, Z!$A$2:$C$4127, 3, FALSE))</f>
        <v/>
      </c>
      <c r="F33" s="133"/>
      <c r="G33" s="133"/>
      <c r="H33" s="133"/>
      <c r="I33" s="133"/>
      <c r="J33" s="225"/>
      <c r="K33" s="212"/>
      <c r="L33" s="133"/>
      <c r="M33" s="133"/>
      <c r="N33" s="133"/>
      <c r="O33" s="133"/>
      <c r="P33" s="133"/>
      <c r="Q33" s="133"/>
      <c r="R33" s="133"/>
      <c r="S33" s="212"/>
      <c r="T33" s="152"/>
      <c r="U33" s="134"/>
      <c r="V33" s="132"/>
      <c r="W33" s="64"/>
      <c r="X33" s="288" t="str">
        <f>IF(ISBLANK(W33), "", VLOOKUP(W33, Z!$A$2:$C$4127, 3, FALSE))</f>
        <v/>
      </c>
      <c r="Y33" s="162"/>
      <c r="Z33" s="209">
        <f t="shared" si="0"/>
        <v>0</v>
      </c>
      <c r="AA33" s="203"/>
    </row>
    <row r="34" spans="1:27" ht="12.75" customHeight="1" x14ac:dyDescent="0.2">
      <c r="A34" s="208"/>
      <c r="B34" s="205">
        <v>5</v>
      </c>
      <c r="C34" s="132"/>
      <c r="D34" s="64"/>
      <c r="E34" s="288" t="str">
        <f>IF(ISBLANK(D34), "", VLOOKUP(D34, Z!$A$2:$C$4127, 3, FALSE))</f>
        <v/>
      </c>
      <c r="F34" s="133"/>
      <c r="G34" s="133"/>
      <c r="H34" s="133"/>
      <c r="I34" s="133"/>
      <c r="J34" s="225"/>
      <c r="K34" s="212"/>
      <c r="L34" s="133"/>
      <c r="M34" s="133"/>
      <c r="N34" s="133"/>
      <c r="O34" s="133"/>
      <c r="P34" s="133"/>
      <c r="Q34" s="133"/>
      <c r="R34" s="133"/>
      <c r="S34" s="212"/>
      <c r="T34" s="152"/>
      <c r="U34" s="134"/>
      <c r="V34" s="132"/>
      <c r="W34" s="64"/>
      <c r="X34" s="288" t="str">
        <f>IF(ISBLANK(W34), "", VLOOKUP(W34, Z!$A$2:$C$4127, 3, FALSE))</f>
        <v/>
      </c>
      <c r="Y34" s="162"/>
      <c r="Z34" s="209">
        <f t="shared" si="0"/>
        <v>0</v>
      </c>
      <c r="AA34" s="203"/>
    </row>
    <row r="35" spans="1:27" ht="12.75" customHeight="1" x14ac:dyDescent="0.2">
      <c r="A35" s="208"/>
      <c r="B35" s="205">
        <v>6</v>
      </c>
      <c r="C35" s="132"/>
      <c r="D35" s="64"/>
      <c r="E35" s="288" t="str">
        <f>IF(ISBLANK(D35), "", VLOOKUP(D35, Z!$A$2:$C$4127, 3, FALSE))</f>
        <v/>
      </c>
      <c r="F35" s="133"/>
      <c r="G35" s="133"/>
      <c r="H35" s="133"/>
      <c r="I35" s="133"/>
      <c r="J35" s="225"/>
      <c r="K35" s="212"/>
      <c r="L35" s="133"/>
      <c r="M35" s="133"/>
      <c r="N35" s="133"/>
      <c r="O35" s="133"/>
      <c r="P35" s="133"/>
      <c r="Q35" s="133"/>
      <c r="R35" s="133"/>
      <c r="S35" s="212"/>
      <c r="T35" s="152"/>
      <c r="U35" s="134"/>
      <c r="V35" s="132"/>
      <c r="W35" s="64"/>
      <c r="X35" s="288" t="str">
        <f>IF(ISBLANK(W35), "", VLOOKUP(W35, Z!$A$2:$C$4127, 3, FALSE))</f>
        <v/>
      </c>
      <c r="Y35" s="162"/>
      <c r="Z35" s="209">
        <f t="shared" si="0"/>
        <v>0</v>
      </c>
      <c r="AA35" s="203"/>
    </row>
    <row r="36" spans="1:27" ht="12.75" customHeight="1" x14ac:dyDescent="0.2">
      <c r="A36" s="208"/>
      <c r="B36" s="205">
        <v>7</v>
      </c>
      <c r="C36" s="132"/>
      <c r="D36" s="64"/>
      <c r="E36" s="288" t="str">
        <f>IF(ISBLANK(D36), "", VLOOKUP(D36, Z!$A$2:$C$4127, 3, FALSE))</f>
        <v/>
      </c>
      <c r="F36" s="133"/>
      <c r="G36" s="133"/>
      <c r="H36" s="133"/>
      <c r="I36" s="133"/>
      <c r="J36" s="225"/>
      <c r="K36" s="212"/>
      <c r="L36" s="133"/>
      <c r="M36" s="133"/>
      <c r="N36" s="133"/>
      <c r="O36" s="133"/>
      <c r="P36" s="133"/>
      <c r="Q36" s="133"/>
      <c r="R36" s="133"/>
      <c r="S36" s="212"/>
      <c r="T36" s="152"/>
      <c r="U36" s="134"/>
      <c r="V36" s="132"/>
      <c r="W36" s="64"/>
      <c r="X36" s="288" t="str">
        <f>IF(ISBLANK(W36), "", VLOOKUP(W36, Z!$A$2:$C$4127, 3, FALSE))</f>
        <v/>
      </c>
      <c r="Y36" s="162"/>
      <c r="Z36" s="209">
        <f t="shared" si="0"/>
        <v>0</v>
      </c>
      <c r="AA36" s="203"/>
    </row>
    <row r="37" spans="1:27" ht="12.75" customHeight="1" x14ac:dyDescent="0.2">
      <c r="A37" s="208"/>
      <c r="B37" s="205">
        <v>8</v>
      </c>
      <c r="C37" s="132"/>
      <c r="D37" s="64"/>
      <c r="E37" s="288" t="str">
        <f>IF(ISBLANK(D37), "", VLOOKUP(D37, Z!$A$2:$C$4127, 3, FALSE))</f>
        <v/>
      </c>
      <c r="F37" s="133"/>
      <c r="G37" s="133"/>
      <c r="H37" s="133"/>
      <c r="I37" s="133"/>
      <c r="J37" s="225"/>
      <c r="K37" s="212"/>
      <c r="L37" s="133"/>
      <c r="M37" s="133"/>
      <c r="N37" s="133"/>
      <c r="O37" s="133"/>
      <c r="P37" s="133"/>
      <c r="Q37" s="133"/>
      <c r="R37" s="133"/>
      <c r="S37" s="212"/>
      <c r="T37" s="152"/>
      <c r="U37" s="134"/>
      <c r="V37" s="132"/>
      <c r="W37" s="64"/>
      <c r="X37" s="288" t="str">
        <f>IF(ISBLANK(W37), "", VLOOKUP(W37, Z!$A$2:$C$4127, 3, FALSE))</f>
        <v/>
      </c>
      <c r="Y37" s="162"/>
      <c r="Z37" s="209">
        <f t="shared" si="0"/>
        <v>0</v>
      </c>
      <c r="AA37" s="203"/>
    </row>
    <row r="38" spans="1:27" ht="12.75" customHeight="1" x14ac:dyDescent="0.2">
      <c r="A38" s="208"/>
      <c r="B38" s="205">
        <v>9</v>
      </c>
      <c r="C38" s="132"/>
      <c r="D38" s="64"/>
      <c r="E38" s="288" t="str">
        <f>IF(ISBLANK(D38), "", VLOOKUP(D38, Z!$A$2:$C$4127, 3, FALSE))</f>
        <v/>
      </c>
      <c r="F38" s="133"/>
      <c r="G38" s="133"/>
      <c r="H38" s="133"/>
      <c r="I38" s="133"/>
      <c r="J38" s="225"/>
      <c r="K38" s="212"/>
      <c r="L38" s="133"/>
      <c r="M38" s="133"/>
      <c r="N38" s="133"/>
      <c r="O38" s="133"/>
      <c r="P38" s="133"/>
      <c r="Q38" s="133"/>
      <c r="R38" s="133"/>
      <c r="S38" s="212"/>
      <c r="T38" s="152"/>
      <c r="U38" s="134"/>
      <c r="V38" s="132"/>
      <c r="W38" s="64"/>
      <c r="X38" s="288" t="str">
        <f>IF(ISBLANK(W38), "", VLOOKUP(W38, Z!$A$2:$C$4127, 3, FALSE))</f>
        <v/>
      </c>
      <c r="Y38" s="162"/>
      <c r="Z38" s="209">
        <f t="shared" si="0"/>
        <v>0</v>
      </c>
      <c r="AA38" s="203"/>
    </row>
    <row r="39" spans="1:27" ht="12.75" customHeight="1" x14ac:dyDescent="0.2">
      <c r="A39" s="208"/>
      <c r="B39" s="205">
        <v>10</v>
      </c>
      <c r="C39" s="132"/>
      <c r="D39" s="64"/>
      <c r="E39" s="288" t="str">
        <f>IF(ISBLANK(D39), "", VLOOKUP(D39, Z!$A$2:$C$4127, 3, FALSE))</f>
        <v/>
      </c>
      <c r="F39" s="133"/>
      <c r="G39" s="133"/>
      <c r="H39" s="133"/>
      <c r="I39" s="133"/>
      <c r="J39" s="225"/>
      <c r="K39" s="212"/>
      <c r="L39" s="133"/>
      <c r="M39" s="133"/>
      <c r="N39" s="133"/>
      <c r="O39" s="133"/>
      <c r="P39" s="133"/>
      <c r="Q39" s="133"/>
      <c r="R39" s="133"/>
      <c r="S39" s="212"/>
      <c r="T39" s="152"/>
      <c r="U39" s="134"/>
      <c r="V39" s="132"/>
      <c r="W39" s="64"/>
      <c r="X39" s="288" t="str">
        <f>IF(ISBLANK(W39), "", VLOOKUP(W39, Z!$A$2:$C$4127, 3, FALSE))</f>
        <v/>
      </c>
      <c r="Y39" s="162"/>
      <c r="Z39" s="209">
        <f t="shared" si="0"/>
        <v>0</v>
      </c>
      <c r="AA39" s="203"/>
    </row>
    <row r="40" spans="1:27" ht="12.75" customHeight="1" x14ac:dyDescent="0.2">
      <c r="A40" s="208"/>
      <c r="B40" s="205">
        <v>11</v>
      </c>
      <c r="C40" s="132"/>
      <c r="D40" s="64"/>
      <c r="E40" s="288" t="str">
        <f>IF(ISBLANK(D40), "", VLOOKUP(D40, Z!$A$2:$C$4127, 3, FALSE))</f>
        <v/>
      </c>
      <c r="F40" s="133"/>
      <c r="G40" s="133"/>
      <c r="H40" s="133"/>
      <c r="I40" s="133"/>
      <c r="J40" s="225"/>
      <c r="K40" s="212"/>
      <c r="L40" s="133"/>
      <c r="M40" s="133"/>
      <c r="N40" s="133"/>
      <c r="O40" s="133"/>
      <c r="P40" s="133"/>
      <c r="Q40" s="133"/>
      <c r="R40" s="133"/>
      <c r="S40" s="212"/>
      <c r="T40" s="152"/>
      <c r="U40" s="134"/>
      <c r="V40" s="132"/>
      <c r="W40" s="64"/>
      <c r="X40" s="288" t="str">
        <f>IF(ISBLANK(W40), "", VLOOKUP(W40, Z!$A$2:$C$4127, 3, FALSE))</f>
        <v/>
      </c>
      <c r="Y40" s="162"/>
      <c r="Z40" s="209">
        <f t="shared" si="0"/>
        <v>0</v>
      </c>
      <c r="AA40" s="203"/>
    </row>
    <row r="41" spans="1:27" ht="12.75" customHeight="1" x14ac:dyDescent="0.2">
      <c r="A41" s="208"/>
      <c r="B41" s="205">
        <v>12</v>
      </c>
      <c r="C41" s="132"/>
      <c r="D41" s="64"/>
      <c r="E41" s="288" t="str">
        <f>IF(ISBLANK(D41), "", VLOOKUP(D41, Z!$A$2:$C$4127, 3, FALSE))</f>
        <v/>
      </c>
      <c r="F41" s="133"/>
      <c r="G41" s="133"/>
      <c r="H41" s="133"/>
      <c r="I41" s="133"/>
      <c r="J41" s="225"/>
      <c r="K41" s="212"/>
      <c r="L41" s="133"/>
      <c r="M41" s="133"/>
      <c r="N41" s="133"/>
      <c r="O41" s="133"/>
      <c r="P41" s="133"/>
      <c r="Q41" s="133"/>
      <c r="R41" s="133"/>
      <c r="S41" s="212"/>
      <c r="T41" s="152"/>
      <c r="U41" s="134"/>
      <c r="V41" s="132"/>
      <c r="W41" s="64"/>
      <c r="X41" s="288" t="str">
        <f>IF(ISBLANK(W41), "", VLOOKUP(W41, Z!$A$2:$C$4127, 3, FALSE))</f>
        <v/>
      </c>
      <c r="Y41" s="162"/>
      <c r="Z41" s="209">
        <f t="shared" si="0"/>
        <v>0</v>
      </c>
      <c r="AA41" s="203"/>
    </row>
    <row r="42" spans="1:27" ht="12.75" customHeight="1" x14ac:dyDescent="0.2">
      <c r="A42" s="208"/>
      <c r="B42" s="205">
        <v>13</v>
      </c>
      <c r="C42" s="132"/>
      <c r="D42" s="64"/>
      <c r="E42" s="288" t="str">
        <f>IF(ISBLANK(D42), "", VLOOKUP(D42, Z!$A$2:$C$4127, 3, FALSE))</f>
        <v/>
      </c>
      <c r="F42" s="133"/>
      <c r="G42" s="133"/>
      <c r="H42" s="133"/>
      <c r="I42" s="133"/>
      <c r="J42" s="225"/>
      <c r="K42" s="212"/>
      <c r="L42" s="133"/>
      <c r="M42" s="133"/>
      <c r="N42" s="133"/>
      <c r="O42" s="133"/>
      <c r="P42" s="133"/>
      <c r="Q42" s="133"/>
      <c r="R42" s="133"/>
      <c r="S42" s="212"/>
      <c r="T42" s="152"/>
      <c r="U42" s="134"/>
      <c r="V42" s="132"/>
      <c r="W42" s="64"/>
      <c r="X42" s="288" t="str">
        <f>IF(ISBLANK(W42), "", VLOOKUP(W42, Z!$A$2:$C$4127, 3, FALSE))</f>
        <v/>
      </c>
      <c r="Y42" s="162"/>
      <c r="Z42" s="209">
        <f t="shared" si="0"/>
        <v>0</v>
      </c>
      <c r="AA42" s="203"/>
    </row>
    <row r="43" spans="1:27" ht="12.75" customHeight="1" x14ac:dyDescent="0.2">
      <c r="A43" s="208"/>
      <c r="B43" s="205">
        <v>14</v>
      </c>
      <c r="C43" s="132"/>
      <c r="D43" s="64"/>
      <c r="E43" s="288" t="str">
        <f>IF(ISBLANK(D43), "", VLOOKUP(D43, Z!$A$2:$C$4127, 3, FALSE))</f>
        <v/>
      </c>
      <c r="F43" s="133"/>
      <c r="G43" s="133"/>
      <c r="H43" s="133"/>
      <c r="I43" s="133"/>
      <c r="J43" s="225"/>
      <c r="K43" s="212"/>
      <c r="L43" s="133"/>
      <c r="M43" s="133"/>
      <c r="N43" s="133"/>
      <c r="O43" s="133"/>
      <c r="P43" s="133"/>
      <c r="Q43" s="133"/>
      <c r="R43" s="133"/>
      <c r="S43" s="212"/>
      <c r="T43" s="152"/>
      <c r="U43" s="134"/>
      <c r="V43" s="132"/>
      <c r="W43" s="64"/>
      <c r="X43" s="288" t="str">
        <f>IF(ISBLANK(W43), "", VLOOKUP(W43, Z!$A$2:$C$4127, 3, FALSE))</f>
        <v/>
      </c>
      <c r="Y43" s="162"/>
      <c r="Z43" s="209">
        <f t="shared" si="0"/>
        <v>0</v>
      </c>
      <c r="AA43" s="203"/>
    </row>
    <row r="44" spans="1:27" ht="12.75" customHeight="1" x14ac:dyDescent="0.2">
      <c r="A44" s="208"/>
      <c r="B44" s="205">
        <v>15</v>
      </c>
      <c r="C44" s="132"/>
      <c r="D44" s="64"/>
      <c r="E44" s="288" t="str">
        <f>IF(ISBLANK(D44), "", VLOOKUP(D44, Z!$A$2:$C$4127, 3, FALSE))</f>
        <v/>
      </c>
      <c r="F44" s="133"/>
      <c r="G44" s="133"/>
      <c r="H44" s="133"/>
      <c r="I44" s="133"/>
      <c r="J44" s="225"/>
      <c r="K44" s="212"/>
      <c r="L44" s="133"/>
      <c r="M44" s="133"/>
      <c r="N44" s="133"/>
      <c r="O44" s="133"/>
      <c r="P44" s="133"/>
      <c r="Q44" s="133"/>
      <c r="R44" s="133"/>
      <c r="S44" s="212"/>
      <c r="T44" s="152"/>
      <c r="U44" s="134"/>
      <c r="V44" s="132"/>
      <c r="W44" s="64"/>
      <c r="X44" s="288" t="str">
        <f>IF(ISBLANK(W44), "", VLOOKUP(W44, Z!$A$2:$C$4127, 3, FALSE))</f>
        <v/>
      </c>
      <c r="Y44" s="162"/>
      <c r="Z44" s="209">
        <f t="shared" si="0"/>
        <v>0</v>
      </c>
      <c r="AA44" s="203"/>
    </row>
    <row r="45" spans="1:27" ht="12.75" customHeight="1" x14ac:dyDescent="0.2">
      <c r="A45" s="208"/>
      <c r="B45" s="205">
        <v>16</v>
      </c>
      <c r="C45" s="132"/>
      <c r="D45" s="64"/>
      <c r="E45" s="288" t="str">
        <f>IF(ISBLANK(D45), "", VLOOKUP(D45, Z!$A$2:$C$4127, 3, FALSE))</f>
        <v/>
      </c>
      <c r="F45" s="133"/>
      <c r="G45" s="133"/>
      <c r="H45" s="133"/>
      <c r="I45" s="133"/>
      <c r="J45" s="225"/>
      <c r="K45" s="212"/>
      <c r="L45" s="133"/>
      <c r="M45" s="133"/>
      <c r="N45" s="133"/>
      <c r="O45" s="133"/>
      <c r="P45" s="133"/>
      <c r="Q45" s="133"/>
      <c r="R45" s="133"/>
      <c r="S45" s="212"/>
      <c r="T45" s="152"/>
      <c r="U45" s="134"/>
      <c r="V45" s="132"/>
      <c r="W45" s="64"/>
      <c r="X45" s="288" t="str">
        <f>IF(ISBLANK(W45), "", VLOOKUP(W45, Z!$A$2:$C$4127, 3, FALSE))</f>
        <v/>
      </c>
      <c r="Y45" s="162"/>
      <c r="Z45" s="209">
        <f t="shared" si="0"/>
        <v>0</v>
      </c>
      <c r="AA45" s="203"/>
    </row>
    <row r="46" spans="1:27" ht="12.75" customHeight="1" x14ac:dyDescent="0.2">
      <c r="A46" s="208"/>
      <c r="B46" s="205">
        <v>17</v>
      </c>
      <c r="C46" s="132"/>
      <c r="D46" s="64"/>
      <c r="E46" s="288" t="str">
        <f>IF(ISBLANK(D46), "", VLOOKUP(D46, Z!$A$2:$C$4127, 3, FALSE))</f>
        <v/>
      </c>
      <c r="F46" s="133"/>
      <c r="G46" s="133"/>
      <c r="H46" s="133"/>
      <c r="I46" s="133"/>
      <c r="J46" s="225"/>
      <c r="K46" s="212"/>
      <c r="L46" s="133"/>
      <c r="M46" s="133"/>
      <c r="N46" s="133"/>
      <c r="O46" s="133"/>
      <c r="P46" s="133"/>
      <c r="Q46" s="133"/>
      <c r="R46" s="133"/>
      <c r="S46" s="212"/>
      <c r="T46" s="152"/>
      <c r="U46" s="134"/>
      <c r="V46" s="132"/>
      <c r="W46" s="64"/>
      <c r="X46" s="288" t="str">
        <f>IF(ISBLANK(W46), "", VLOOKUP(W46, Z!$A$2:$C$4127, 3, FALSE))</f>
        <v/>
      </c>
      <c r="Y46" s="162"/>
      <c r="Z46" s="209">
        <f t="shared" si="0"/>
        <v>0</v>
      </c>
      <c r="AA46" s="203"/>
    </row>
    <row r="47" spans="1:27" ht="12.75" customHeight="1" x14ac:dyDescent="0.2">
      <c r="A47" s="208"/>
      <c r="B47" s="205">
        <v>18</v>
      </c>
      <c r="C47" s="132"/>
      <c r="D47" s="64"/>
      <c r="E47" s="288" t="str">
        <f>IF(ISBLANK(D47), "", VLOOKUP(D47, Z!$A$2:$C$4127, 3, FALSE))</f>
        <v/>
      </c>
      <c r="F47" s="133"/>
      <c r="G47" s="133"/>
      <c r="H47" s="133"/>
      <c r="I47" s="133"/>
      <c r="J47" s="225"/>
      <c r="K47" s="212"/>
      <c r="L47" s="133"/>
      <c r="M47" s="133"/>
      <c r="N47" s="133"/>
      <c r="O47" s="133"/>
      <c r="P47" s="133"/>
      <c r="Q47" s="133"/>
      <c r="R47" s="133"/>
      <c r="S47" s="212"/>
      <c r="T47" s="152"/>
      <c r="U47" s="134"/>
      <c r="V47" s="132"/>
      <c r="W47" s="64"/>
      <c r="X47" s="288" t="str">
        <f>IF(ISBLANK(W47), "", VLOOKUP(W47, Z!$A$2:$C$4127, 3, FALSE))</f>
        <v/>
      </c>
      <c r="Y47" s="162"/>
      <c r="Z47" s="209">
        <f t="shared" si="0"/>
        <v>0</v>
      </c>
      <c r="AA47" s="203"/>
    </row>
    <row r="48" spans="1:27" ht="12.75" customHeight="1" x14ac:dyDescent="0.2">
      <c r="A48" s="208"/>
      <c r="B48" s="205">
        <v>19</v>
      </c>
      <c r="C48" s="132"/>
      <c r="D48" s="64"/>
      <c r="E48" s="288" t="str">
        <f>IF(ISBLANK(D48), "", VLOOKUP(D48, Z!$A$2:$C$4127, 3, FALSE))</f>
        <v/>
      </c>
      <c r="F48" s="133"/>
      <c r="G48" s="133"/>
      <c r="H48" s="133"/>
      <c r="I48" s="133"/>
      <c r="J48" s="225"/>
      <c r="K48" s="212"/>
      <c r="L48" s="133"/>
      <c r="M48" s="133"/>
      <c r="N48" s="133"/>
      <c r="O48" s="133"/>
      <c r="P48" s="133"/>
      <c r="Q48" s="133"/>
      <c r="R48" s="133"/>
      <c r="S48" s="212"/>
      <c r="T48" s="152"/>
      <c r="U48" s="134"/>
      <c r="V48" s="132"/>
      <c r="W48" s="64"/>
      <c r="X48" s="288" t="str">
        <f>IF(ISBLANK(W48), "", VLOOKUP(W48, Z!$A$2:$C$4127, 3, FALSE))</f>
        <v/>
      </c>
      <c r="Y48" s="162"/>
      <c r="Z48" s="209">
        <f t="shared" si="0"/>
        <v>0</v>
      </c>
      <c r="AA48" s="203"/>
    </row>
    <row r="49" spans="1:27" ht="12.75" customHeight="1" x14ac:dyDescent="0.2">
      <c r="A49" s="208"/>
      <c r="B49" s="205">
        <v>20</v>
      </c>
      <c r="C49" s="132"/>
      <c r="D49" s="64"/>
      <c r="E49" s="288" t="str">
        <f>IF(ISBLANK(D49), "", VLOOKUP(D49, Z!$A$2:$C$4127, 3, FALSE))</f>
        <v/>
      </c>
      <c r="F49" s="133"/>
      <c r="G49" s="133"/>
      <c r="H49" s="133"/>
      <c r="I49" s="133"/>
      <c r="J49" s="225"/>
      <c r="K49" s="212"/>
      <c r="L49" s="133"/>
      <c r="M49" s="133"/>
      <c r="N49" s="133"/>
      <c r="O49" s="133"/>
      <c r="P49" s="133"/>
      <c r="Q49" s="133"/>
      <c r="R49" s="133"/>
      <c r="S49" s="212"/>
      <c r="T49" s="152"/>
      <c r="U49" s="134"/>
      <c r="V49" s="132"/>
      <c r="W49" s="64"/>
      <c r="X49" s="288" t="str">
        <f>IF(ISBLANK(W49), "", VLOOKUP(W49, Z!$A$2:$C$4127, 3, FALSE))</f>
        <v/>
      </c>
      <c r="Y49" s="162"/>
      <c r="Z49" s="209">
        <f t="shared" si="0"/>
        <v>0</v>
      </c>
      <c r="AA49" s="203"/>
    </row>
    <row r="50" spans="1:27" ht="12.75" customHeight="1" x14ac:dyDescent="0.2">
      <c r="A50" s="208"/>
      <c r="B50" s="205">
        <v>21</v>
      </c>
      <c r="C50" s="132"/>
      <c r="D50" s="64"/>
      <c r="E50" s="288" t="str">
        <f>IF(ISBLANK(D50), "", VLOOKUP(D50, Z!$A$2:$C$4127, 3, FALSE))</f>
        <v/>
      </c>
      <c r="F50" s="133"/>
      <c r="G50" s="133"/>
      <c r="H50" s="133"/>
      <c r="I50" s="133"/>
      <c r="J50" s="225"/>
      <c r="K50" s="212"/>
      <c r="L50" s="133"/>
      <c r="M50" s="133"/>
      <c r="N50" s="133"/>
      <c r="O50" s="133"/>
      <c r="P50" s="133"/>
      <c r="Q50" s="133"/>
      <c r="R50" s="133"/>
      <c r="S50" s="212"/>
      <c r="T50" s="152"/>
      <c r="U50" s="134"/>
      <c r="V50" s="132"/>
      <c r="W50" s="64"/>
      <c r="X50" s="288" t="str">
        <f>IF(ISBLANK(W50), "", VLOOKUP(W50, Z!$A$2:$C$4127, 3, FALSE))</f>
        <v/>
      </c>
      <c r="Y50" s="162"/>
      <c r="Z50" s="209">
        <f t="shared" si="0"/>
        <v>0</v>
      </c>
      <c r="AA50" s="203"/>
    </row>
    <row r="51" spans="1:27" ht="12.75" customHeight="1" x14ac:dyDescent="0.2">
      <c r="A51" s="208"/>
      <c r="B51" s="205">
        <v>22</v>
      </c>
      <c r="C51" s="132"/>
      <c r="D51" s="64"/>
      <c r="E51" s="288" t="str">
        <f>IF(ISBLANK(D51), "", VLOOKUP(D51, Z!$A$2:$C$4127, 3, FALSE))</f>
        <v/>
      </c>
      <c r="F51" s="133"/>
      <c r="G51" s="133"/>
      <c r="H51" s="133"/>
      <c r="I51" s="133"/>
      <c r="J51" s="225"/>
      <c r="K51" s="212"/>
      <c r="L51" s="133"/>
      <c r="M51" s="133"/>
      <c r="N51" s="133"/>
      <c r="O51" s="133"/>
      <c r="P51" s="133"/>
      <c r="Q51" s="133"/>
      <c r="R51" s="133"/>
      <c r="S51" s="212"/>
      <c r="T51" s="152"/>
      <c r="U51" s="134"/>
      <c r="V51" s="132"/>
      <c r="W51" s="64"/>
      <c r="X51" s="288" t="str">
        <f>IF(ISBLANK(W51), "", VLOOKUP(W51, Z!$A$2:$C$4127, 3, FALSE))</f>
        <v/>
      </c>
      <c r="Y51" s="162"/>
      <c r="Z51" s="209">
        <f t="shared" si="0"/>
        <v>0</v>
      </c>
      <c r="AA51" s="203"/>
    </row>
    <row r="52" spans="1:27" ht="12.75" customHeight="1" x14ac:dyDescent="0.2">
      <c r="A52" s="208"/>
      <c r="B52" s="205">
        <v>23</v>
      </c>
      <c r="C52" s="132"/>
      <c r="D52" s="64"/>
      <c r="E52" s="288" t="str">
        <f>IF(ISBLANK(D52), "", VLOOKUP(D52, Z!$A$2:$C$4127, 3, FALSE))</f>
        <v/>
      </c>
      <c r="F52" s="133"/>
      <c r="G52" s="133"/>
      <c r="H52" s="133"/>
      <c r="I52" s="133"/>
      <c r="J52" s="225"/>
      <c r="K52" s="212"/>
      <c r="L52" s="133"/>
      <c r="M52" s="133"/>
      <c r="N52" s="133"/>
      <c r="O52" s="133"/>
      <c r="P52" s="133"/>
      <c r="Q52" s="133"/>
      <c r="R52" s="133"/>
      <c r="S52" s="212"/>
      <c r="T52" s="152"/>
      <c r="U52" s="134"/>
      <c r="V52" s="132"/>
      <c r="W52" s="64"/>
      <c r="X52" s="288" t="str">
        <f>IF(ISBLANK(W52), "", VLOOKUP(W52, Z!$A$2:$C$4127, 3, FALSE))</f>
        <v/>
      </c>
      <c r="Y52" s="162"/>
      <c r="Z52" s="209">
        <f t="shared" si="0"/>
        <v>0</v>
      </c>
      <c r="AA52" s="203"/>
    </row>
    <row r="53" spans="1:27" ht="12.75" customHeight="1" x14ac:dyDescent="0.2">
      <c r="A53" s="208"/>
      <c r="B53" s="205">
        <v>24</v>
      </c>
      <c r="C53" s="132"/>
      <c r="D53" s="64"/>
      <c r="E53" s="288" t="str">
        <f>IF(ISBLANK(D53), "", VLOOKUP(D53, Z!$A$2:$C$4127, 3, FALSE))</f>
        <v/>
      </c>
      <c r="F53" s="133"/>
      <c r="G53" s="133"/>
      <c r="H53" s="133"/>
      <c r="I53" s="133"/>
      <c r="J53" s="225"/>
      <c r="K53" s="212"/>
      <c r="L53" s="133"/>
      <c r="M53" s="133"/>
      <c r="N53" s="133"/>
      <c r="O53" s="133"/>
      <c r="P53" s="133"/>
      <c r="Q53" s="133"/>
      <c r="R53" s="133"/>
      <c r="S53" s="212"/>
      <c r="T53" s="152"/>
      <c r="U53" s="134"/>
      <c r="V53" s="132"/>
      <c r="W53" s="64"/>
      <c r="X53" s="288" t="str">
        <f>IF(ISBLANK(W53), "", VLOOKUP(W53, Z!$A$2:$C$4127, 3, FALSE))</f>
        <v/>
      </c>
      <c r="Y53" s="162"/>
      <c r="Z53" s="209">
        <f t="shared" si="0"/>
        <v>0</v>
      </c>
      <c r="AA53" s="203"/>
    </row>
    <row r="54" spans="1:27" ht="12.75" customHeight="1" x14ac:dyDescent="0.2">
      <c r="A54" s="208"/>
      <c r="B54" s="205">
        <v>25</v>
      </c>
      <c r="C54" s="132"/>
      <c r="D54" s="64"/>
      <c r="E54" s="288" t="str">
        <f>IF(ISBLANK(D54), "", VLOOKUP(D54, Z!$A$2:$C$4127, 3, FALSE))</f>
        <v/>
      </c>
      <c r="F54" s="133"/>
      <c r="G54" s="133"/>
      <c r="H54" s="133"/>
      <c r="I54" s="133"/>
      <c r="J54" s="225"/>
      <c r="K54" s="212"/>
      <c r="L54" s="133"/>
      <c r="M54" s="133"/>
      <c r="N54" s="133"/>
      <c r="O54" s="133"/>
      <c r="P54" s="133"/>
      <c r="Q54" s="133"/>
      <c r="R54" s="133"/>
      <c r="S54" s="212"/>
      <c r="T54" s="152"/>
      <c r="U54" s="134"/>
      <c r="V54" s="132"/>
      <c r="W54" s="64"/>
      <c r="X54" s="288" t="str">
        <f>IF(ISBLANK(W54), "", VLOOKUP(W54, Z!$A$2:$C$4127, 3, FALSE))</f>
        <v/>
      </c>
      <c r="Y54" s="162"/>
      <c r="Z54" s="209">
        <f t="shared" si="0"/>
        <v>0</v>
      </c>
      <c r="AA54" s="203"/>
    </row>
    <row r="55" spans="1:27" ht="12.75" customHeight="1" x14ac:dyDescent="0.2">
      <c r="A55" s="208"/>
      <c r="B55" s="205">
        <v>26</v>
      </c>
      <c r="C55" s="132"/>
      <c r="D55" s="64"/>
      <c r="E55" s="288" t="str">
        <f>IF(ISBLANK(D55), "", VLOOKUP(D55, Z!$A$2:$C$4127, 3, FALSE))</f>
        <v/>
      </c>
      <c r="F55" s="133"/>
      <c r="G55" s="133"/>
      <c r="H55" s="133"/>
      <c r="I55" s="133"/>
      <c r="J55" s="225"/>
      <c r="K55" s="212"/>
      <c r="L55" s="133"/>
      <c r="M55" s="133"/>
      <c r="N55" s="133"/>
      <c r="O55" s="133"/>
      <c r="P55" s="133"/>
      <c r="Q55" s="133"/>
      <c r="R55" s="133"/>
      <c r="S55" s="212"/>
      <c r="T55" s="152"/>
      <c r="U55" s="134"/>
      <c r="V55" s="132"/>
      <c r="W55" s="64"/>
      <c r="X55" s="288" t="str">
        <f>IF(ISBLANK(W55), "", VLOOKUP(W55, Z!$A$2:$C$4127, 3, FALSE))</f>
        <v/>
      </c>
      <c r="Y55" s="162"/>
      <c r="Z55" s="209">
        <f t="shared" si="0"/>
        <v>0</v>
      </c>
      <c r="AA55" s="203"/>
    </row>
    <row r="56" spans="1:27" ht="12.75" customHeight="1" x14ac:dyDescent="0.2">
      <c r="A56" s="208"/>
      <c r="B56" s="205">
        <v>27</v>
      </c>
      <c r="C56" s="132"/>
      <c r="D56" s="64"/>
      <c r="E56" s="288" t="str">
        <f>IF(ISBLANK(D56), "", VLOOKUP(D56, Z!$A$2:$C$4127, 3, FALSE))</f>
        <v/>
      </c>
      <c r="F56" s="133"/>
      <c r="G56" s="133"/>
      <c r="H56" s="133"/>
      <c r="I56" s="133"/>
      <c r="J56" s="225"/>
      <c r="K56" s="212"/>
      <c r="L56" s="133"/>
      <c r="M56" s="133"/>
      <c r="N56" s="133"/>
      <c r="O56" s="133"/>
      <c r="P56" s="133"/>
      <c r="Q56" s="133"/>
      <c r="R56" s="133"/>
      <c r="S56" s="212"/>
      <c r="T56" s="152"/>
      <c r="U56" s="134"/>
      <c r="V56" s="132"/>
      <c r="W56" s="64"/>
      <c r="X56" s="288" t="str">
        <f>IF(ISBLANK(W56), "", VLOOKUP(W56, Z!$A$2:$C$4127, 3, FALSE))</f>
        <v/>
      </c>
      <c r="Y56" s="162"/>
      <c r="Z56" s="209">
        <f t="shared" si="0"/>
        <v>0</v>
      </c>
      <c r="AA56" s="203"/>
    </row>
    <row r="57" spans="1:27" ht="12.75" customHeight="1" x14ac:dyDescent="0.2">
      <c r="A57" s="208"/>
      <c r="B57" s="205">
        <v>28</v>
      </c>
      <c r="C57" s="132"/>
      <c r="D57" s="64"/>
      <c r="E57" s="288" t="str">
        <f>IF(ISBLANK(D57), "", VLOOKUP(D57, Z!$A$2:$C$4127, 3, FALSE))</f>
        <v/>
      </c>
      <c r="F57" s="133"/>
      <c r="G57" s="133"/>
      <c r="H57" s="133"/>
      <c r="I57" s="133"/>
      <c r="J57" s="225"/>
      <c r="K57" s="212"/>
      <c r="L57" s="133"/>
      <c r="M57" s="133"/>
      <c r="N57" s="133"/>
      <c r="O57" s="133"/>
      <c r="P57" s="133"/>
      <c r="Q57" s="133"/>
      <c r="R57" s="133"/>
      <c r="S57" s="212"/>
      <c r="T57" s="152"/>
      <c r="U57" s="134"/>
      <c r="V57" s="132"/>
      <c r="W57" s="64"/>
      <c r="X57" s="288" t="str">
        <f>IF(ISBLANK(W57), "", VLOOKUP(W57, Z!$A$2:$C$4127, 3, FALSE))</f>
        <v/>
      </c>
      <c r="Y57" s="162"/>
      <c r="Z57" s="209">
        <f t="shared" si="0"/>
        <v>0</v>
      </c>
      <c r="AA57" s="203"/>
    </row>
    <row r="58" spans="1:27" ht="12.75" customHeight="1" x14ac:dyDescent="0.2">
      <c r="A58" s="208"/>
      <c r="B58" s="205">
        <v>29</v>
      </c>
      <c r="C58" s="132"/>
      <c r="D58" s="64"/>
      <c r="E58" s="288" t="str">
        <f>IF(ISBLANK(D58), "", VLOOKUP(D58, Z!$A$2:$C$4127, 3, FALSE))</f>
        <v/>
      </c>
      <c r="F58" s="133"/>
      <c r="G58" s="133"/>
      <c r="H58" s="133"/>
      <c r="I58" s="133"/>
      <c r="J58" s="225"/>
      <c r="K58" s="212"/>
      <c r="L58" s="133"/>
      <c r="M58" s="133"/>
      <c r="N58" s="133"/>
      <c r="O58" s="133"/>
      <c r="P58" s="133"/>
      <c r="Q58" s="133"/>
      <c r="R58" s="133"/>
      <c r="S58" s="212"/>
      <c r="T58" s="152"/>
      <c r="U58" s="134"/>
      <c r="V58" s="132"/>
      <c r="W58" s="64"/>
      <c r="X58" s="288" t="str">
        <f>IF(ISBLANK(W58), "", VLOOKUP(W58, Z!$A$2:$C$4127, 3, FALSE))</f>
        <v/>
      </c>
      <c r="Y58" s="162"/>
      <c r="Z58" s="209">
        <f t="shared" si="0"/>
        <v>0</v>
      </c>
      <c r="AA58" s="203"/>
    </row>
    <row r="59" spans="1:27" ht="12.75" customHeight="1" x14ac:dyDescent="0.2">
      <c r="A59" s="208"/>
      <c r="B59" s="205">
        <v>30</v>
      </c>
      <c r="C59" s="132"/>
      <c r="D59" s="64"/>
      <c r="E59" s="288" t="str">
        <f>IF(ISBLANK(D59), "", VLOOKUP(D59, Z!$A$2:$C$4127, 3, FALSE))</f>
        <v/>
      </c>
      <c r="F59" s="133"/>
      <c r="G59" s="133"/>
      <c r="H59" s="133"/>
      <c r="I59" s="133"/>
      <c r="J59" s="225"/>
      <c r="K59" s="212"/>
      <c r="L59" s="133"/>
      <c r="M59" s="133"/>
      <c r="N59" s="133"/>
      <c r="O59" s="133"/>
      <c r="P59" s="133"/>
      <c r="Q59" s="133"/>
      <c r="R59" s="133"/>
      <c r="S59" s="212"/>
      <c r="T59" s="152"/>
      <c r="U59" s="134"/>
      <c r="V59" s="132"/>
      <c r="W59" s="64"/>
      <c r="X59" s="288" t="str">
        <f>IF(ISBLANK(W59), "", VLOOKUP(W59, Z!$A$2:$C$4127, 3, FALSE))</f>
        <v/>
      </c>
      <c r="Y59" s="162"/>
      <c r="Z59" s="209">
        <f t="shared" si="0"/>
        <v>0</v>
      </c>
      <c r="AA59" s="203"/>
    </row>
    <row r="60" spans="1:27" ht="12.75" customHeight="1" x14ac:dyDescent="0.2">
      <c r="A60" s="208"/>
      <c r="B60" s="205">
        <v>31</v>
      </c>
      <c r="C60" s="132"/>
      <c r="D60" s="64"/>
      <c r="E60" s="288" t="str">
        <f>IF(ISBLANK(D60), "", VLOOKUP(D60, Z!$A$2:$C$4127, 3, FALSE))</f>
        <v/>
      </c>
      <c r="F60" s="133"/>
      <c r="G60" s="133"/>
      <c r="H60" s="133"/>
      <c r="I60" s="133"/>
      <c r="J60" s="225"/>
      <c r="K60" s="212"/>
      <c r="L60" s="133"/>
      <c r="M60" s="133"/>
      <c r="N60" s="133"/>
      <c r="O60" s="133"/>
      <c r="P60" s="133"/>
      <c r="Q60" s="133"/>
      <c r="R60" s="133"/>
      <c r="S60" s="212"/>
      <c r="T60" s="152"/>
      <c r="U60" s="134"/>
      <c r="V60" s="132"/>
      <c r="W60" s="64"/>
      <c r="X60" s="288" t="str">
        <f>IF(ISBLANK(W60), "", VLOOKUP(W60, Z!$A$2:$C$4127, 3, FALSE))</f>
        <v/>
      </c>
      <c r="Y60" s="162"/>
      <c r="Z60" s="209">
        <f t="shared" si="0"/>
        <v>0</v>
      </c>
      <c r="AA60" s="203"/>
    </row>
    <row r="61" spans="1:27" ht="12.75" customHeight="1" x14ac:dyDescent="0.2">
      <c r="A61" s="208"/>
      <c r="B61" s="205">
        <v>32</v>
      </c>
      <c r="C61" s="132"/>
      <c r="D61" s="64"/>
      <c r="E61" s="288" t="str">
        <f>IF(ISBLANK(D61), "", VLOOKUP(D61, Z!$A$2:$C$4127, 3, FALSE))</f>
        <v/>
      </c>
      <c r="F61" s="133"/>
      <c r="G61" s="133"/>
      <c r="H61" s="133"/>
      <c r="I61" s="133"/>
      <c r="J61" s="225"/>
      <c r="K61" s="212"/>
      <c r="L61" s="133"/>
      <c r="M61" s="133"/>
      <c r="N61" s="133"/>
      <c r="O61" s="133"/>
      <c r="P61" s="133"/>
      <c r="Q61" s="133"/>
      <c r="R61" s="133"/>
      <c r="S61" s="212"/>
      <c r="T61" s="152"/>
      <c r="U61" s="134"/>
      <c r="V61" s="132"/>
      <c r="W61" s="64"/>
      <c r="X61" s="288" t="str">
        <f>IF(ISBLANK(W61), "", VLOOKUP(W61, Z!$A$2:$C$4127, 3, FALSE))</f>
        <v/>
      </c>
      <c r="Y61" s="162"/>
      <c r="Z61" s="209">
        <f t="shared" si="0"/>
        <v>0</v>
      </c>
      <c r="AA61" s="203"/>
    </row>
    <row r="62" spans="1:27" ht="12.75" customHeight="1" x14ac:dyDescent="0.2">
      <c r="A62" s="208"/>
      <c r="B62" s="205">
        <v>33</v>
      </c>
      <c r="C62" s="132"/>
      <c r="D62" s="64"/>
      <c r="E62" s="288" t="str">
        <f>IF(ISBLANK(D62), "", VLOOKUP(D62, Z!$A$2:$C$4127, 3, FALSE))</f>
        <v/>
      </c>
      <c r="F62" s="133"/>
      <c r="G62" s="133"/>
      <c r="H62" s="133"/>
      <c r="I62" s="133"/>
      <c r="J62" s="225"/>
      <c r="K62" s="212"/>
      <c r="L62" s="133"/>
      <c r="M62" s="133"/>
      <c r="N62" s="133"/>
      <c r="O62" s="133"/>
      <c r="P62" s="133"/>
      <c r="Q62" s="133"/>
      <c r="R62" s="133"/>
      <c r="S62" s="212"/>
      <c r="T62" s="152"/>
      <c r="U62" s="134"/>
      <c r="V62" s="132"/>
      <c r="W62" s="64"/>
      <c r="X62" s="288" t="str">
        <f>IF(ISBLANK(W62), "", VLOOKUP(W62, Z!$A$2:$C$4127, 3, FALSE))</f>
        <v/>
      </c>
      <c r="Y62" s="162"/>
      <c r="Z62" s="209">
        <f t="shared" si="0"/>
        <v>0</v>
      </c>
      <c r="AA62" s="203"/>
    </row>
    <row r="63" spans="1:27" ht="12.75" customHeight="1" x14ac:dyDescent="0.2">
      <c r="A63" s="208"/>
      <c r="B63" s="205">
        <v>34</v>
      </c>
      <c r="C63" s="132"/>
      <c r="D63" s="64"/>
      <c r="E63" s="288" t="str">
        <f>IF(ISBLANK(D63), "", VLOOKUP(D63, Z!$A$2:$C$4127, 3, FALSE))</f>
        <v/>
      </c>
      <c r="F63" s="133"/>
      <c r="G63" s="133"/>
      <c r="H63" s="133"/>
      <c r="I63" s="133"/>
      <c r="J63" s="225"/>
      <c r="K63" s="212"/>
      <c r="L63" s="133"/>
      <c r="M63" s="133"/>
      <c r="N63" s="133"/>
      <c r="O63" s="133"/>
      <c r="P63" s="133"/>
      <c r="Q63" s="133"/>
      <c r="R63" s="133"/>
      <c r="S63" s="212"/>
      <c r="T63" s="152"/>
      <c r="U63" s="134"/>
      <c r="V63" s="132"/>
      <c r="W63" s="64"/>
      <c r="X63" s="288" t="str">
        <f>IF(ISBLANK(W63), "", VLOOKUP(W63, Z!$A$2:$C$4127, 3, FALSE))</f>
        <v/>
      </c>
      <c r="Y63" s="162"/>
      <c r="Z63" s="209">
        <f t="shared" si="0"/>
        <v>0</v>
      </c>
      <c r="AA63" s="203"/>
    </row>
    <row r="64" spans="1:27" ht="12.75" customHeight="1" x14ac:dyDescent="0.2">
      <c r="A64" s="208"/>
      <c r="B64" s="205">
        <v>35</v>
      </c>
      <c r="C64" s="132"/>
      <c r="D64" s="64"/>
      <c r="E64" s="288" t="str">
        <f>IF(ISBLANK(D64), "", VLOOKUP(D64, Z!$A$2:$C$4127, 3, FALSE))</f>
        <v/>
      </c>
      <c r="F64" s="133"/>
      <c r="G64" s="133"/>
      <c r="H64" s="133"/>
      <c r="I64" s="133"/>
      <c r="J64" s="225"/>
      <c r="K64" s="212"/>
      <c r="L64" s="133"/>
      <c r="M64" s="133"/>
      <c r="N64" s="133"/>
      <c r="O64" s="133"/>
      <c r="P64" s="133"/>
      <c r="Q64" s="133"/>
      <c r="R64" s="133"/>
      <c r="S64" s="212"/>
      <c r="T64" s="152"/>
      <c r="U64" s="134"/>
      <c r="V64" s="132"/>
      <c r="W64" s="64"/>
      <c r="X64" s="288" t="str">
        <f>IF(ISBLANK(W64), "", VLOOKUP(W64, Z!$A$2:$C$4127, 3, FALSE))</f>
        <v/>
      </c>
      <c r="Y64" s="162"/>
      <c r="Z64" s="209">
        <f t="shared" si="0"/>
        <v>0</v>
      </c>
      <c r="AA64" s="203"/>
    </row>
    <row r="65" spans="1:27" ht="12.75" customHeight="1" x14ac:dyDescent="0.2">
      <c r="A65" s="208"/>
      <c r="B65" s="205">
        <v>36</v>
      </c>
      <c r="C65" s="132"/>
      <c r="D65" s="64"/>
      <c r="E65" s="288" t="str">
        <f>IF(ISBLANK(D65), "", VLOOKUP(D65, Z!$A$2:$C$4127, 3, FALSE))</f>
        <v/>
      </c>
      <c r="F65" s="133"/>
      <c r="G65" s="133"/>
      <c r="H65" s="133"/>
      <c r="I65" s="133"/>
      <c r="J65" s="225"/>
      <c r="K65" s="212"/>
      <c r="L65" s="133"/>
      <c r="M65" s="133"/>
      <c r="N65" s="133"/>
      <c r="O65" s="133"/>
      <c r="P65" s="133"/>
      <c r="Q65" s="133"/>
      <c r="R65" s="133"/>
      <c r="S65" s="212"/>
      <c r="T65" s="152"/>
      <c r="U65" s="134"/>
      <c r="V65" s="132"/>
      <c r="W65" s="64"/>
      <c r="X65" s="288" t="str">
        <f>IF(ISBLANK(W65), "", VLOOKUP(W65, Z!$A$2:$C$4127, 3, FALSE))</f>
        <v/>
      </c>
      <c r="Y65" s="162"/>
      <c r="Z65" s="209">
        <f t="shared" si="0"/>
        <v>0</v>
      </c>
      <c r="AA65" s="203"/>
    </row>
    <row r="66" spans="1:27" ht="12.75" customHeight="1" x14ac:dyDescent="0.2">
      <c r="A66" s="208"/>
      <c r="B66" s="205">
        <v>37</v>
      </c>
      <c r="C66" s="132"/>
      <c r="D66" s="64"/>
      <c r="E66" s="288" t="str">
        <f>IF(ISBLANK(D66), "", VLOOKUP(D66, Z!$A$2:$C$4127, 3, FALSE))</f>
        <v/>
      </c>
      <c r="F66" s="133"/>
      <c r="G66" s="133"/>
      <c r="H66" s="133"/>
      <c r="I66" s="133"/>
      <c r="J66" s="225"/>
      <c r="K66" s="212"/>
      <c r="L66" s="133"/>
      <c r="M66" s="133"/>
      <c r="N66" s="133"/>
      <c r="O66" s="133"/>
      <c r="P66" s="133"/>
      <c r="Q66" s="133"/>
      <c r="R66" s="133"/>
      <c r="S66" s="212"/>
      <c r="T66" s="152"/>
      <c r="U66" s="134"/>
      <c r="V66" s="132"/>
      <c r="W66" s="64"/>
      <c r="X66" s="288" t="str">
        <f>IF(ISBLANK(W66), "", VLOOKUP(W66, Z!$A$2:$C$4127, 3, FALSE))</f>
        <v/>
      </c>
      <c r="Y66" s="162"/>
      <c r="Z66" s="209">
        <f t="shared" si="0"/>
        <v>0</v>
      </c>
      <c r="AA66" s="203"/>
    </row>
    <row r="67" spans="1:27" ht="12.75" customHeight="1" x14ac:dyDescent="0.2">
      <c r="A67" s="208"/>
      <c r="B67" s="205">
        <v>38</v>
      </c>
      <c r="C67" s="132"/>
      <c r="D67" s="64"/>
      <c r="E67" s="288" t="str">
        <f>IF(ISBLANK(D67), "", VLOOKUP(D67, Z!$A$2:$C$4127, 3, FALSE))</f>
        <v/>
      </c>
      <c r="F67" s="133"/>
      <c r="G67" s="133"/>
      <c r="H67" s="133"/>
      <c r="I67" s="133"/>
      <c r="J67" s="225"/>
      <c r="K67" s="212"/>
      <c r="L67" s="133"/>
      <c r="M67" s="133"/>
      <c r="N67" s="133"/>
      <c r="O67" s="133"/>
      <c r="P67" s="133"/>
      <c r="Q67" s="133"/>
      <c r="R67" s="133"/>
      <c r="S67" s="212"/>
      <c r="T67" s="152"/>
      <c r="U67" s="134"/>
      <c r="V67" s="132"/>
      <c r="W67" s="64"/>
      <c r="X67" s="288" t="str">
        <f>IF(ISBLANK(W67), "", VLOOKUP(W67, Z!$A$2:$C$4127, 3, FALSE))</f>
        <v/>
      </c>
      <c r="Y67" s="162"/>
      <c r="Z67" s="209">
        <f t="shared" si="0"/>
        <v>0</v>
      </c>
      <c r="AA67" s="203"/>
    </row>
    <row r="68" spans="1:27" ht="12.75" customHeight="1" x14ac:dyDescent="0.2">
      <c r="A68" s="208"/>
      <c r="B68" s="205">
        <v>39</v>
      </c>
      <c r="C68" s="132"/>
      <c r="D68" s="64"/>
      <c r="E68" s="288" t="str">
        <f>IF(ISBLANK(D68), "", VLOOKUP(D68, Z!$A$2:$C$4127, 3, FALSE))</f>
        <v/>
      </c>
      <c r="F68" s="133"/>
      <c r="G68" s="133"/>
      <c r="H68" s="133"/>
      <c r="I68" s="133"/>
      <c r="J68" s="225"/>
      <c r="K68" s="212"/>
      <c r="L68" s="133"/>
      <c r="M68" s="133"/>
      <c r="N68" s="133"/>
      <c r="O68" s="133"/>
      <c r="P68" s="133"/>
      <c r="Q68" s="133"/>
      <c r="R68" s="133"/>
      <c r="S68" s="212"/>
      <c r="T68" s="152"/>
      <c r="U68" s="134"/>
      <c r="V68" s="132"/>
      <c r="W68" s="64"/>
      <c r="X68" s="288" t="str">
        <f>IF(ISBLANK(W68), "", VLOOKUP(W68, Z!$A$2:$C$4127, 3, FALSE))</f>
        <v/>
      </c>
      <c r="Y68" s="162"/>
      <c r="Z68" s="209">
        <f t="shared" si="0"/>
        <v>0</v>
      </c>
      <c r="AA68" s="203"/>
    </row>
    <row r="69" spans="1:27" ht="12.75" customHeight="1" x14ac:dyDescent="0.2">
      <c r="A69" s="208"/>
      <c r="B69" s="205">
        <v>40</v>
      </c>
      <c r="C69" s="132"/>
      <c r="D69" s="64"/>
      <c r="E69" s="288" t="str">
        <f>IF(ISBLANK(D69), "", VLOOKUP(D69, Z!$A$2:$C$4127, 3, FALSE))</f>
        <v/>
      </c>
      <c r="F69" s="133"/>
      <c r="G69" s="133"/>
      <c r="H69" s="133"/>
      <c r="I69" s="133"/>
      <c r="J69" s="225"/>
      <c r="K69" s="212"/>
      <c r="L69" s="133"/>
      <c r="M69" s="133"/>
      <c r="N69" s="133"/>
      <c r="O69" s="133"/>
      <c r="P69" s="133"/>
      <c r="Q69" s="133"/>
      <c r="R69" s="133"/>
      <c r="S69" s="212"/>
      <c r="T69" s="152"/>
      <c r="U69" s="134"/>
      <c r="V69" s="132"/>
      <c r="W69" s="64"/>
      <c r="X69" s="288" t="str">
        <f>IF(ISBLANK(W69), "", VLOOKUP(W69, Z!$A$2:$C$4127, 3, FALSE))</f>
        <v/>
      </c>
      <c r="Y69" s="162"/>
      <c r="Z69" s="209">
        <f t="shared" si="0"/>
        <v>0</v>
      </c>
      <c r="AA69" s="203"/>
    </row>
    <row r="70" spans="1:27" ht="12.75" customHeight="1" x14ac:dyDescent="0.2">
      <c r="A70" s="208"/>
      <c r="B70" s="205">
        <v>41</v>
      </c>
      <c r="C70" s="132"/>
      <c r="D70" s="64"/>
      <c r="E70" s="288" t="str">
        <f>IF(ISBLANK(D70), "", VLOOKUP(D70, Z!$A$2:$C$4127, 3, FALSE))</f>
        <v/>
      </c>
      <c r="F70" s="133"/>
      <c r="G70" s="133"/>
      <c r="H70" s="133"/>
      <c r="I70" s="133"/>
      <c r="J70" s="225"/>
      <c r="K70" s="212"/>
      <c r="L70" s="133"/>
      <c r="M70" s="133"/>
      <c r="N70" s="133"/>
      <c r="O70" s="133"/>
      <c r="P70" s="133"/>
      <c r="Q70" s="133"/>
      <c r="R70" s="133"/>
      <c r="S70" s="212"/>
      <c r="T70" s="152"/>
      <c r="U70" s="134"/>
      <c r="V70" s="132"/>
      <c r="W70" s="64"/>
      <c r="X70" s="288" t="str">
        <f>IF(ISBLANK(W70), "", VLOOKUP(W70, Z!$A$2:$C$4127, 3, FALSE))</f>
        <v/>
      </c>
      <c r="Y70" s="162"/>
      <c r="Z70" s="209">
        <f t="shared" si="0"/>
        <v>0</v>
      </c>
      <c r="AA70" s="203"/>
    </row>
    <row r="71" spans="1:27" ht="12.75" customHeight="1" x14ac:dyDescent="0.2">
      <c r="A71" s="208"/>
      <c r="B71" s="205">
        <v>42</v>
      </c>
      <c r="C71" s="132"/>
      <c r="D71" s="64"/>
      <c r="E71" s="288" t="str">
        <f>IF(ISBLANK(D71), "", VLOOKUP(D71, Z!$A$2:$C$4127, 3, FALSE))</f>
        <v/>
      </c>
      <c r="F71" s="133"/>
      <c r="G71" s="133"/>
      <c r="H71" s="133"/>
      <c r="I71" s="133"/>
      <c r="J71" s="225"/>
      <c r="K71" s="212"/>
      <c r="L71" s="133"/>
      <c r="M71" s="133"/>
      <c r="N71" s="133"/>
      <c r="O71" s="133"/>
      <c r="P71" s="133"/>
      <c r="Q71" s="133"/>
      <c r="R71" s="133"/>
      <c r="S71" s="212"/>
      <c r="T71" s="152"/>
      <c r="U71" s="134"/>
      <c r="V71" s="132"/>
      <c r="W71" s="64"/>
      <c r="X71" s="288" t="str">
        <f>IF(ISBLANK(W71), "", VLOOKUP(W71, Z!$A$2:$C$4127, 3, FALSE))</f>
        <v/>
      </c>
      <c r="Y71" s="162"/>
      <c r="Z71" s="209">
        <f t="shared" si="0"/>
        <v>0</v>
      </c>
      <c r="AA71" s="203"/>
    </row>
    <row r="72" spans="1:27" ht="12.75" customHeight="1" x14ac:dyDescent="0.2">
      <c r="A72" s="208"/>
      <c r="B72" s="205">
        <v>43</v>
      </c>
      <c r="C72" s="132"/>
      <c r="D72" s="64"/>
      <c r="E72" s="288" t="str">
        <f>IF(ISBLANK(D72), "", VLOOKUP(D72, Z!$A$2:$C$4127, 3, FALSE))</f>
        <v/>
      </c>
      <c r="F72" s="133"/>
      <c r="G72" s="133"/>
      <c r="H72" s="133"/>
      <c r="I72" s="133"/>
      <c r="J72" s="225"/>
      <c r="K72" s="212"/>
      <c r="L72" s="133"/>
      <c r="M72" s="133"/>
      <c r="N72" s="133"/>
      <c r="O72" s="133"/>
      <c r="P72" s="133"/>
      <c r="Q72" s="133"/>
      <c r="R72" s="133"/>
      <c r="S72" s="212"/>
      <c r="T72" s="152"/>
      <c r="U72" s="134"/>
      <c r="V72" s="132"/>
      <c r="W72" s="64"/>
      <c r="X72" s="288" t="str">
        <f>IF(ISBLANK(W72), "", VLOOKUP(W72, Z!$A$2:$C$4127, 3, FALSE))</f>
        <v/>
      </c>
      <c r="Y72" s="162"/>
      <c r="Z72" s="209">
        <f t="shared" si="0"/>
        <v>0</v>
      </c>
      <c r="AA72" s="203"/>
    </row>
    <row r="73" spans="1:27" ht="12.75" customHeight="1" x14ac:dyDescent="0.2">
      <c r="A73" s="208"/>
      <c r="B73" s="205">
        <v>44</v>
      </c>
      <c r="C73" s="132"/>
      <c r="D73" s="64"/>
      <c r="E73" s="288" t="str">
        <f>IF(ISBLANK(D73), "", VLOOKUP(D73, Z!$A$2:$C$4127, 3, FALSE))</f>
        <v/>
      </c>
      <c r="F73" s="133"/>
      <c r="G73" s="133"/>
      <c r="H73" s="133"/>
      <c r="I73" s="133"/>
      <c r="J73" s="225"/>
      <c r="K73" s="212"/>
      <c r="L73" s="133"/>
      <c r="M73" s="133"/>
      <c r="N73" s="133"/>
      <c r="O73" s="133"/>
      <c r="P73" s="133"/>
      <c r="Q73" s="133"/>
      <c r="R73" s="133"/>
      <c r="S73" s="212"/>
      <c r="T73" s="152"/>
      <c r="U73" s="134"/>
      <c r="V73" s="132"/>
      <c r="W73" s="64"/>
      <c r="X73" s="288" t="str">
        <f>IF(ISBLANK(W73), "", VLOOKUP(W73, Z!$A$2:$C$4127, 3, FALSE))</f>
        <v/>
      </c>
      <c r="Y73" s="162"/>
      <c r="Z73" s="209">
        <f t="shared" si="0"/>
        <v>0</v>
      </c>
      <c r="AA73" s="203"/>
    </row>
    <row r="74" spans="1:27" ht="12.75" customHeight="1" x14ac:dyDescent="0.2">
      <c r="A74" s="208"/>
      <c r="B74" s="205">
        <v>45</v>
      </c>
      <c r="C74" s="132"/>
      <c r="D74" s="64"/>
      <c r="E74" s="288" t="str">
        <f>IF(ISBLANK(D74), "", VLOOKUP(D74, Z!$A$2:$C$4127, 3, FALSE))</f>
        <v/>
      </c>
      <c r="F74" s="133"/>
      <c r="G74" s="133"/>
      <c r="H74" s="133"/>
      <c r="I74" s="133"/>
      <c r="J74" s="225"/>
      <c r="K74" s="212"/>
      <c r="L74" s="133"/>
      <c r="M74" s="133"/>
      <c r="N74" s="133"/>
      <c r="O74" s="133"/>
      <c r="P74" s="133"/>
      <c r="Q74" s="133"/>
      <c r="R74" s="133"/>
      <c r="S74" s="212"/>
      <c r="T74" s="152"/>
      <c r="U74" s="134"/>
      <c r="V74" s="132"/>
      <c r="W74" s="64"/>
      <c r="X74" s="288" t="str">
        <f>IF(ISBLANK(W74), "", VLOOKUP(W74, Z!$A$2:$C$4127, 3, FALSE))</f>
        <v/>
      </c>
      <c r="Y74" s="162"/>
      <c r="Z74" s="209">
        <f t="shared" si="0"/>
        <v>0</v>
      </c>
      <c r="AA74" s="203"/>
    </row>
    <row r="75" spans="1:27" ht="12.75" customHeight="1" x14ac:dyDescent="0.2">
      <c r="A75" s="208"/>
      <c r="B75" s="205">
        <v>46</v>
      </c>
      <c r="C75" s="132"/>
      <c r="D75" s="64"/>
      <c r="E75" s="288" t="str">
        <f>IF(ISBLANK(D75), "", VLOOKUP(D75, Z!$A$2:$C$4127, 3, FALSE))</f>
        <v/>
      </c>
      <c r="F75" s="133"/>
      <c r="G75" s="133"/>
      <c r="H75" s="133"/>
      <c r="I75" s="133"/>
      <c r="J75" s="225"/>
      <c r="K75" s="212"/>
      <c r="L75" s="133"/>
      <c r="M75" s="133"/>
      <c r="N75" s="133"/>
      <c r="O75" s="133"/>
      <c r="P75" s="133"/>
      <c r="Q75" s="133"/>
      <c r="R75" s="133"/>
      <c r="S75" s="212"/>
      <c r="T75" s="152"/>
      <c r="U75" s="134"/>
      <c r="V75" s="132"/>
      <c r="W75" s="64"/>
      <c r="X75" s="288" t="str">
        <f>IF(ISBLANK(W75), "", VLOOKUP(W75, Z!$A$2:$C$4127, 3, FALSE))</f>
        <v/>
      </c>
      <c r="Y75" s="162"/>
      <c r="Z75" s="209">
        <f t="shared" si="0"/>
        <v>0</v>
      </c>
      <c r="AA75" s="203"/>
    </row>
    <row r="76" spans="1:27" ht="12.75" customHeight="1" x14ac:dyDescent="0.2">
      <c r="A76" s="208"/>
      <c r="B76" s="205">
        <v>47</v>
      </c>
      <c r="C76" s="132"/>
      <c r="D76" s="64"/>
      <c r="E76" s="288" t="str">
        <f>IF(ISBLANK(D76), "", VLOOKUP(D76, Z!$A$2:$C$4127, 3, FALSE))</f>
        <v/>
      </c>
      <c r="F76" s="133"/>
      <c r="G76" s="133"/>
      <c r="H76" s="133"/>
      <c r="I76" s="133"/>
      <c r="J76" s="225"/>
      <c r="K76" s="212"/>
      <c r="L76" s="133"/>
      <c r="M76" s="133"/>
      <c r="N76" s="133"/>
      <c r="O76" s="133"/>
      <c r="P76" s="133"/>
      <c r="Q76" s="133"/>
      <c r="R76" s="133"/>
      <c r="S76" s="212"/>
      <c r="T76" s="152"/>
      <c r="U76" s="134"/>
      <c r="V76" s="132"/>
      <c r="W76" s="64"/>
      <c r="X76" s="288" t="str">
        <f>IF(ISBLANK(W76), "", VLOOKUP(W76, Z!$A$2:$C$4127, 3, FALSE))</f>
        <v/>
      </c>
      <c r="Y76" s="162"/>
      <c r="Z76" s="209">
        <f t="shared" si="0"/>
        <v>0</v>
      </c>
      <c r="AA76" s="203"/>
    </row>
    <row r="77" spans="1:27" ht="12.75" customHeight="1" x14ac:dyDescent="0.2">
      <c r="A77" s="208"/>
      <c r="B77" s="205">
        <v>48</v>
      </c>
      <c r="C77" s="132"/>
      <c r="D77" s="64"/>
      <c r="E77" s="288" t="str">
        <f>IF(ISBLANK(D77), "", VLOOKUP(D77, Z!$A$2:$C$4127, 3, FALSE))</f>
        <v/>
      </c>
      <c r="F77" s="133"/>
      <c r="G77" s="133"/>
      <c r="H77" s="133"/>
      <c r="I77" s="133"/>
      <c r="J77" s="225"/>
      <c r="K77" s="212"/>
      <c r="L77" s="133"/>
      <c r="M77" s="133"/>
      <c r="N77" s="133"/>
      <c r="O77" s="133"/>
      <c r="P77" s="133"/>
      <c r="Q77" s="133"/>
      <c r="R77" s="133"/>
      <c r="S77" s="212"/>
      <c r="T77" s="152"/>
      <c r="U77" s="134"/>
      <c r="V77" s="132"/>
      <c r="W77" s="64"/>
      <c r="X77" s="288" t="str">
        <f>IF(ISBLANK(W77), "", VLOOKUP(W77, Z!$A$2:$C$4127, 3, FALSE))</f>
        <v/>
      </c>
      <c r="Y77" s="162"/>
      <c r="Z77" s="209">
        <f t="shared" si="0"/>
        <v>0</v>
      </c>
      <c r="AA77" s="203"/>
    </row>
    <row r="78" spans="1:27" ht="12.75" customHeight="1" x14ac:dyDescent="0.2">
      <c r="A78" s="208"/>
      <c r="B78" s="205">
        <v>49</v>
      </c>
      <c r="C78" s="132"/>
      <c r="D78" s="64"/>
      <c r="E78" s="288" t="str">
        <f>IF(ISBLANK(D78), "", VLOOKUP(D78, Z!$A$2:$C$4127, 3, FALSE))</f>
        <v/>
      </c>
      <c r="F78" s="133"/>
      <c r="G78" s="133"/>
      <c r="H78" s="133"/>
      <c r="I78" s="133"/>
      <c r="J78" s="225"/>
      <c r="K78" s="212"/>
      <c r="L78" s="133"/>
      <c r="M78" s="133"/>
      <c r="N78" s="133"/>
      <c r="O78" s="133"/>
      <c r="P78" s="133"/>
      <c r="Q78" s="133"/>
      <c r="R78" s="133"/>
      <c r="S78" s="212"/>
      <c r="T78" s="152"/>
      <c r="U78" s="134"/>
      <c r="V78" s="132"/>
      <c r="W78" s="64"/>
      <c r="X78" s="288" t="str">
        <f>IF(ISBLANK(W78), "", VLOOKUP(W78, Z!$A$2:$C$4127, 3, FALSE))</f>
        <v/>
      </c>
      <c r="Y78" s="162"/>
      <c r="Z78" s="209">
        <f t="shared" si="0"/>
        <v>0</v>
      </c>
      <c r="AA78" s="203"/>
    </row>
    <row r="79" spans="1:27" ht="12.75" customHeight="1" x14ac:dyDescent="0.2">
      <c r="A79" s="208"/>
      <c r="B79" s="205">
        <v>50</v>
      </c>
      <c r="C79" s="132"/>
      <c r="D79" s="64"/>
      <c r="E79" s="288" t="str">
        <f>IF(ISBLANK(D79), "", VLOOKUP(D79, Z!$A$2:$C$4127, 3, FALSE))</f>
        <v/>
      </c>
      <c r="F79" s="133"/>
      <c r="G79" s="133"/>
      <c r="H79" s="133"/>
      <c r="I79" s="133"/>
      <c r="J79" s="225"/>
      <c r="K79" s="212"/>
      <c r="L79" s="133"/>
      <c r="M79" s="133"/>
      <c r="N79" s="133"/>
      <c r="O79" s="133"/>
      <c r="P79" s="133"/>
      <c r="Q79" s="133"/>
      <c r="R79" s="133"/>
      <c r="S79" s="212"/>
      <c r="T79" s="152"/>
      <c r="U79" s="134"/>
      <c r="V79" s="132"/>
      <c r="W79" s="64"/>
      <c r="X79" s="288" t="str">
        <f>IF(ISBLANK(W79), "", VLOOKUP(W79, Z!$A$2:$C$4127, 3, FALSE))</f>
        <v/>
      </c>
      <c r="Y79" s="162"/>
      <c r="Z79" s="209">
        <f t="shared" si="0"/>
        <v>0</v>
      </c>
      <c r="AA79" s="203"/>
    </row>
    <row r="80" spans="1:27" ht="12.75" customHeight="1" x14ac:dyDescent="0.2">
      <c r="A80" s="208"/>
      <c r="B80" s="205">
        <v>51</v>
      </c>
      <c r="C80" s="132"/>
      <c r="D80" s="64"/>
      <c r="E80" s="288" t="str">
        <f>IF(ISBLANK(D80), "", VLOOKUP(D80, Z!$A$2:$C$4127, 3, FALSE))</f>
        <v/>
      </c>
      <c r="F80" s="133"/>
      <c r="G80" s="133"/>
      <c r="H80" s="133"/>
      <c r="I80" s="133"/>
      <c r="J80" s="225"/>
      <c r="K80" s="212"/>
      <c r="L80" s="133"/>
      <c r="M80" s="133"/>
      <c r="N80" s="133"/>
      <c r="O80" s="133"/>
      <c r="P80" s="133"/>
      <c r="Q80" s="133"/>
      <c r="R80" s="133"/>
      <c r="S80" s="212"/>
      <c r="T80" s="152"/>
      <c r="U80" s="134"/>
      <c r="V80" s="132"/>
      <c r="W80" s="64"/>
      <c r="X80" s="288" t="str">
        <f>IF(ISBLANK(W80), "", VLOOKUP(W80, Z!$A$2:$C$4127, 3, FALSE))</f>
        <v/>
      </c>
      <c r="Y80" s="162"/>
      <c r="Z80" s="209">
        <f t="shared" si="0"/>
        <v>0</v>
      </c>
      <c r="AA80" s="203"/>
    </row>
    <row r="81" spans="1:27" ht="12.75" customHeight="1" x14ac:dyDescent="0.2">
      <c r="A81" s="208"/>
      <c r="B81" s="205">
        <v>52</v>
      </c>
      <c r="C81" s="132"/>
      <c r="D81" s="64"/>
      <c r="E81" s="288" t="str">
        <f>IF(ISBLANK(D81), "", VLOOKUP(D81, Z!$A$2:$C$4127, 3, FALSE))</f>
        <v/>
      </c>
      <c r="F81" s="133"/>
      <c r="G81" s="133"/>
      <c r="H81" s="133"/>
      <c r="I81" s="133"/>
      <c r="J81" s="225"/>
      <c r="K81" s="212"/>
      <c r="L81" s="133"/>
      <c r="M81" s="133"/>
      <c r="N81" s="133"/>
      <c r="O81" s="133"/>
      <c r="P81" s="133"/>
      <c r="Q81" s="133"/>
      <c r="R81" s="133"/>
      <c r="S81" s="212"/>
      <c r="T81" s="152"/>
      <c r="U81" s="134"/>
      <c r="V81" s="132"/>
      <c r="W81" s="64"/>
      <c r="X81" s="288" t="str">
        <f>IF(ISBLANK(W81), "", VLOOKUP(W81, Z!$A$2:$C$4127, 3, FALSE))</f>
        <v/>
      </c>
      <c r="Y81" s="162"/>
      <c r="Z81" s="209">
        <f t="shared" si="0"/>
        <v>0</v>
      </c>
      <c r="AA81" s="203"/>
    </row>
    <row r="82" spans="1:27" ht="12.75" customHeight="1" x14ac:dyDescent="0.2">
      <c r="A82" s="208"/>
      <c r="B82" s="205">
        <v>53</v>
      </c>
      <c r="C82" s="132"/>
      <c r="D82" s="64"/>
      <c r="E82" s="288" t="str">
        <f>IF(ISBLANK(D82), "", VLOOKUP(D82, Z!$A$2:$C$4127, 3, FALSE))</f>
        <v/>
      </c>
      <c r="F82" s="133"/>
      <c r="G82" s="133"/>
      <c r="H82" s="133"/>
      <c r="I82" s="133"/>
      <c r="J82" s="225"/>
      <c r="K82" s="212"/>
      <c r="L82" s="133"/>
      <c r="M82" s="133"/>
      <c r="N82" s="133"/>
      <c r="O82" s="133"/>
      <c r="P82" s="133"/>
      <c r="Q82" s="133"/>
      <c r="R82" s="133"/>
      <c r="S82" s="212"/>
      <c r="T82" s="152"/>
      <c r="U82" s="134"/>
      <c r="V82" s="132"/>
      <c r="W82" s="64"/>
      <c r="X82" s="288" t="str">
        <f>IF(ISBLANK(W82), "", VLOOKUP(W82, Z!$A$2:$C$4127, 3, FALSE))</f>
        <v/>
      </c>
      <c r="Y82" s="162"/>
      <c r="Z82" s="209">
        <f t="shared" si="0"/>
        <v>0</v>
      </c>
      <c r="AA82" s="203"/>
    </row>
    <row r="83" spans="1:27" ht="12.75" customHeight="1" x14ac:dyDescent="0.2">
      <c r="A83" s="208"/>
      <c r="B83" s="205">
        <v>54</v>
      </c>
      <c r="C83" s="132"/>
      <c r="D83" s="64"/>
      <c r="E83" s="288" t="str">
        <f>IF(ISBLANK(D83), "", VLOOKUP(D83, Z!$A$2:$C$4127, 3, FALSE))</f>
        <v/>
      </c>
      <c r="F83" s="133"/>
      <c r="G83" s="133"/>
      <c r="H83" s="133"/>
      <c r="I83" s="133"/>
      <c r="J83" s="225"/>
      <c r="K83" s="212"/>
      <c r="L83" s="133"/>
      <c r="M83" s="133"/>
      <c r="N83" s="133"/>
      <c r="O83" s="133"/>
      <c r="P83" s="133"/>
      <c r="Q83" s="133"/>
      <c r="R83" s="133"/>
      <c r="S83" s="212"/>
      <c r="T83" s="152"/>
      <c r="U83" s="134"/>
      <c r="V83" s="132"/>
      <c r="W83" s="64"/>
      <c r="X83" s="288" t="str">
        <f>IF(ISBLANK(W83), "", VLOOKUP(W83, Z!$A$2:$C$4127, 3, FALSE))</f>
        <v/>
      </c>
      <c r="Y83" s="162"/>
      <c r="Z83" s="209">
        <f t="shared" si="0"/>
        <v>0</v>
      </c>
      <c r="AA83" s="203"/>
    </row>
    <row r="84" spans="1:27" ht="12.75" customHeight="1" x14ac:dyDescent="0.2">
      <c r="A84" s="208"/>
      <c r="B84" s="205">
        <v>55</v>
      </c>
      <c r="C84" s="132"/>
      <c r="D84" s="64"/>
      <c r="E84" s="288" t="str">
        <f>IF(ISBLANK(D84), "", VLOOKUP(D84, Z!$A$2:$C$4127, 3, FALSE))</f>
        <v/>
      </c>
      <c r="F84" s="133"/>
      <c r="G84" s="133"/>
      <c r="H84" s="133"/>
      <c r="I84" s="133"/>
      <c r="J84" s="225"/>
      <c r="K84" s="212"/>
      <c r="L84" s="133"/>
      <c r="M84" s="133"/>
      <c r="N84" s="133"/>
      <c r="O84" s="133"/>
      <c r="P84" s="133"/>
      <c r="Q84" s="133"/>
      <c r="R84" s="133"/>
      <c r="S84" s="212"/>
      <c r="T84" s="152"/>
      <c r="U84" s="134"/>
      <c r="V84" s="132"/>
      <c r="W84" s="64"/>
      <c r="X84" s="288" t="str">
        <f>IF(ISBLANK(W84), "", VLOOKUP(W84, Z!$A$2:$C$4127, 3, FALSE))</f>
        <v/>
      </c>
      <c r="Y84" s="162"/>
      <c r="Z84" s="209">
        <f t="shared" si="0"/>
        <v>0</v>
      </c>
      <c r="AA84" s="203"/>
    </row>
    <row r="85" spans="1:27" ht="12.75" customHeight="1" x14ac:dyDescent="0.2">
      <c r="A85" s="208"/>
      <c r="B85" s="205">
        <v>56</v>
      </c>
      <c r="C85" s="132"/>
      <c r="D85" s="64"/>
      <c r="E85" s="288" t="str">
        <f>IF(ISBLANK(D85), "", VLOOKUP(D85, Z!$A$2:$C$4127, 3, FALSE))</f>
        <v/>
      </c>
      <c r="F85" s="133"/>
      <c r="G85" s="133"/>
      <c r="H85" s="133"/>
      <c r="I85" s="133"/>
      <c r="J85" s="225"/>
      <c r="K85" s="212"/>
      <c r="L85" s="133"/>
      <c r="M85" s="133"/>
      <c r="N85" s="133"/>
      <c r="O85" s="133"/>
      <c r="P85" s="133"/>
      <c r="Q85" s="133"/>
      <c r="R85" s="133"/>
      <c r="S85" s="212"/>
      <c r="T85" s="152"/>
      <c r="U85" s="134"/>
      <c r="V85" s="132"/>
      <c r="W85" s="64"/>
      <c r="X85" s="288" t="str">
        <f>IF(ISBLANK(W85), "", VLOOKUP(W85, Z!$A$2:$C$4127, 3, FALSE))</f>
        <v/>
      </c>
      <c r="Y85" s="162"/>
      <c r="Z85" s="209">
        <f t="shared" si="0"/>
        <v>0</v>
      </c>
      <c r="AA85" s="203"/>
    </row>
    <row r="86" spans="1:27" ht="12.75" customHeight="1" x14ac:dyDescent="0.2">
      <c r="A86" s="208"/>
      <c r="B86" s="205">
        <v>57</v>
      </c>
      <c r="C86" s="132"/>
      <c r="D86" s="64"/>
      <c r="E86" s="288" t="str">
        <f>IF(ISBLANK(D86), "", VLOOKUP(D86, Z!$A$2:$C$4127, 3, FALSE))</f>
        <v/>
      </c>
      <c r="F86" s="133"/>
      <c r="G86" s="133"/>
      <c r="H86" s="133"/>
      <c r="I86" s="133"/>
      <c r="J86" s="225"/>
      <c r="K86" s="212"/>
      <c r="L86" s="133"/>
      <c r="M86" s="133"/>
      <c r="N86" s="133"/>
      <c r="O86" s="133"/>
      <c r="P86" s="133"/>
      <c r="Q86" s="133"/>
      <c r="R86" s="133"/>
      <c r="S86" s="212"/>
      <c r="T86" s="152"/>
      <c r="U86" s="134"/>
      <c r="V86" s="132"/>
      <c r="W86" s="64"/>
      <c r="X86" s="288" t="str">
        <f>IF(ISBLANK(W86), "", VLOOKUP(W86, Z!$A$2:$C$4127, 3, FALSE))</f>
        <v/>
      </c>
      <c r="Y86" s="162"/>
      <c r="Z86" s="209">
        <f t="shared" si="0"/>
        <v>0</v>
      </c>
      <c r="AA86" s="203"/>
    </row>
    <row r="87" spans="1:27" ht="12.75" customHeight="1" x14ac:dyDescent="0.2">
      <c r="A87" s="208"/>
      <c r="B87" s="205">
        <v>58</v>
      </c>
      <c r="C87" s="132"/>
      <c r="D87" s="64"/>
      <c r="E87" s="288" t="str">
        <f>IF(ISBLANK(D87), "", VLOOKUP(D87, Z!$A$2:$C$4127, 3, FALSE))</f>
        <v/>
      </c>
      <c r="F87" s="133"/>
      <c r="G87" s="133"/>
      <c r="H87" s="133"/>
      <c r="I87" s="133"/>
      <c r="J87" s="225"/>
      <c r="K87" s="212"/>
      <c r="L87" s="133"/>
      <c r="M87" s="133"/>
      <c r="N87" s="133"/>
      <c r="O87" s="133"/>
      <c r="P87" s="133"/>
      <c r="Q87" s="133"/>
      <c r="R87" s="133"/>
      <c r="S87" s="212"/>
      <c r="T87" s="152"/>
      <c r="U87" s="134"/>
      <c r="V87" s="132"/>
      <c r="W87" s="64"/>
      <c r="X87" s="288" t="str">
        <f>IF(ISBLANK(W87), "", VLOOKUP(W87, Z!$A$2:$C$4127, 3, FALSE))</f>
        <v/>
      </c>
      <c r="Y87" s="162"/>
      <c r="Z87" s="209">
        <f t="shared" si="0"/>
        <v>0</v>
      </c>
      <c r="AA87" s="203"/>
    </row>
    <row r="88" spans="1:27" ht="12.75" customHeight="1" x14ac:dyDescent="0.2">
      <c r="A88" s="208"/>
      <c r="B88" s="205">
        <v>59</v>
      </c>
      <c r="C88" s="132"/>
      <c r="D88" s="64"/>
      <c r="E88" s="288" t="str">
        <f>IF(ISBLANK(D88), "", VLOOKUP(D88, Z!$A$2:$C$4127, 3, FALSE))</f>
        <v/>
      </c>
      <c r="F88" s="133"/>
      <c r="G88" s="133"/>
      <c r="H88" s="133"/>
      <c r="I88" s="133"/>
      <c r="J88" s="225"/>
      <c r="K88" s="212"/>
      <c r="L88" s="133"/>
      <c r="M88" s="133"/>
      <c r="N88" s="133"/>
      <c r="O88" s="133"/>
      <c r="P88" s="133"/>
      <c r="Q88" s="133"/>
      <c r="R88" s="133"/>
      <c r="S88" s="212"/>
      <c r="T88" s="152"/>
      <c r="U88" s="134"/>
      <c r="V88" s="132"/>
      <c r="W88" s="64"/>
      <c r="X88" s="288" t="str">
        <f>IF(ISBLANK(W88), "", VLOOKUP(W88, Z!$A$2:$C$4127, 3, FALSE))</f>
        <v/>
      </c>
      <c r="Y88" s="162"/>
      <c r="Z88" s="209">
        <f t="shared" si="0"/>
        <v>0</v>
      </c>
      <c r="AA88" s="203"/>
    </row>
    <row r="89" spans="1:27" ht="12.75" customHeight="1" x14ac:dyDescent="0.2">
      <c r="A89" s="208"/>
      <c r="B89" s="205">
        <v>60</v>
      </c>
      <c r="C89" s="132"/>
      <c r="D89" s="64"/>
      <c r="E89" s="288" t="str">
        <f>IF(ISBLANK(D89), "", VLOOKUP(D89, Z!$A$2:$C$4127, 3, FALSE))</f>
        <v/>
      </c>
      <c r="F89" s="133"/>
      <c r="G89" s="133"/>
      <c r="H89" s="133"/>
      <c r="I89" s="133"/>
      <c r="J89" s="225"/>
      <c r="K89" s="212"/>
      <c r="L89" s="133"/>
      <c r="M89" s="133"/>
      <c r="N89" s="133"/>
      <c r="O89" s="133"/>
      <c r="P89" s="133"/>
      <c r="Q89" s="133"/>
      <c r="R89" s="133"/>
      <c r="S89" s="212"/>
      <c r="T89" s="152"/>
      <c r="U89" s="134"/>
      <c r="V89" s="132"/>
      <c r="W89" s="64"/>
      <c r="X89" s="288" t="str">
        <f>IF(ISBLANK(W89), "", VLOOKUP(W89, Z!$A$2:$C$4127, 3, FALSE))</f>
        <v/>
      </c>
      <c r="Y89" s="162"/>
      <c r="Z89" s="209">
        <f t="shared" si="0"/>
        <v>0</v>
      </c>
      <c r="AA89" s="203"/>
    </row>
    <row r="90" spans="1:27" ht="12.75" customHeight="1" x14ac:dyDescent="0.2">
      <c r="A90" s="208"/>
      <c r="B90" s="205">
        <v>61</v>
      </c>
      <c r="C90" s="132"/>
      <c r="D90" s="64"/>
      <c r="E90" s="288" t="str">
        <f>IF(ISBLANK(D90), "", VLOOKUP(D90, Z!$A$2:$C$4127, 3, FALSE))</f>
        <v/>
      </c>
      <c r="F90" s="133"/>
      <c r="G90" s="133"/>
      <c r="H90" s="133"/>
      <c r="I90" s="133"/>
      <c r="J90" s="225"/>
      <c r="K90" s="212"/>
      <c r="L90" s="133"/>
      <c r="M90" s="133"/>
      <c r="N90" s="133"/>
      <c r="O90" s="133"/>
      <c r="P90" s="133"/>
      <c r="Q90" s="133"/>
      <c r="R90" s="133"/>
      <c r="S90" s="212"/>
      <c r="T90" s="152"/>
      <c r="U90" s="134"/>
      <c r="V90" s="132"/>
      <c r="W90" s="64"/>
      <c r="X90" s="288" t="str">
        <f>IF(ISBLANK(W90), "", VLOOKUP(W90, Z!$A$2:$C$4127, 3, FALSE))</f>
        <v/>
      </c>
      <c r="Y90" s="162"/>
      <c r="Z90" s="209">
        <f t="shared" si="0"/>
        <v>0</v>
      </c>
      <c r="AA90" s="203"/>
    </row>
    <row r="91" spans="1:27" ht="12.75" customHeight="1" x14ac:dyDescent="0.2">
      <c r="A91" s="208"/>
      <c r="B91" s="205">
        <v>62</v>
      </c>
      <c r="C91" s="132"/>
      <c r="D91" s="64"/>
      <c r="E91" s="288" t="str">
        <f>IF(ISBLANK(D91), "", VLOOKUP(D91, Z!$A$2:$C$4127, 3, FALSE))</f>
        <v/>
      </c>
      <c r="F91" s="133"/>
      <c r="G91" s="133"/>
      <c r="H91" s="133"/>
      <c r="I91" s="133"/>
      <c r="J91" s="225"/>
      <c r="K91" s="212"/>
      <c r="L91" s="133"/>
      <c r="M91" s="133"/>
      <c r="N91" s="133"/>
      <c r="O91" s="133"/>
      <c r="P91" s="133"/>
      <c r="Q91" s="133"/>
      <c r="R91" s="133"/>
      <c r="S91" s="212"/>
      <c r="T91" s="152"/>
      <c r="U91" s="134"/>
      <c r="V91" s="132"/>
      <c r="W91" s="64"/>
      <c r="X91" s="288" t="str">
        <f>IF(ISBLANK(W91), "", VLOOKUP(W91, Z!$A$2:$C$4127, 3, FALSE))</f>
        <v/>
      </c>
      <c r="Y91" s="162"/>
      <c r="Z91" s="209">
        <f t="shared" si="0"/>
        <v>0</v>
      </c>
      <c r="AA91" s="203"/>
    </row>
    <row r="92" spans="1:27" ht="12.75" customHeight="1" x14ac:dyDescent="0.2">
      <c r="A92" s="208"/>
      <c r="B92" s="205">
        <v>63</v>
      </c>
      <c r="C92" s="132"/>
      <c r="D92" s="64"/>
      <c r="E92" s="288" t="str">
        <f>IF(ISBLANK(D92), "", VLOOKUP(D92, Z!$A$2:$C$4127, 3, FALSE))</f>
        <v/>
      </c>
      <c r="F92" s="133"/>
      <c r="G92" s="133"/>
      <c r="H92" s="133"/>
      <c r="I92" s="133"/>
      <c r="J92" s="225"/>
      <c r="K92" s="212"/>
      <c r="L92" s="133"/>
      <c r="M92" s="133"/>
      <c r="N92" s="133"/>
      <c r="O92" s="133"/>
      <c r="P92" s="133"/>
      <c r="Q92" s="133"/>
      <c r="R92" s="133"/>
      <c r="S92" s="212"/>
      <c r="T92" s="152"/>
      <c r="U92" s="134"/>
      <c r="V92" s="132"/>
      <c r="W92" s="64"/>
      <c r="X92" s="288" t="str">
        <f>IF(ISBLANK(W92), "", VLOOKUP(W92, Z!$A$2:$C$4127, 3, FALSE))</f>
        <v/>
      </c>
      <c r="Y92" s="162"/>
      <c r="Z92" s="209">
        <f t="shared" si="0"/>
        <v>0</v>
      </c>
      <c r="AA92" s="203"/>
    </row>
    <row r="93" spans="1:27" ht="12.75" customHeight="1" x14ac:dyDescent="0.2">
      <c r="A93" s="208"/>
      <c r="B93" s="205">
        <v>64</v>
      </c>
      <c r="C93" s="132"/>
      <c r="D93" s="64"/>
      <c r="E93" s="288" t="str">
        <f>IF(ISBLANK(D93), "", VLOOKUP(D93, Z!$A$2:$C$4127, 3, FALSE))</f>
        <v/>
      </c>
      <c r="F93" s="133"/>
      <c r="G93" s="133"/>
      <c r="H93" s="133"/>
      <c r="I93" s="133"/>
      <c r="J93" s="225"/>
      <c r="K93" s="212"/>
      <c r="L93" s="133"/>
      <c r="M93" s="133"/>
      <c r="N93" s="133"/>
      <c r="O93" s="133"/>
      <c r="P93" s="133"/>
      <c r="Q93" s="133"/>
      <c r="R93" s="133"/>
      <c r="S93" s="212"/>
      <c r="T93" s="152"/>
      <c r="U93" s="134"/>
      <c r="V93" s="132"/>
      <c r="W93" s="64"/>
      <c r="X93" s="288" t="str">
        <f>IF(ISBLANK(W93), "", VLOOKUP(W93, Z!$A$2:$C$4127, 3, FALSE))</f>
        <v/>
      </c>
      <c r="Y93" s="162"/>
      <c r="Z93" s="209">
        <f t="shared" si="0"/>
        <v>0</v>
      </c>
      <c r="AA93" s="203"/>
    </row>
    <row r="94" spans="1:27" ht="12.75" customHeight="1" x14ac:dyDescent="0.2">
      <c r="A94" s="208"/>
      <c r="B94" s="205">
        <v>65</v>
      </c>
      <c r="C94" s="132"/>
      <c r="D94" s="64"/>
      <c r="E94" s="288" t="str">
        <f>IF(ISBLANK(D94), "", VLOOKUP(D94, Z!$A$2:$C$4127, 3, FALSE))</f>
        <v/>
      </c>
      <c r="F94" s="133"/>
      <c r="G94" s="133"/>
      <c r="H94" s="133"/>
      <c r="I94" s="133"/>
      <c r="J94" s="225"/>
      <c r="K94" s="212"/>
      <c r="L94" s="133"/>
      <c r="M94" s="133"/>
      <c r="N94" s="133"/>
      <c r="O94" s="133"/>
      <c r="P94" s="133"/>
      <c r="Q94" s="133"/>
      <c r="R94" s="133"/>
      <c r="S94" s="212"/>
      <c r="T94" s="152"/>
      <c r="U94" s="134"/>
      <c r="V94" s="132"/>
      <c r="W94" s="64"/>
      <c r="X94" s="288" t="str">
        <f>IF(ISBLANK(W94), "", VLOOKUP(W94, Z!$A$2:$C$4127, 3, FALSE))</f>
        <v/>
      </c>
      <c r="Y94" s="162"/>
      <c r="Z94" s="209">
        <f t="shared" ref="Z94:Z157" si="1">IFERROR((K94-S94)*0.75*T94, 0)</f>
        <v>0</v>
      </c>
      <c r="AA94" s="203"/>
    </row>
    <row r="95" spans="1:27" ht="12.75" customHeight="1" x14ac:dyDescent="0.2">
      <c r="A95" s="208"/>
      <c r="B95" s="205">
        <v>66</v>
      </c>
      <c r="C95" s="132"/>
      <c r="D95" s="64"/>
      <c r="E95" s="288" t="str">
        <f>IF(ISBLANK(D95), "", VLOOKUP(D95, Z!$A$2:$C$4127, 3, FALSE))</f>
        <v/>
      </c>
      <c r="F95" s="133"/>
      <c r="G95" s="133"/>
      <c r="H95" s="133"/>
      <c r="I95" s="133"/>
      <c r="J95" s="225"/>
      <c r="K95" s="212"/>
      <c r="L95" s="133"/>
      <c r="M95" s="133"/>
      <c r="N95" s="133"/>
      <c r="O95" s="133"/>
      <c r="P95" s="133"/>
      <c r="Q95" s="133"/>
      <c r="R95" s="133"/>
      <c r="S95" s="212"/>
      <c r="T95" s="152"/>
      <c r="U95" s="134"/>
      <c r="V95" s="132"/>
      <c r="W95" s="64"/>
      <c r="X95" s="288" t="str">
        <f>IF(ISBLANK(W95), "", VLOOKUP(W95, Z!$A$2:$C$4127, 3, FALSE))</f>
        <v/>
      </c>
      <c r="Y95" s="162"/>
      <c r="Z95" s="209">
        <f t="shared" si="1"/>
        <v>0</v>
      </c>
      <c r="AA95" s="203"/>
    </row>
    <row r="96" spans="1:27" ht="12.75" customHeight="1" x14ac:dyDescent="0.2">
      <c r="A96" s="208"/>
      <c r="B96" s="205">
        <v>67</v>
      </c>
      <c r="C96" s="132"/>
      <c r="D96" s="64"/>
      <c r="E96" s="288" t="str">
        <f>IF(ISBLANK(D96), "", VLOOKUP(D96, Z!$A$2:$C$4127, 3, FALSE))</f>
        <v/>
      </c>
      <c r="F96" s="133"/>
      <c r="G96" s="133"/>
      <c r="H96" s="133"/>
      <c r="I96" s="133"/>
      <c r="J96" s="225"/>
      <c r="K96" s="212"/>
      <c r="L96" s="133"/>
      <c r="M96" s="133"/>
      <c r="N96" s="133"/>
      <c r="O96" s="133"/>
      <c r="P96" s="133"/>
      <c r="Q96" s="133"/>
      <c r="R96" s="133"/>
      <c r="S96" s="212"/>
      <c r="T96" s="152"/>
      <c r="U96" s="134"/>
      <c r="V96" s="132"/>
      <c r="W96" s="64"/>
      <c r="X96" s="288" t="str">
        <f>IF(ISBLANK(W96), "", VLOOKUP(W96, Z!$A$2:$C$4127, 3, FALSE))</f>
        <v/>
      </c>
      <c r="Y96" s="162"/>
      <c r="Z96" s="209">
        <f t="shared" si="1"/>
        <v>0</v>
      </c>
      <c r="AA96" s="203"/>
    </row>
    <row r="97" spans="1:27" ht="12.75" customHeight="1" x14ac:dyDescent="0.2">
      <c r="A97" s="208"/>
      <c r="B97" s="205">
        <v>68</v>
      </c>
      <c r="C97" s="132"/>
      <c r="D97" s="64"/>
      <c r="E97" s="288" t="str">
        <f>IF(ISBLANK(D97), "", VLOOKUP(D97, Z!$A$2:$C$4127, 3, FALSE))</f>
        <v/>
      </c>
      <c r="F97" s="133"/>
      <c r="G97" s="133"/>
      <c r="H97" s="133"/>
      <c r="I97" s="133"/>
      <c r="J97" s="225"/>
      <c r="K97" s="212"/>
      <c r="L97" s="133"/>
      <c r="M97" s="133"/>
      <c r="N97" s="133"/>
      <c r="O97" s="133"/>
      <c r="P97" s="133"/>
      <c r="Q97" s="133"/>
      <c r="R97" s="133"/>
      <c r="S97" s="212"/>
      <c r="T97" s="152"/>
      <c r="U97" s="134"/>
      <c r="V97" s="132"/>
      <c r="W97" s="64"/>
      <c r="X97" s="288" t="str">
        <f>IF(ISBLANK(W97), "", VLOOKUP(W97, Z!$A$2:$C$4127, 3, FALSE))</f>
        <v/>
      </c>
      <c r="Y97" s="162"/>
      <c r="Z97" s="209">
        <f t="shared" si="1"/>
        <v>0</v>
      </c>
      <c r="AA97" s="203"/>
    </row>
    <row r="98" spans="1:27" ht="12.75" customHeight="1" x14ac:dyDescent="0.2">
      <c r="A98" s="208"/>
      <c r="B98" s="205">
        <v>69</v>
      </c>
      <c r="C98" s="132"/>
      <c r="D98" s="64"/>
      <c r="E98" s="288" t="str">
        <f>IF(ISBLANK(D98), "", VLOOKUP(D98, Z!$A$2:$C$4127, 3, FALSE))</f>
        <v/>
      </c>
      <c r="F98" s="133"/>
      <c r="G98" s="133"/>
      <c r="H98" s="133"/>
      <c r="I98" s="133"/>
      <c r="J98" s="225"/>
      <c r="K98" s="212"/>
      <c r="L98" s="133"/>
      <c r="M98" s="133"/>
      <c r="N98" s="133"/>
      <c r="O98" s="133"/>
      <c r="P98" s="133"/>
      <c r="Q98" s="133"/>
      <c r="R98" s="133"/>
      <c r="S98" s="212"/>
      <c r="T98" s="152"/>
      <c r="U98" s="134"/>
      <c r="V98" s="132"/>
      <c r="W98" s="64"/>
      <c r="X98" s="288" t="str">
        <f>IF(ISBLANK(W98), "", VLOOKUP(W98, Z!$A$2:$C$4127, 3, FALSE))</f>
        <v/>
      </c>
      <c r="Y98" s="162"/>
      <c r="Z98" s="209">
        <f t="shared" si="1"/>
        <v>0</v>
      </c>
      <c r="AA98" s="203"/>
    </row>
    <row r="99" spans="1:27" ht="12.75" customHeight="1" x14ac:dyDescent="0.2">
      <c r="A99" s="208"/>
      <c r="B99" s="205">
        <v>70</v>
      </c>
      <c r="C99" s="132"/>
      <c r="D99" s="64"/>
      <c r="E99" s="288" t="str">
        <f>IF(ISBLANK(D99), "", VLOOKUP(D99, Z!$A$2:$C$4127, 3, FALSE))</f>
        <v/>
      </c>
      <c r="F99" s="133"/>
      <c r="G99" s="133"/>
      <c r="H99" s="133"/>
      <c r="I99" s="133"/>
      <c r="J99" s="225"/>
      <c r="K99" s="212"/>
      <c r="L99" s="133"/>
      <c r="M99" s="133"/>
      <c r="N99" s="133"/>
      <c r="O99" s="133"/>
      <c r="P99" s="133"/>
      <c r="Q99" s="133"/>
      <c r="R99" s="133"/>
      <c r="S99" s="212"/>
      <c r="T99" s="152"/>
      <c r="U99" s="134"/>
      <c r="V99" s="132"/>
      <c r="W99" s="64"/>
      <c r="X99" s="288" t="str">
        <f>IF(ISBLANK(W99), "", VLOOKUP(W99, Z!$A$2:$C$4127, 3, FALSE))</f>
        <v/>
      </c>
      <c r="Y99" s="162"/>
      <c r="Z99" s="209">
        <f t="shared" si="1"/>
        <v>0</v>
      </c>
      <c r="AA99" s="203"/>
    </row>
    <row r="100" spans="1:27" ht="12.75" customHeight="1" x14ac:dyDescent="0.2">
      <c r="A100" s="208"/>
      <c r="B100" s="205">
        <v>71</v>
      </c>
      <c r="C100" s="132"/>
      <c r="D100" s="64"/>
      <c r="E100" s="288" t="str">
        <f>IF(ISBLANK(D100), "", VLOOKUP(D100, Z!$A$2:$C$4127, 3, FALSE))</f>
        <v/>
      </c>
      <c r="F100" s="133"/>
      <c r="G100" s="133"/>
      <c r="H100" s="133"/>
      <c r="I100" s="133"/>
      <c r="J100" s="225"/>
      <c r="K100" s="212"/>
      <c r="L100" s="133"/>
      <c r="M100" s="133"/>
      <c r="N100" s="133"/>
      <c r="O100" s="133"/>
      <c r="P100" s="133"/>
      <c r="Q100" s="133"/>
      <c r="R100" s="133"/>
      <c r="S100" s="212"/>
      <c r="T100" s="152"/>
      <c r="U100" s="134"/>
      <c r="V100" s="132"/>
      <c r="W100" s="64"/>
      <c r="X100" s="288" t="str">
        <f>IF(ISBLANK(W100), "", VLOOKUP(W100, Z!$A$2:$C$4127, 3, FALSE))</f>
        <v/>
      </c>
      <c r="Y100" s="162"/>
      <c r="Z100" s="209">
        <f t="shared" si="1"/>
        <v>0</v>
      </c>
      <c r="AA100" s="203"/>
    </row>
    <row r="101" spans="1:27" ht="12.75" customHeight="1" x14ac:dyDescent="0.2">
      <c r="A101" s="208"/>
      <c r="B101" s="205">
        <v>72</v>
      </c>
      <c r="C101" s="132"/>
      <c r="D101" s="64"/>
      <c r="E101" s="288" t="str">
        <f>IF(ISBLANK(D101), "", VLOOKUP(D101, Z!$A$2:$C$4127, 3, FALSE))</f>
        <v/>
      </c>
      <c r="F101" s="133"/>
      <c r="G101" s="133"/>
      <c r="H101" s="133"/>
      <c r="I101" s="133"/>
      <c r="J101" s="225"/>
      <c r="K101" s="212"/>
      <c r="L101" s="133"/>
      <c r="M101" s="133"/>
      <c r="N101" s="133"/>
      <c r="O101" s="133"/>
      <c r="P101" s="133"/>
      <c r="Q101" s="133"/>
      <c r="R101" s="133"/>
      <c r="S101" s="212"/>
      <c r="T101" s="152"/>
      <c r="U101" s="134"/>
      <c r="V101" s="132"/>
      <c r="W101" s="64"/>
      <c r="X101" s="288" t="str">
        <f>IF(ISBLANK(W101), "", VLOOKUP(W101, Z!$A$2:$C$4127, 3, FALSE))</f>
        <v/>
      </c>
      <c r="Y101" s="162"/>
      <c r="Z101" s="209">
        <f t="shared" si="1"/>
        <v>0</v>
      </c>
      <c r="AA101" s="203"/>
    </row>
    <row r="102" spans="1:27" ht="12.75" customHeight="1" x14ac:dyDescent="0.2">
      <c r="A102" s="208"/>
      <c r="B102" s="205">
        <v>73</v>
      </c>
      <c r="C102" s="132"/>
      <c r="D102" s="64"/>
      <c r="E102" s="288" t="str">
        <f>IF(ISBLANK(D102), "", VLOOKUP(D102, Z!$A$2:$C$4127, 3, FALSE))</f>
        <v/>
      </c>
      <c r="F102" s="133"/>
      <c r="G102" s="133"/>
      <c r="H102" s="133"/>
      <c r="I102" s="133"/>
      <c r="J102" s="225"/>
      <c r="K102" s="212"/>
      <c r="L102" s="133"/>
      <c r="M102" s="133"/>
      <c r="N102" s="133"/>
      <c r="O102" s="133"/>
      <c r="P102" s="133"/>
      <c r="Q102" s="133"/>
      <c r="R102" s="133"/>
      <c r="S102" s="212"/>
      <c r="T102" s="152"/>
      <c r="U102" s="134"/>
      <c r="V102" s="132"/>
      <c r="W102" s="64"/>
      <c r="X102" s="288" t="str">
        <f>IF(ISBLANK(W102), "", VLOOKUP(W102, Z!$A$2:$C$4127, 3, FALSE))</f>
        <v/>
      </c>
      <c r="Y102" s="162"/>
      <c r="Z102" s="209">
        <f t="shared" si="1"/>
        <v>0</v>
      </c>
      <c r="AA102" s="203"/>
    </row>
    <row r="103" spans="1:27" ht="12.75" customHeight="1" x14ac:dyDescent="0.2">
      <c r="A103" s="208"/>
      <c r="B103" s="205">
        <v>74</v>
      </c>
      <c r="C103" s="132"/>
      <c r="D103" s="64"/>
      <c r="E103" s="288" t="str">
        <f>IF(ISBLANK(D103), "", VLOOKUP(D103, Z!$A$2:$C$4127, 3, FALSE))</f>
        <v/>
      </c>
      <c r="F103" s="133"/>
      <c r="G103" s="133"/>
      <c r="H103" s="133"/>
      <c r="I103" s="133"/>
      <c r="J103" s="225"/>
      <c r="K103" s="212"/>
      <c r="L103" s="133"/>
      <c r="M103" s="133"/>
      <c r="N103" s="133"/>
      <c r="O103" s="133"/>
      <c r="P103" s="133"/>
      <c r="Q103" s="133"/>
      <c r="R103" s="133"/>
      <c r="S103" s="212"/>
      <c r="T103" s="152"/>
      <c r="U103" s="134"/>
      <c r="V103" s="132"/>
      <c r="W103" s="64"/>
      <c r="X103" s="288" t="str">
        <f>IF(ISBLANK(W103), "", VLOOKUP(W103, Z!$A$2:$C$4127, 3, FALSE))</f>
        <v/>
      </c>
      <c r="Y103" s="162"/>
      <c r="Z103" s="209">
        <f t="shared" si="1"/>
        <v>0</v>
      </c>
      <c r="AA103" s="203"/>
    </row>
    <row r="104" spans="1:27" ht="12.75" customHeight="1" x14ac:dyDescent="0.2">
      <c r="A104" s="208"/>
      <c r="B104" s="205">
        <v>75</v>
      </c>
      <c r="C104" s="132"/>
      <c r="D104" s="64"/>
      <c r="E104" s="288" t="str">
        <f>IF(ISBLANK(D104), "", VLOOKUP(D104, Z!$A$2:$C$4127, 3, FALSE))</f>
        <v/>
      </c>
      <c r="F104" s="133"/>
      <c r="G104" s="133"/>
      <c r="H104" s="133"/>
      <c r="I104" s="133"/>
      <c r="J104" s="225"/>
      <c r="K104" s="212"/>
      <c r="L104" s="133"/>
      <c r="M104" s="133"/>
      <c r="N104" s="133"/>
      <c r="O104" s="133"/>
      <c r="P104" s="133"/>
      <c r="Q104" s="133"/>
      <c r="R104" s="133"/>
      <c r="S104" s="212"/>
      <c r="T104" s="152"/>
      <c r="U104" s="134"/>
      <c r="V104" s="132"/>
      <c r="W104" s="64"/>
      <c r="X104" s="288" t="str">
        <f>IF(ISBLANK(W104), "", VLOOKUP(W104, Z!$A$2:$C$4127, 3, FALSE))</f>
        <v/>
      </c>
      <c r="Y104" s="162"/>
      <c r="Z104" s="209">
        <f t="shared" si="1"/>
        <v>0</v>
      </c>
      <c r="AA104" s="203"/>
    </row>
    <row r="105" spans="1:27" ht="12.75" customHeight="1" x14ac:dyDescent="0.2">
      <c r="A105" s="208"/>
      <c r="B105" s="205">
        <v>76</v>
      </c>
      <c r="C105" s="132"/>
      <c r="D105" s="64"/>
      <c r="E105" s="288" t="str">
        <f>IF(ISBLANK(D105), "", VLOOKUP(D105, Z!$A$2:$C$4127, 3, FALSE))</f>
        <v/>
      </c>
      <c r="F105" s="133"/>
      <c r="G105" s="133"/>
      <c r="H105" s="133"/>
      <c r="I105" s="133"/>
      <c r="J105" s="225"/>
      <c r="K105" s="212"/>
      <c r="L105" s="133"/>
      <c r="M105" s="133"/>
      <c r="N105" s="133"/>
      <c r="O105" s="133"/>
      <c r="P105" s="133"/>
      <c r="Q105" s="133"/>
      <c r="R105" s="133"/>
      <c r="S105" s="212"/>
      <c r="T105" s="152"/>
      <c r="U105" s="134"/>
      <c r="V105" s="132"/>
      <c r="W105" s="64"/>
      <c r="X105" s="288" t="str">
        <f>IF(ISBLANK(W105), "", VLOOKUP(W105, Z!$A$2:$C$4127, 3, FALSE))</f>
        <v/>
      </c>
      <c r="Y105" s="162"/>
      <c r="Z105" s="209">
        <f t="shared" si="1"/>
        <v>0</v>
      </c>
      <c r="AA105" s="203"/>
    </row>
    <row r="106" spans="1:27" ht="12.75" customHeight="1" x14ac:dyDescent="0.2">
      <c r="A106" s="208"/>
      <c r="B106" s="205">
        <v>77</v>
      </c>
      <c r="C106" s="132"/>
      <c r="D106" s="64"/>
      <c r="E106" s="288" t="str">
        <f>IF(ISBLANK(D106), "", VLOOKUP(D106, Z!$A$2:$C$4127, 3, FALSE))</f>
        <v/>
      </c>
      <c r="F106" s="133"/>
      <c r="G106" s="133"/>
      <c r="H106" s="133"/>
      <c r="I106" s="133"/>
      <c r="J106" s="225"/>
      <c r="K106" s="212"/>
      <c r="L106" s="133"/>
      <c r="M106" s="133"/>
      <c r="N106" s="133"/>
      <c r="O106" s="133"/>
      <c r="P106" s="133"/>
      <c r="Q106" s="133"/>
      <c r="R106" s="133"/>
      <c r="S106" s="212"/>
      <c r="T106" s="152"/>
      <c r="U106" s="134"/>
      <c r="V106" s="132"/>
      <c r="W106" s="64"/>
      <c r="X106" s="288" t="str">
        <f>IF(ISBLANK(W106), "", VLOOKUP(W106, Z!$A$2:$C$4127, 3, FALSE))</f>
        <v/>
      </c>
      <c r="Y106" s="162"/>
      <c r="Z106" s="209">
        <f t="shared" si="1"/>
        <v>0</v>
      </c>
      <c r="AA106" s="203"/>
    </row>
    <row r="107" spans="1:27" ht="12.75" customHeight="1" x14ac:dyDescent="0.2">
      <c r="A107" s="208"/>
      <c r="B107" s="205">
        <v>78</v>
      </c>
      <c r="C107" s="132"/>
      <c r="D107" s="64"/>
      <c r="E107" s="288" t="str">
        <f>IF(ISBLANK(D107), "", VLOOKUP(D107, Z!$A$2:$C$4127, 3, FALSE))</f>
        <v/>
      </c>
      <c r="F107" s="133"/>
      <c r="G107" s="133"/>
      <c r="H107" s="133"/>
      <c r="I107" s="133"/>
      <c r="J107" s="225"/>
      <c r="K107" s="212"/>
      <c r="L107" s="133"/>
      <c r="M107" s="133"/>
      <c r="N107" s="133"/>
      <c r="O107" s="133"/>
      <c r="P107" s="133"/>
      <c r="Q107" s="133"/>
      <c r="R107" s="133"/>
      <c r="S107" s="212"/>
      <c r="T107" s="152"/>
      <c r="U107" s="134"/>
      <c r="V107" s="132"/>
      <c r="W107" s="64"/>
      <c r="X107" s="288" t="str">
        <f>IF(ISBLANK(W107), "", VLOOKUP(W107, Z!$A$2:$C$4127, 3, FALSE))</f>
        <v/>
      </c>
      <c r="Y107" s="162"/>
      <c r="Z107" s="209">
        <f t="shared" si="1"/>
        <v>0</v>
      </c>
      <c r="AA107" s="203"/>
    </row>
    <row r="108" spans="1:27" ht="12.75" customHeight="1" x14ac:dyDescent="0.2">
      <c r="A108" s="208"/>
      <c r="B108" s="205">
        <v>79</v>
      </c>
      <c r="C108" s="132"/>
      <c r="D108" s="64"/>
      <c r="E108" s="288" t="str">
        <f>IF(ISBLANK(D108), "", VLOOKUP(D108, Z!$A$2:$C$4127, 3, FALSE))</f>
        <v/>
      </c>
      <c r="F108" s="133"/>
      <c r="G108" s="133"/>
      <c r="H108" s="133"/>
      <c r="I108" s="133"/>
      <c r="J108" s="225"/>
      <c r="K108" s="212"/>
      <c r="L108" s="133"/>
      <c r="M108" s="133"/>
      <c r="N108" s="133"/>
      <c r="O108" s="133"/>
      <c r="P108" s="133"/>
      <c r="Q108" s="133"/>
      <c r="R108" s="133"/>
      <c r="S108" s="212"/>
      <c r="T108" s="152"/>
      <c r="U108" s="134"/>
      <c r="V108" s="132"/>
      <c r="W108" s="64"/>
      <c r="X108" s="288" t="str">
        <f>IF(ISBLANK(W108), "", VLOOKUP(W108, Z!$A$2:$C$4127, 3, FALSE))</f>
        <v/>
      </c>
      <c r="Y108" s="162"/>
      <c r="Z108" s="209">
        <f t="shared" si="1"/>
        <v>0</v>
      </c>
      <c r="AA108" s="203"/>
    </row>
    <row r="109" spans="1:27" ht="12.75" customHeight="1" x14ac:dyDescent="0.2">
      <c r="A109" s="208"/>
      <c r="B109" s="205">
        <v>80</v>
      </c>
      <c r="C109" s="132"/>
      <c r="D109" s="64"/>
      <c r="E109" s="288" t="str">
        <f>IF(ISBLANK(D109), "", VLOOKUP(D109, Z!$A$2:$C$4127, 3, FALSE))</f>
        <v/>
      </c>
      <c r="F109" s="133"/>
      <c r="G109" s="133"/>
      <c r="H109" s="133"/>
      <c r="I109" s="133"/>
      <c r="J109" s="225"/>
      <c r="K109" s="212"/>
      <c r="L109" s="133"/>
      <c r="M109" s="133"/>
      <c r="N109" s="133"/>
      <c r="O109" s="133"/>
      <c r="P109" s="133"/>
      <c r="Q109" s="133"/>
      <c r="R109" s="133"/>
      <c r="S109" s="212"/>
      <c r="T109" s="152"/>
      <c r="U109" s="134"/>
      <c r="V109" s="132"/>
      <c r="W109" s="64"/>
      <c r="X109" s="288" t="str">
        <f>IF(ISBLANK(W109), "", VLOOKUP(W109, Z!$A$2:$C$4127, 3, FALSE))</f>
        <v/>
      </c>
      <c r="Y109" s="162"/>
      <c r="Z109" s="209">
        <f t="shared" si="1"/>
        <v>0</v>
      </c>
      <c r="AA109" s="203"/>
    </row>
    <row r="110" spans="1:27" ht="12.75" customHeight="1" x14ac:dyDescent="0.2">
      <c r="A110" s="208"/>
      <c r="B110" s="205">
        <v>81</v>
      </c>
      <c r="C110" s="132"/>
      <c r="D110" s="64"/>
      <c r="E110" s="288" t="str">
        <f>IF(ISBLANK(D110), "", VLOOKUP(D110, Z!$A$2:$C$4127, 3, FALSE))</f>
        <v/>
      </c>
      <c r="F110" s="133"/>
      <c r="G110" s="133"/>
      <c r="H110" s="133"/>
      <c r="I110" s="133"/>
      <c r="J110" s="225"/>
      <c r="K110" s="212"/>
      <c r="L110" s="133"/>
      <c r="M110" s="133"/>
      <c r="N110" s="133"/>
      <c r="O110" s="133"/>
      <c r="P110" s="133"/>
      <c r="Q110" s="133"/>
      <c r="R110" s="133"/>
      <c r="S110" s="212"/>
      <c r="T110" s="152"/>
      <c r="U110" s="134"/>
      <c r="V110" s="132"/>
      <c r="W110" s="64"/>
      <c r="X110" s="288" t="str">
        <f>IF(ISBLANK(W110), "", VLOOKUP(W110, Z!$A$2:$C$4127, 3, FALSE))</f>
        <v/>
      </c>
      <c r="Y110" s="162"/>
      <c r="Z110" s="209">
        <f t="shared" si="1"/>
        <v>0</v>
      </c>
      <c r="AA110" s="203"/>
    </row>
    <row r="111" spans="1:27" ht="12.75" customHeight="1" x14ac:dyDescent="0.2">
      <c r="A111" s="208"/>
      <c r="B111" s="205">
        <v>82</v>
      </c>
      <c r="C111" s="132"/>
      <c r="D111" s="64"/>
      <c r="E111" s="288" t="str">
        <f>IF(ISBLANK(D111), "", VLOOKUP(D111, Z!$A$2:$C$4127, 3, FALSE))</f>
        <v/>
      </c>
      <c r="F111" s="133"/>
      <c r="G111" s="133"/>
      <c r="H111" s="133"/>
      <c r="I111" s="133"/>
      <c r="J111" s="225"/>
      <c r="K111" s="212"/>
      <c r="L111" s="133"/>
      <c r="M111" s="133"/>
      <c r="N111" s="133"/>
      <c r="O111" s="133"/>
      <c r="P111" s="133"/>
      <c r="Q111" s="133"/>
      <c r="R111" s="133"/>
      <c r="S111" s="212"/>
      <c r="T111" s="152"/>
      <c r="U111" s="134"/>
      <c r="V111" s="132"/>
      <c r="W111" s="64"/>
      <c r="X111" s="288" t="str">
        <f>IF(ISBLANK(W111), "", VLOOKUP(W111, Z!$A$2:$C$4127, 3, FALSE))</f>
        <v/>
      </c>
      <c r="Y111" s="162"/>
      <c r="Z111" s="209">
        <f t="shared" si="1"/>
        <v>0</v>
      </c>
      <c r="AA111" s="203"/>
    </row>
    <row r="112" spans="1:27" ht="12.75" customHeight="1" x14ac:dyDescent="0.2">
      <c r="A112" s="208"/>
      <c r="B112" s="205">
        <v>83</v>
      </c>
      <c r="C112" s="132"/>
      <c r="D112" s="64"/>
      <c r="E112" s="288" t="str">
        <f>IF(ISBLANK(D112), "", VLOOKUP(D112, Z!$A$2:$C$4127, 3, FALSE))</f>
        <v/>
      </c>
      <c r="F112" s="133"/>
      <c r="G112" s="133"/>
      <c r="H112" s="133"/>
      <c r="I112" s="133"/>
      <c r="J112" s="225"/>
      <c r="K112" s="212"/>
      <c r="L112" s="133"/>
      <c r="M112" s="133"/>
      <c r="N112" s="133"/>
      <c r="O112" s="133"/>
      <c r="P112" s="133"/>
      <c r="Q112" s="133"/>
      <c r="R112" s="133"/>
      <c r="S112" s="212"/>
      <c r="T112" s="152"/>
      <c r="U112" s="134"/>
      <c r="V112" s="132"/>
      <c r="W112" s="64"/>
      <c r="X112" s="288" t="str">
        <f>IF(ISBLANK(W112), "", VLOOKUP(W112, Z!$A$2:$C$4127, 3, FALSE))</f>
        <v/>
      </c>
      <c r="Y112" s="162"/>
      <c r="Z112" s="209">
        <f t="shared" si="1"/>
        <v>0</v>
      </c>
      <c r="AA112" s="203"/>
    </row>
    <row r="113" spans="1:27" ht="12.75" customHeight="1" x14ac:dyDescent="0.2">
      <c r="A113" s="208"/>
      <c r="B113" s="205">
        <v>84</v>
      </c>
      <c r="C113" s="132"/>
      <c r="D113" s="64"/>
      <c r="E113" s="288" t="str">
        <f>IF(ISBLANK(D113), "", VLOOKUP(D113, Z!$A$2:$C$4127, 3, FALSE))</f>
        <v/>
      </c>
      <c r="F113" s="133"/>
      <c r="G113" s="133"/>
      <c r="H113" s="133"/>
      <c r="I113" s="133"/>
      <c r="J113" s="225"/>
      <c r="K113" s="212"/>
      <c r="L113" s="133"/>
      <c r="M113" s="133"/>
      <c r="N113" s="133"/>
      <c r="O113" s="133"/>
      <c r="P113" s="133"/>
      <c r="Q113" s="133"/>
      <c r="R113" s="133"/>
      <c r="S113" s="212"/>
      <c r="T113" s="152"/>
      <c r="U113" s="134"/>
      <c r="V113" s="132"/>
      <c r="W113" s="64"/>
      <c r="X113" s="288" t="str">
        <f>IF(ISBLANK(W113), "", VLOOKUP(W113, Z!$A$2:$C$4127, 3, FALSE))</f>
        <v/>
      </c>
      <c r="Y113" s="162"/>
      <c r="Z113" s="209">
        <f t="shared" si="1"/>
        <v>0</v>
      </c>
      <c r="AA113" s="203"/>
    </row>
    <row r="114" spans="1:27" ht="12.75" customHeight="1" x14ac:dyDescent="0.2">
      <c r="A114" s="208"/>
      <c r="B114" s="205">
        <v>85</v>
      </c>
      <c r="C114" s="132"/>
      <c r="D114" s="64"/>
      <c r="E114" s="288" t="str">
        <f>IF(ISBLANK(D114), "", VLOOKUP(D114, Z!$A$2:$C$4127, 3, FALSE))</f>
        <v/>
      </c>
      <c r="F114" s="133"/>
      <c r="G114" s="133"/>
      <c r="H114" s="133"/>
      <c r="I114" s="133"/>
      <c r="J114" s="225"/>
      <c r="K114" s="212"/>
      <c r="L114" s="133"/>
      <c r="M114" s="133"/>
      <c r="N114" s="133"/>
      <c r="O114" s="133"/>
      <c r="P114" s="133"/>
      <c r="Q114" s="133"/>
      <c r="R114" s="133"/>
      <c r="S114" s="212"/>
      <c r="T114" s="152"/>
      <c r="U114" s="134"/>
      <c r="V114" s="132"/>
      <c r="W114" s="64"/>
      <c r="X114" s="288" t="str">
        <f>IF(ISBLANK(W114), "", VLOOKUP(W114, Z!$A$2:$C$4127, 3, FALSE))</f>
        <v/>
      </c>
      <c r="Y114" s="162"/>
      <c r="Z114" s="209">
        <f t="shared" si="1"/>
        <v>0</v>
      </c>
      <c r="AA114" s="203"/>
    </row>
    <row r="115" spans="1:27" ht="12.75" customHeight="1" x14ac:dyDescent="0.2">
      <c r="A115" s="208"/>
      <c r="B115" s="205">
        <v>86</v>
      </c>
      <c r="C115" s="132"/>
      <c r="D115" s="64"/>
      <c r="E115" s="288" t="str">
        <f>IF(ISBLANK(D115), "", VLOOKUP(D115, Z!$A$2:$C$4127, 3, FALSE))</f>
        <v/>
      </c>
      <c r="F115" s="133"/>
      <c r="G115" s="133"/>
      <c r="H115" s="133"/>
      <c r="I115" s="133"/>
      <c r="J115" s="225"/>
      <c r="K115" s="212"/>
      <c r="L115" s="133"/>
      <c r="M115" s="133"/>
      <c r="N115" s="133"/>
      <c r="O115" s="133"/>
      <c r="P115" s="133"/>
      <c r="Q115" s="133"/>
      <c r="R115" s="133"/>
      <c r="S115" s="212"/>
      <c r="T115" s="152"/>
      <c r="U115" s="134"/>
      <c r="V115" s="132"/>
      <c r="W115" s="64"/>
      <c r="X115" s="288" t="str">
        <f>IF(ISBLANK(W115), "", VLOOKUP(W115, Z!$A$2:$C$4127, 3, FALSE))</f>
        <v/>
      </c>
      <c r="Y115" s="162"/>
      <c r="Z115" s="209">
        <f t="shared" si="1"/>
        <v>0</v>
      </c>
      <c r="AA115" s="203"/>
    </row>
    <row r="116" spans="1:27" ht="12.75" customHeight="1" x14ac:dyDescent="0.2">
      <c r="A116" s="208"/>
      <c r="B116" s="205">
        <v>87</v>
      </c>
      <c r="C116" s="132"/>
      <c r="D116" s="64"/>
      <c r="E116" s="288" t="str">
        <f>IF(ISBLANK(D116), "", VLOOKUP(D116, Z!$A$2:$C$4127, 3, FALSE))</f>
        <v/>
      </c>
      <c r="F116" s="133"/>
      <c r="G116" s="133"/>
      <c r="H116" s="133"/>
      <c r="I116" s="133"/>
      <c r="J116" s="225"/>
      <c r="K116" s="212"/>
      <c r="L116" s="133"/>
      <c r="M116" s="133"/>
      <c r="N116" s="133"/>
      <c r="O116" s="133"/>
      <c r="P116" s="133"/>
      <c r="Q116" s="133"/>
      <c r="R116" s="133"/>
      <c r="S116" s="212"/>
      <c r="T116" s="152"/>
      <c r="U116" s="134"/>
      <c r="V116" s="132"/>
      <c r="W116" s="64"/>
      <c r="X116" s="288" t="str">
        <f>IF(ISBLANK(W116), "", VLOOKUP(W116, Z!$A$2:$C$4127, 3, FALSE))</f>
        <v/>
      </c>
      <c r="Y116" s="162"/>
      <c r="Z116" s="209">
        <f t="shared" si="1"/>
        <v>0</v>
      </c>
      <c r="AA116" s="203"/>
    </row>
    <row r="117" spans="1:27" ht="12.75" customHeight="1" x14ac:dyDescent="0.2">
      <c r="A117" s="208"/>
      <c r="B117" s="205">
        <v>88</v>
      </c>
      <c r="C117" s="132"/>
      <c r="D117" s="64"/>
      <c r="E117" s="288" t="str">
        <f>IF(ISBLANK(D117), "", VLOOKUP(D117, Z!$A$2:$C$4127, 3, FALSE))</f>
        <v/>
      </c>
      <c r="F117" s="133"/>
      <c r="G117" s="133"/>
      <c r="H117" s="133"/>
      <c r="I117" s="133"/>
      <c r="J117" s="225"/>
      <c r="K117" s="212"/>
      <c r="L117" s="133"/>
      <c r="M117" s="133"/>
      <c r="N117" s="133"/>
      <c r="O117" s="133"/>
      <c r="P117" s="133"/>
      <c r="Q117" s="133"/>
      <c r="R117" s="133"/>
      <c r="S117" s="212"/>
      <c r="T117" s="152"/>
      <c r="U117" s="134"/>
      <c r="V117" s="132"/>
      <c r="W117" s="64"/>
      <c r="X117" s="288" t="str">
        <f>IF(ISBLANK(W117), "", VLOOKUP(W117, Z!$A$2:$C$4127, 3, FALSE))</f>
        <v/>
      </c>
      <c r="Y117" s="162"/>
      <c r="Z117" s="209">
        <f t="shared" si="1"/>
        <v>0</v>
      </c>
      <c r="AA117" s="203"/>
    </row>
    <row r="118" spans="1:27" ht="12.75" customHeight="1" x14ac:dyDescent="0.2">
      <c r="A118" s="208"/>
      <c r="B118" s="205">
        <v>89</v>
      </c>
      <c r="C118" s="132"/>
      <c r="D118" s="64"/>
      <c r="E118" s="288" t="str">
        <f>IF(ISBLANK(D118), "", VLOOKUP(D118, Z!$A$2:$C$4127, 3, FALSE))</f>
        <v/>
      </c>
      <c r="F118" s="133"/>
      <c r="G118" s="133"/>
      <c r="H118" s="133"/>
      <c r="I118" s="133"/>
      <c r="J118" s="225"/>
      <c r="K118" s="212"/>
      <c r="L118" s="133"/>
      <c r="M118" s="133"/>
      <c r="N118" s="133"/>
      <c r="O118" s="133"/>
      <c r="P118" s="133"/>
      <c r="Q118" s="133"/>
      <c r="R118" s="133"/>
      <c r="S118" s="212"/>
      <c r="T118" s="152"/>
      <c r="U118" s="134"/>
      <c r="V118" s="132"/>
      <c r="W118" s="64"/>
      <c r="X118" s="288" t="str">
        <f>IF(ISBLANK(W118), "", VLOOKUP(W118, Z!$A$2:$C$4127, 3, FALSE))</f>
        <v/>
      </c>
      <c r="Y118" s="162"/>
      <c r="Z118" s="209">
        <f t="shared" si="1"/>
        <v>0</v>
      </c>
      <c r="AA118" s="203"/>
    </row>
    <row r="119" spans="1:27" ht="12.75" customHeight="1" x14ac:dyDescent="0.2">
      <c r="A119" s="208"/>
      <c r="B119" s="205">
        <v>90</v>
      </c>
      <c r="C119" s="132"/>
      <c r="D119" s="64"/>
      <c r="E119" s="288" t="str">
        <f>IF(ISBLANK(D119), "", VLOOKUP(D119, Z!$A$2:$C$4127, 3, FALSE))</f>
        <v/>
      </c>
      <c r="F119" s="133"/>
      <c r="G119" s="133"/>
      <c r="H119" s="133"/>
      <c r="I119" s="133"/>
      <c r="J119" s="225"/>
      <c r="K119" s="212"/>
      <c r="L119" s="133"/>
      <c r="M119" s="133"/>
      <c r="N119" s="133"/>
      <c r="O119" s="133"/>
      <c r="P119" s="133"/>
      <c r="Q119" s="133"/>
      <c r="R119" s="133"/>
      <c r="S119" s="212"/>
      <c r="T119" s="152"/>
      <c r="U119" s="134"/>
      <c r="V119" s="132"/>
      <c r="W119" s="64"/>
      <c r="X119" s="288" t="str">
        <f>IF(ISBLANK(W119), "", VLOOKUP(W119, Z!$A$2:$C$4127, 3, FALSE))</f>
        <v/>
      </c>
      <c r="Y119" s="162"/>
      <c r="Z119" s="209">
        <f t="shared" si="1"/>
        <v>0</v>
      </c>
      <c r="AA119" s="203"/>
    </row>
    <row r="120" spans="1:27" ht="12.75" customHeight="1" x14ac:dyDescent="0.2">
      <c r="A120" s="208"/>
      <c r="B120" s="205">
        <v>91</v>
      </c>
      <c r="C120" s="132"/>
      <c r="D120" s="64"/>
      <c r="E120" s="288" t="str">
        <f>IF(ISBLANK(D120), "", VLOOKUP(D120, Z!$A$2:$C$4127, 3, FALSE))</f>
        <v/>
      </c>
      <c r="F120" s="133"/>
      <c r="G120" s="133"/>
      <c r="H120" s="133"/>
      <c r="I120" s="133"/>
      <c r="J120" s="225"/>
      <c r="K120" s="212"/>
      <c r="L120" s="133"/>
      <c r="M120" s="133"/>
      <c r="N120" s="133"/>
      <c r="O120" s="133"/>
      <c r="P120" s="133"/>
      <c r="Q120" s="133"/>
      <c r="R120" s="133"/>
      <c r="S120" s="212"/>
      <c r="T120" s="152"/>
      <c r="U120" s="134"/>
      <c r="V120" s="132"/>
      <c r="W120" s="64"/>
      <c r="X120" s="288" t="str">
        <f>IF(ISBLANK(W120), "", VLOOKUP(W120, Z!$A$2:$C$4127, 3, FALSE))</f>
        <v/>
      </c>
      <c r="Y120" s="162"/>
      <c r="Z120" s="209">
        <f t="shared" si="1"/>
        <v>0</v>
      </c>
      <c r="AA120" s="203"/>
    </row>
    <row r="121" spans="1:27" ht="12.75" customHeight="1" x14ac:dyDescent="0.2">
      <c r="A121" s="208"/>
      <c r="B121" s="205">
        <v>92</v>
      </c>
      <c r="C121" s="132"/>
      <c r="D121" s="64"/>
      <c r="E121" s="288" t="str">
        <f>IF(ISBLANK(D121), "", VLOOKUP(D121, Z!$A$2:$C$4127, 3, FALSE))</f>
        <v/>
      </c>
      <c r="F121" s="133"/>
      <c r="G121" s="133"/>
      <c r="H121" s="133"/>
      <c r="I121" s="133"/>
      <c r="J121" s="225"/>
      <c r="K121" s="212"/>
      <c r="L121" s="133"/>
      <c r="M121" s="133"/>
      <c r="N121" s="133"/>
      <c r="O121" s="133"/>
      <c r="P121" s="133"/>
      <c r="Q121" s="133"/>
      <c r="R121" s="133"/>
      <c r="S121" s="212"/>
      <c r="T121" s="152"/>
      <c r="U121" s="134"/>
      <c r="V121" s="132"/>
      <c r="W121" s="64"/>
      <c r="X121" s="288" t="str">
        <f>IF(ISBLANK(W121), "", VLOOKUP(W121, Z!$A$2:$C$4127, 3, FALSE))</f>
        <v/>
      </c>
      <c r="Y121" s="162"/>
      <c r="Z121" s="209">
        <f t="shared" si="1"/>
        <v>0</v>
      </c>
      <c r="AA121" s="203"/>
    </row>
    <row r="122" spans="1:27" ht="12.75" customHeight="1" x14ac:dyDescent="0.2">
      <c r="A122" s="208"/>
      <c r="B122" s="205">
        <v>93</v>
      </c>
      <c r="C122" s="132"/>
      <c r="D122" s="64"/>
      <c r="E122" s="288" t="str">
        <f>IF(ISBLANK(D122), "", VLOOKUP(D122, Z!$A$2:$C$4127, 3, FALSE))</f>
        <v/>
      </c>
      <c r="F122" s="133"/>
      <c r="G122" s="133"/>
      <c r="H122" s="133"/>
      <c r="I122" s="133"/>
      <c r="J122" s="225"/>
      <c r="K122" s="212"/>
      <c r="L122" s="133"/>
      <c r="M122" s="133"/>
      <c r="N122" s="133"/>
      <c r="O122" s="133"/>
      <c r="P122" s="133"/>
      <c r="Q122" s="133"/>
      <c r="R122" s="133"/>
      <c r="S122" s="212"/>
      <c r="T122" s="152"/>
      <c r="U122" s="134"/>
      <c r="V122" s="132"/>
      <c r="W122" s="64"/>
      <c r="X122" s="288" t="str">
        <f>IF(ISBLANK(W122), "", VLOOKUP(W122, Z!$A$2:$C$4127, 3, FALSE))</f>
        <v/>
      </c>
      <c r="Y122" s="162"/>
      <c r="Z122" s="209">
        <f t="shared" si="1"/>
        <v>0</v>
      </c>
      <c r="AA122" s="203"/>
    </row>
    <row r="123" spans="1:27" ht="12.75" customHeight="1" x14ac:dyDescent="0.2">
      <c r="A123" s="208"/>
      <c r="B123" s="205">
        <v>94</v>
      </c>
      <c r="C123" s="132"/>
      <c r="D123" s="64"/>
      <c r="E123" s="288" t="str">
        <f>IF(ISBLANK(D123), "", VLOOKUP(D123, Z!$A$2:$C$4127, 3, FALSE))</f>
        <v/>
      </c>
      <c r="F123" s="133"/>
      <c r="G123" s="133"/>
      <c r="H123" s="133"/>
      <c r="I123" s="133"/>
      <c r="J123" s="225"/>
      <c r="K123" s="212"/>
      <c r="L123" s="133"/>
      <c r="M123" s="133"/>
      <c r="N123" s="133"/>
      <c r="O123" s="133"/>
      <c r="P123" s="133"/>
      <c r="Q123" s="133"/>
      <c r="R123" s="133"/>
      <c r="S123" s="212"/>
      <c r="T123" s="152"/>
      <c r="U123" s="134"/>
      <c r="V123" s="132"/>
      <c r="W123" s="64"/>
      <c r="X123" s="288" t="str">
        <f>IF(ISBLANK(W123), "", VLOOKUP(W123, Z!$A$2:$C$4127, 3, FALSE))</f>
        <v/>
      </c>
      <c r="Y123" s="162"/>
      <c r="Z123" s="209">
        <f t="shared" si="1"/>
        <v>0</v>
      </c>
      <c r="AA123" s="203"/>
    </row>
    <row r="124" spans="1:27" ht="12.75" customHeight="1" x14ac:dyDescent="0.2">
      <c r="A124" s="208"/>
      <c r="B124" s="205">
        <v>95</v>
      </c>
      <c r="C124" s="132"/>
      <c r="D124" s="64"/>
      <c r="E124" s="288" t="str">
        <f>IF(ISBLANK(D124), "", VLOOKUP(D124, Z!$A$2:$C$4127, 3, FALSE))</f>
        <v/>
      </c>
      <c r="F124" s="133"/>
      <c r="G124" s="133"/>
      <c r="H124" s="133"/>
      <c r="I124" s="133"/>
      <c r="J124" s="225"/>
      <c r="K124" s="212"/>
      <c r="L124" s="133"/>
      <c r="M124" s="133"/>
      <c r="N124" s="133"/>
      <c r="O124" s="133"/>
      <c r="P124" s="133"/>
      <c r="Q124" s="133"/>
      <c r="R124" s="133"/>
      <c r="S124" s="212"/>
      <c r="T124" s="152"/>
      <c r="U124" s="134"/>
      <c r="V124" s="132"/>
      <c r="W124" s="64"/>
      <c r="X124" s="288" t="str">
        <f>IF(ISBLANK(W124), "", VLOOKUP(W124, Z!$A$2:$C$4127, 3, FALSE))</f>
        <v/>
      </c>
      <c r="Y124" s="162"/>
      <c r="Z124" s="209">
        <f t="shared" si="1"/>
        <v>0</v>
      </c>
      <c r="AA124" s="203"/>
    </row>
    <row r="125" spans="1:27" ht="12.75" customHeight="1" x14ac:dyDescent="0.2">
      <c r="A125" s="208"/>
      <c r="B125" s="205">
        <v>96</v>
      </c>
      <c r="C125" s="132"/>
      <c r="D125" s="64"/>
      <c r="E125" s="288" t="str">
        <f>IF(ISBLANK(D125), "", VLOOKUP(D125, Z!$A$2:$C$4127, 3, FALSE))</f>
        <v/>
      </c>
      <c r="F125" s="133"/>
      <c r="G125" s="133"/>
      <c r="H125" s="133"/>
      <c r="I125" s="133"/>
      <c r="J125" s="225"/>
      <c r="K125" s="212"/>
      <c r="L125" s="133"/>
      <c r="M125" s="133"/>
      <c r="N125" s="133"/>
      <c r="O125" s="133"/>
      <c r="P125" s="133"/>
      <c r="Q125" s="133"/>
      <c r="R125" s="133"/>
      <c r="S125" s="212"/>
      <c r="T125" s="152"/>
      <c r="U125" s="134"/>
      <c r="V125" s="132"/>
      <c r="W125" s="64"/>
      <c r="X125" s="288" t="str">
        <f>IF(ISBLANK(W125), "", VLOOKUP(W125, Z!$A$2:$C$4127, 3, FALSE))</f>
        <v/>
      </c>
      <c r="Y125" s="162"/>
      <c r="Z125" s="209">
        <f t="shared" si="1"/>
        <v>0</v>
      </c>
      <c r="AA125" s="203"/>
    </row>
    <row r="126" spans="1:27" ht="12.75" customHeight="1" x14ac:dyDescent="0.2">
      <c r="A126" s="208"/>
      <c r="B126" s="205">
        <v>97</v>
      </c>
      <c r="C126" s="132"/>
      <c r="D126" s="64"/>
      <c r="E126" s="288" t="str">
        <f>IF(ISBLANK(D126), "", VLOOKUP(D126, Z!$A$2:$C$4127, 3, FALSE))</f>
        <v/>
      </c>
      <c r="F126" s="133"/>
      <c r="G126" s="133"/>
      <c r="H126" s="133"/>
      <c r="I126" s="133"/>
      <c r="J126" s="225"/>
      <c r="K126" s="212"/>
      <c r="L126" s="133"/>
      <c r="M126" s="133"/>
      <c r="N126" s="133"/>
      <c r="O126" s="133"/>
      <c r="P126" s="133"/>
      <c r="Q126" s="133"/>
      <c r="R126" s="133"/>
      <c r="S126" s="212"/>
      <c r="T126" s="152"/>
      <c r="U126" s="134"/>
      <c r="V126" s="132"/>
      <c r="W126" s="64"/>
      <c r="X126" s="288" t="str">
        <f>IF(ISBLANK(W126), "", VLOOKUP(W126, Z!$A$2:$C$4127, 3, FALSE))</f>
        <v/>
      </c>
      <c r="Y126" s="162"/>
      <c r="Z126" s="209">
        <f t="shared" si="1"/>
        <v>0</v>
      </c>
      <c r="AA126" s="203"/>
    </row>
    <row r="127" spans="1:27" ht="12.75" customHeight="1" x14ac:dyDescent="0.2">
      <c r="A127" s="208"/>
      <c r="B127" s="205">
        <v>98</v>
      </c>
      <c r="C127" s="132"/>
      <c r="D127" s="64"/>
      <c r="E127" s="288" t="str">
        <f>IF(ISBLANK(D127), "", VLOOKUP(D127, Z!$A$2:$C$4127, 3, FALSE))</f>
        <v/>
      </c>
      <c r="F127" s="133"/>
      <c r="G127" s="133"/>
      <c r="H127" s="133"/>
      <c r="I127" s="133"/>
      <c r="J127" s="225"/>
      <c r="K127" s="212"/>
      <c r="L127" s="133"/>
      <c r="M127" s="133"/>
      <c r="N127" s="133"/>
      <c r="O127" s="133"/>
      <c r="P127" s="133"/>
      <c r="Q127" s="133"/>
      <c r="R127" s="133"/>
      <c r="S127" s="212"/>
      <c r="T127" s="152"/>
      <c r="U127" s="134"/>
      <c r="V127" s="132"/>
      <c r="W127" s="64"/>
      <c r="X127" s="288" t="str">
        <f>IF(ISBLANK(W127), "", VLOOKUP(W127, Z!$A$2:$C$4127, 3, FALSE))</f>
        <v/>
      </c>
      <c r="Y127" s="162"/>
      <c r="Z127" s="209">
        <f t="shared" si="1"/>
        <v>0</v>
      </c>
      <c r="AA127" s="203"/>
    </row>
    <row r="128" spans="1:27" ht="12.75" customHeight="1" x14ac:dyDescent="0.2">
      <c r="A128" s="208"/>
      <c r="B128" s="205">
        <v>99</v>
      </c>
      <c r="C128" s="132"/>
      <c r="D128" s="64"/>
      <c r="E128" s="288" t="str">
        <f>IF(ISBLANK(D128), "", VLOOKUP(D128, Z!$A$2:$C$4127, 3, FALSE))</f>
        <v/>
      </c>
      <c r="F128" s="133"/>
      <c r="G128" s="133"/>
      <c r="H128" s="133"/>
      <c r="I128" s="133"/>
      <c r="J128" s="225"/>
      <c r="K128" s="212"/>
      <c r="L128" s="133"/>
      <c r="M128" s="133"/>
      <c r="N128" s="133"/>
      <c r="O128" s="133"/>
      <c r="P128" s="133"/>
      <c r="Q128" s="133"/>
      <c r="R128" s="133"/>
      <c r="S128" s="212"/>
      <c r="T128" s="152"/>
      <c r="U128" s="134"/>
      <c r="V128" s="132"/>
      <c r="W128" s="64"/>
      <c r="X128" s="288" t="str">
        <f>IF(ISBLANK(W128), "", VLOOKUP(W128, Z!$A$2:$C$4127, 3, FALSE))</f>
        <v/>
      </c>
      <c r="Y128" s="162"/>
      <c r="Z128" s="209">
        <f t="shared" si="1"/>
        <v>0</v>
      </c>
      <c r="AA128" s="203"/>
    </row>
    <row r="129" spans="1:27" ht="12.75" customHeight="1" x14ac:dyDescent="0.2">
      <c r="A129" s="208"/>
      <c r="B129" s="205">
        <v>100</v>
      </c>
      <c r="C129" s="132"/>
      <c r="D129" s="64"/>
      <c r="E129" s="288" t="str">
        <f>IF(ISBLANK(D129), "", VLOOKUP(D129, Z!$A$2:$C$4127, 3, FALSE))</f>
        <v/>
      </c>
      <c r="F129" s="133"/>
      <c r="G129" s="133"/>
      <c r="H129" s="133"/>
      <c r="I129" s="133"/>
      <c r="J129" s="225"/>
      <c r="K129" s="212"/>
      <c r="L129" s="133"/>
      <c r="M129" s="133"/>
      <c r="N129" s="133"/>
      <c r="O129" s="133"/>
      <c r="P129" s="133"/>
      <c r="Q129" s="133"/>
      <c r="R129" s="133"/>
      <c r="S129" s="212"/>
      <c r="T129" s="152"/>
      <c r="U129" s="134"/>
      <c r="V129" s="132"/>
      <c r="W129" s="64"/>
      <c r="X129" s="288" t="str">
        <f>IF(ISBLANK(W129), "", VLOOKUP(W129, Z!$A$2:$C$4127, 3, FALSE))</f>
        <v/>
      </c>
      <c r="Y129" s="162"/>
      <c r="Z129" s="209">
        <f t="shared" si="1"/>
        <v>0</v>
      </c>
      <c r="AA129" s="203"/>
    </row>
    <row r="130" spans="1:27" ht="12.75" customHeight="1" x14ac:dyDescent="0.2">
      <c r="A130" s="208"/>
      <c r="B130" s="205">
        <v>101</v>
      </c>
      <c r="C130" s="132"/>
      <c r="D130" s="64"/>
      <c r="E130" s="288" t="str">
        <f>IF(ISBLANK(D130), "", VLOOKUP(D130, Z!$A$2:$C$4127, 3, FALSE))</f>
        <v/>
      </c>
      <c r="F130" s="133"/>
      <c r="G130" s="133"/>
      <c r="H130" s="133"/>
      <c r="I130" s="133"/>
      <c r="J130" s="225"/>
      <c r="K130" s="212"/>
      <c r="L130" s="133"/>
      <c r="M130" s="133"/>
      <c r="N130" s="133"/>
      <c r="O130" s="133"/>
      <c r="P130" s="133"/>
      <c r="Q130" s="133"/>
      <c r="R130" s="133"/>
      <c r="S130" s="212"/>
      <c r="T130" s="152"/>
      <c r="U130" s="134"/>
      <c r="V130" s="132"/>
      <c r="W130" s="64"/>
      <c r="X130" s="288" t="str">
        <f>IF(ISBLANK(W130), "", VLOOKUP(W130, Z!$A$2:$C$4127, 3, FALSE))</f>
        <v/>
      </c>
      <c r="Y130" s="162"/>
      <c r="Z130" s="209">
        <f t="shared" si="1"/>
        <v>0</v>
      </c>
      <c r="AA130" s="203"/>
    </row>
    <row r="131" spans="1:27" ht="12.75" customHeight="1" x14ac:dyDescent="0.2">
      <c r="A131" s="208"/>
      <c r="B131" s="205">
        <v>102</v>
      </c>
      <c r="C131" s="132"/>
      <c r="D131" s="64"/>
      <c r="E131" s="288" t="str">
        <f>IF(ISBLANK(D131), "", VLOOKUP(D131, Z!$A$2:$C$4127, 3, FALSE))</f>
        <v/>
      </c>
      <c r="F131" s="133"/>
      <c r="G131" s="133"/>
      <c r="H131" s="133"/>
      <c r="I131" s="133"/>
      <c r="J131" s="225"/>
      <c r="K131" s="212"/>
      <c r="L131" s="133"/>
      <c r="M131" s="133"/>
      <c r="N131" s="133"/>
      <c r="O131" s="133"/>
      <c r="P131" s="133"/>
      <c r="Q131" s="133"/>
      <c r="R131" s="133"/>
      <c r="S131" s="212"/>
      <c r="T131" s="152"/>
      <c r="U131" s="134"/>
      <c r="V131" s="132"/>
      <c r="W131" s="64"/>
      <c r="X131" s="288" t="str">
        <f>IF(ISBLANK(W131), "", VLOOKUP(W131, Z!$A$2:$C$4127, 3, FALSE))</f>
        <v/>
      </c>
      <c r="Y131" s="162"/>
      <c r="Z131" s="209">
        <f t="shared" si="1"/>
        <v>0</v>
      </c>
      <c r="AA131" s="203"/>
    </row>
    <row r="132" spans="1:27" ht="12.75" customHeight="1" x14ac:dyDescent="0.2">
      <c r="A132" s="208"/>
      <c r="B132" s="205">
        <v>103</v>
      </c>
      <c r="C132" s="132"/>
      <c r="D132" s="64"/>
      <c r="E132" s="288" t="str">
        <f>IF(ISBLANK(D132), "", VLOOKUP(D132, Z!$A$2:$C$4127, 3, FALSE))</f>
        <v/>
      </c>
      <c r="F132" s="133"/>
      <c r="G132" s="133"/>
      <c r="H132" s="133"/>
      <c r="I132" s="133"/>
      <c r="J132" s="225"/>
      <c r="K132" s="212"/>
      <c r="L132" s="133"/>
      <c r="M132" s="133"/>
      <c r="N132" s="133"/>
      <c r="O132" s="133"/>
      <c r="P132" s="133"/>
      <c r="Q132" s="133"/>
      <c r="R132" s="133"/>
      <c r="S132" s="212"/>
      <c r="T132" s="152"/>
      <c r="U132" s="134"/>
      <c r="V132" s="132"/>
      <c r="W132" s="64"/>
      <c r="X132" s="288" t="str">
        <f>IF(ISBLANK(W132), "", VLOOKUP(W132, Z!$A$2:$C$4127, 3, FALSE))</f>
        <v/>
      </c>
      <c r="Y132" s="162"/>
      <c r="Z132" s="209">
        <f t="shared" si="1"/>
        <v>0</v>
      </c>
      <c r="AA132" s="203"/>
    </row>
    <row r="133" spans="1:27" ht="12.75" customHeight="1" x14ac:dyDescent="0.2">
      <c r="A133" s="208"/>
      <c r="B133" s="205">
        <v>104</v>
      </c>
      <c r="C133" s="132"/>
      <c r="D133" s="64"/>
      <c r="E133" s="288" t="str">
        <f>IF(ISBLANK(D133), "", VLOOKUP(D133, Z!$A$2:$C$4127, 3, FALSE))</f>
        <v/>
      </c>
      <c r="F133" s="133"/>
      <c r="G133" s="133"/>
      <c r="H133" s="133"/>
      <c r="I133" s="133"/>
      <c r="J133" s="225"/>
      <c r="K133" s="212"/>
      <c r="L133" s="133"/>
      <c r="M133" s="133"/>
      <c r="N133" s="133"/>
      <c r="O133" s="133"/>
      <c r="P133" s="133"/>
      <c r="Q133" s="133"/>
      <c r="R133" s="133"/>
      <c r="S133" s="212"/>
      <c r="T133" s="152"/>
      <c r="U133" s="134"/>
      <c r="V133" s="132"/>
      <c r="W133" s="64"/>
      <c r="X133" s="288" t="str">
        <f>IF(ISBLANK(W133), "", VLOOKUP(W133, Z!$A$2:$C$4127, 3, FALSE))</f>
        <v/>
      </c>
      <c r="Y133" s="162"/>
      <c r="Z133" s="209">
        <f t="shared" si="1"/>
        <v>0</v>
      </c>
      <c r="AA133" s="203"/>
    </row>
    <row r="134" spans="1:27" ht="12.75" customHeight="1" x14ac:dyDescent="0.2">
      <c r="A134" s="208"/>
      <c r="B134" s="205">
        <v>105</v>
      </c>
      <c r="C134" s="132"/>
      <c r="D134" s="64"/>
      <c r="E134" s="288" t="str">
        <f>IF(ISBLANK(D134), "", VLOOKUP(D134, Z!$A$2:$C$4127, 3, FALSE))</f>
        <v/>
      </c>
      <c r="F134" s="133"/>
      <c r="G134" s="133"/>
      <c r="H134" s="133"/>
      <c r="I134" s="133"/>
      <c r="J134" s="225"/>
      <c r="K134" s="212"/>
      <c r="L134" s="133"/>
      <c r="M134" s="133"/>
      <c r="N134" s="133"/>
      <c r="O134" s="133"/>
      <c r="P134" s="133"/>
      <c r="Q134" s="133"/>
      <c r="R134" s="133"/>
      <c r="S134" s="212"/>
      <c r="T134" s="152"/>
      <c r="U134" s="134"/>
      <c r="V134" s="132"/>
      <c r="W134" s="64"/>
      <c r="X134" s="288" t="str">
        <f>IF(ISBLANK(W134), "", VLOOKUP(W134, Z!$A$2:$C$4127, 3, FALSE))</f>
        <v/>
      </c>
      <c r="Y134" s="162"/>
      <c r="Z134" s="209">
        <f t="shared" si="1"/>
        <v>0</v>
      </c>
      <c r="AA134" s="203"/>
    </row>
    <row r="135" spans="1:27" ht="12.75" customHeight="1" x14ac:dyDescent="0.2">
      <c r="A135" s="208"/>
      <c r="B135" s="205">
        <v>106</v>
      </c>
      <c r="C135" s="132"/>
      <c r="D135" s="64"/>
      <c r="E135" s="288" t="str">
        <f>IF(ISBLANK(D135), "", VLOOKUP(D135, Z!$A$2:$C$4127, 3, FALSE))</f>
        <v/>
      </c>
      <c r="F135" s="133"/>
      <c r="G135" s="133"/>
      <c r="H135" s="133"/>
      <c r="I135" s="133"/>
      <c r="J135" s="225"/>
      <c r="K135" s="212"/>
      <c r="L135" s="133"/>
      <c r="M135" s="133"/>
      <c r="N135" s="133"/>
      <c r="O135" s="133"/>
      <c r="P135" s="133"/>
      <c r="Q135" s="133"/>
      <c r="R135" s="133"/>
      <c r="S135" s="212"/>
      <c r="T135" s="152"/>
      <c r="U135" s="134"/>
      <c r="V135" s="132"/>
      <c r="W135" s="64"/>
      <c r="X135" s="288" t="str">
        <f>IF(ISBLANK(W135), "", VLOOKUP(W135, Z!$A$2:$C$4127, 3, FALSE))</f>
        <v/>
      </c>
      <c r="Y135" s="162"/>
      <c r="Z135" s="209">
        <f t="shared" si="1"/>
        <v>0</v>
      </c>
      <c r="AA135" s="203"/>
    </row>
    <row r="136" spans="1:27" ht="12.75" customHeight="1" x14ac:dyDescent="0.2">
      <c r="A136" s="208"/>
      <c r="B136" s="205">
        <v>107</v>
      </c>
      <c r="C136" s="132"/>
      <c r="D136" s="64"/>
      <c r="E136" s="288" t="str">
        <f>IF(ISBLANK(D136), "", VLOOKUP(D136, Z!$A$2:$C$4127, 3, FALSE))</f>
        <v/>
      </c>
      <c r="F136" s="133"/>
      <c r="G136" s="133"/>
      <c r="H136" s="133"/>
      <c r="I136" s="133"/>
      <c r="J136" s="225"/>
      <c r="K136" s="212"/>
      <c r="L136" s="133"/>
      <c r="M136" s="133"/>
      <c r="N136" s="133"/>
      <c r="O136" s="133"/>
      <c r="P136" s="133"/>
      <c r="Q136" s="133"/>
      <c r="R136" s="133"/>
      <c r="S136" s="212"/>
      <c r="T136" s="152"/>
      <c r="U136" s="134"/>
      <c r="V136" s="132"/>
      <c r="W136" s="64"/>
      <c r="X136" s="288" t="str">
        <f>IF(ISBLANK(W136), "", VLOOKUP(W136, Z!$A$2:$C$4127, 3, FALSE))</f>
        <v/>
      </c>
      <c r="Y136" s="162"/>
      <c r="Z136" s="209">
        <f t="shared" si="1"/>
        <v>0</v>
      </c>
      <c r="AA136" s="203"/>
    </row>
    <row r="137" spans="1:27" ht="12.75" customHeight="1" x14ac:dyDescent="0.2">
      <c r="A137" s="208"/>
      <c r="B137" s="205">
        <v>108</v>
      </c>
      <c r="C137" s="132"/>
      <c r="D137" s="64"/>
      <c r="E137" s="288" t="str">
        <f>IF(ISBLANK(D137), "", VLOOKUP(D137, Z!$A$2:$C$4127, 3, FALSE))</f>
        <v/>
      </c>
      <c r="F137" s="133"/>
      <c r="G137" s="133"/>
      <c r="H137" s="133"/>
      <c r="I137" s="133"/>
      <c r="J137" s="225"/>
      <c r="K137" s="212"/>
      <c r="L137" s="133"/>
      <c r="M137" s="133"/>
      <c r="N137" s="133"/>
      <c r="O137" s="133"/>
      <c r="P137" s="133"/>
      <c r="Q137" s="133"/>
      <c r="R137" s="133"/>
      <c r="S137" s="212"/>
      <c r="T137" s="152"/>
      <c r="U137" s="134"/>
      <c r="V137" s="132"/>
      <c r="W137" s="64"/>
      <c r="X137" s="288" t="str">
        <f>IF(ISBLANK(W137), "", VLOOKUP(W137, Z!$A$2:$C$4127, 3, FALSE))</f>
        <v/>
      </c>
      <c r="Y137" s="162"/>
      <c r="Z137" s="209">
        <f t="shared" si="1"/>
        <v>0</v>
      </c>
      <c r="AA137" s="203"/>
    </row>
    <row r="138" spans="1:27" ht="12.75" customHeight="1" x14ac:dyDescent="0.2">
      <c r="A138" s="208"/>
      <c r="B138" s="205">
        <v>109</v>
      </c>
      <c r="C138" s="132"/>
      <c r="D138" s="64"/>
      <c r="E138" s="288" t="str">
        <f>IF(ISBLANK(D138), "", VLOOKUP(D138, Z!$A$2:$C$4127, 3, FALSE))</f>
        <v/>
      </c>
      <c r="F138" s="133"/>
      <c r="G138" s="133"/>
      <c r="H138" s="133"/>
      <c r="I138" s="133"/>
      <c r="J138" s="225"/>
      <c r="K138" s="212"/>
      <c r="L138" s="133"/>
      <c r="M138" s="133"/>
      <c r="N138" s="133"/>
      <c r="O138" s="133"/>
      <c r="P138" s="133"/>
      <c r="Q138" s="133"/>
      <c r="R138" s="133"/>
      <c r="S138" s="212"/>
      <c r="T138" s="152"/>
      <c r="U138" s="134"/>
      <c r="V138" s="132"/>
      <c r="W138" s="64"/>
      <c r="X138" s="288" t="str">
        <f>IF(ISBLANK(W138), "", VLOOKUP(W138, Z!$A$2:$C$4127, 3, FALSE))</f>
        <v/>
      </c>
      <c r="Y138" s="162"/>
      <c r="Z138" s="209">
        <f t="shared" si="1"/>
        <v>0</v>
      </c>
      <c r="AA138" s="203"/>
    </row>
    <row r="139" spans="1:27" ht="12.75" customHeight="1" x14ac:dyDescent="0.2">
      <c r="A139" s="208"/>
      <c r="B139" s="205">
        <v>110</v>
      </c>
      <c r="C139" s="132"/>
      <c r="D139" s="64"/>
      <c r="E139" s="288" t="str">
        <f>IF(ISBLANK(D139), "", VLOOKUP(D139, Z!$A$2:$C$4127, 3, FALSE))</f>
        <v/>
      </c>
      <c r="F139" s="133"/>
      <c r="G139" s="133"/>
      <c r="H139" s="133"/>
      <c r="I139" s="133"/>
      <c r="J139" s="225"/>
      <c r="K139" s="212"/>
      <c r="L139" s="133"/>
      <c r="M139" s="133"/>
      <c r="N139" s="133"/>
      <c r="O139" s="133"/>
      <c r="P139" s="133"/>
      <c r="Q139" s="133"/>
      <c r="R139" s="133"/>
      <c r="S139" s="212"/>
      <c r="T139" s="152"/>
      <c r="U139" s="134"/>
      <c r="V139" s="132"/>
      <c r="W139" s="64"/>
      <c r="X139" s="288" t="str">
        <f>IF(ISBLANK(W139), "", VLOOKUP(W139, Z!$A$2:$C$4127, 3, FALSE))</f>
        <v/>
      </c>
      <c r="Y139" s="162"/>
      <c r="Z139" s="209">
        <f t="shared" si="1"/>
        <v>0</v>
      </c>
      <c r="AA139" s="203"/>
    </row>
    <row r="140" spans="1:27" ht="12.75" customHeight="1" x14ac:dyDescent="0.2">
      <c r="A140" s="208"/>
      <c r="B140" s="205">
        <v>111</v>
      </c>
      <c r="C140" s="132"/>
      <c r="D140" s="64"/>
      <c r="E140" s="288" t="str">
        <f>IF(ISBLANK(D140), "", VLOOKUP(D140, Z!$A$2:$C$4127, 3, FALSE))</f>
        <v/>
      </c>
      <c r="F140" s="133"/>
      <c r="G140" s="133"/>
      <c r="H140" s="133"/>
      <c r="I140" s="133"/>
      <c r="J140" s="225"/>
      <c r="K140" s="212"/>
      <c r="L140" s="133"/>
      <c r="M140" s="133"/>
      <c r="N140" s="133"/>
      <c r="O140" s="133"/>
      <c r="P140" s="133"/>
      <c r="Q140" s="133"/>
      <c r="R140" s="133"/>
      <c r="S140" s="212"/>
      <c r="T140" s="152"/>
      <c r="U140" s="134"/>
      <c r="V140" s="132"/>
      <c r="W140" s="64"/>
      <c r="X140" s="288" t="str">
        <f>IF(ISBLANK(W140), "", VLOOKUP(W140, Z!$A$2:$C$4127, 3, FALSE))</f>
        <v/>
      </c>
      <c r="Y140" s="162"/>
      <c r="Z140" s="209">
        <f t="shared" si="1"/>
        <v>0</v>
      </c>
      <c r="AA140" s="203"/>
    </row>
    <row r="141" spans="1:27" ht="12.75" customHeight="1" x14ac:dyDescent="0.2">
      <c r="A141" s="208"/>
      <c r="B141" s="205">
        <v>112</v>
      </c>
      <c r="C141" s="132"/>
      <c r="D141" s="64"/>
      <c r="E141" s="288" t="str">
        <f>IF(ISBLANK(D141), "", VLOOKUP(D141, Z!$A$2:$C$4127, 3, FALSE))</f>
        <v/>
      </c>
      <c r="F141" s="133"/>
      <c r="G141" s="133"/>
      <c r="H141" s="133"/>
      <c r="I141" s="133"/>
      <c r="J141" s="225"/>
      <c r="K141" s="212"/>
      <c r="L141" s="133"/>
      <c r="M141" s="133"/>
      <c r="N141" s="133"/>
      <c r="O141" s="133"/>
      <c r="P141" s="133"/>
      <c r="Q141" s="133"/>
      <c r="R141" s="133"/>
      <c r="S141" s="212"/>
      <c r="T141" s="152"/>
      <c r="U141" s="134"/>
      <c r="V141" s="132"/>
      <c r="W141" s="64"/>
      <c r="X141" s="288" t="str">
        <f>IF(ISBLANK(W141), "", VLOOKUP(W141, Z!$A$2:$C$4127, 3, FALSE))</f>
        <v/>
      </c>
      <c r="Y141" s="162"/>
      <c r="Z141" s="209">
        <f t="shared" si="1"/>
        <v>0</v>
      </c>
      <c r="AA141" s="203"/>
    </row>
    <row r="142" spans="1:27" ht="12.75" customHeight="1" x14ac:dyDescent="0.2">
      <c r="A142" s="208"/>
      <c r="B142" s="205">
        <v>113</v>
      </c>
      <c r="C142" s="132"/>
      <c r="D142" s="64"/>
      <c r="E142" s="288" t="str">
        <f>IF(ISBLANK(D142), "", VLOOKUP(D142, Z!$A$2:$C$4127, 3, FALSE))</f>
        <v/>
      </c>
      <c r="F142" s="133"/>
      <c r="G142" s="133"/>
      <c r="H142" s="133"/>
      <c r="I142" s="133"/>
      <c r="J142" s="225"/>
      <c r="K142" s="212"/>
      <c r="L142" s="133"/>
      <c r="M142" s="133"/>
      <c r="N142" s="133"/>
      <c r="O142" s="133"/>
      <c r="P142" s="133"/>
      <c r="Q142" s="133"/>
      <c r="R142" s="133"/>
      <c r="S142" s="212"/>
      <c r="T142" s="152"/>
      <c r="U142" s="134"/>
      <c r="V142" s="132"/>
      <c r="W142" s="64"/>
      <c r="X142" s="288" t="str">
        <f>IF(ISBLANK(W142), "", VLOOKUP(W142, Z!$A$2:$C$4127, 3, FALSE))</f>
        <v/>
      </c>
      <c r="Y142" s="162"/>
      <c r="Z142" s="209">
        <f t="shared" si="1"/>
        <v>0</v>
      </c>
      <c r="AA142" s="203"/>
    </row>
    <row r="143" spans="1:27" ht="12.75" customHeight="1" x14ac:dyDescent="0.2">
      <c r="A143" s="208"/>
      <c r="B143" s="205">
        <v>114</v>
      </c>
      <c r="C143" s="132"/>
      <c r="D143" s="64"/>
      <c r="E143" s="288" t="str">
        <f>IF(ISBLANK(D143), "", VLOOKUP(D143, Z!$A$2:$C$4127, 3, FALSE))</f>
        <v/>
      </c>
      <c r="F143" s="133"/>
      <c r="G143" s="133"/>
      <c r="H143" s="133"/>
      <c r="I143" s="133"/>
      <c r="J143" s="225"/>
      <c r="K143" s="212"/>
      <c r="L143" s="133"/>
      <c r="M143" s="133"/>
      <c r="N143" s="133"/>
      <c r="O143" s="133"/>
      <c r="P143" s="133"/>
      <c r="Q143" s="133"/>
      <c r="R143" s="133"/>
      <c r="S143" s="212"/>
      <c r="T143" s="152"/>
      <c r="U143" s="134"/>
      <c r="V143" s="132"/>
      <c r="W143" s="64"/>
      <c r="X143" s="288" t="str">
        <f>IF(ISBLANK(W143), "", VLOOKUP(W143, Z!$A$2:$C$4127, 3, FALSE))</f>
        <v/>
      </c>
      <c r="Y143" s="162"/>
      <c r="Z143" s="209">
        <f t="shared" si="1"/>
        <v>0</v>
      </c>
      <c r="AA143" s="203"/>
    </row>
    <row r="144" spans="1:27" ht="12.75" customHeight="1" x14ac:dyDescent="0.2">
      <c r="A144" s="208"/>
      <c r="B144" s="205">
        <v>115</v>
      </c>
      <c r="C144" s="132"/>
      <c r="D144" s="64"/>
      <c r="E144" s="288" t="str">
        <f>IF(ISBLANK(D144), "", VLOOKUP(D144, Z!$A$2:$C$4127, 3, FALSE))</f>
        <v/>
      </c>
      <c r="F144" s="133"/>
      <c r="G144" s="133"/>
      <c r="H144" s="133"/>
      <c r="I144" s="133"/>
      <c r="J144" s="225"/>
      <c r="K144" s="212"/>
      <c r="L144" s="133"/>
      <c r="M144" s="133"/>
      <c r="N144" s="133"/>
      <c r="O144" s="133"/>
      <c r="P144" s="133"/>
      <c r="Q144" s="133"/>
      <c r="R144" s="133"/>
      <c r="S144" s="212"/>
      <c r="T144" s="152"/>
      <c r="U144" s="134"/>
      <c r="V144" s="132"/>
      <c r="W144" s="64"/>
      <c r="X144" s="288" t="str">
        <f>IF(ISBLANK(W144), "", VLOOKUP(W144, Z!$A$2:$C$4127, 3, FALSE))</f>
        <v/>
      </c>
      <c r="Y144" s="162"/>
      <c r="Z144" s="209">
        <f t="shared" si="1"/>
        <v>0</v>
      </c>
      <c r="AA144" s="203"/>
    </row>
    <row r="145" spans="1:27" ht="12.75" customHeight="1" x14ac:dyDescent="0.2">
      <c r="A145" s="208"/>
      <c r="B145" s="205">
        <v>116</v>
      </c>
      <c r="C145" s="132"/>
      <c r="D145" s="64"/>
      <c r="E145" s="288" t="str">
        <f>IF(ISBLANK(D145), "", VLOOKUP(D145, Z!$A$2:$C$4127, 3, FALSE))</f>
        <v/>
      </c>
      <c r="F145" s="133"/>
      <c r="G145" s="133"/>
      <c r="H145" s="133"/>
      <c r="I145" s="133"/>
      <c r="J145" s="225"/>
      <c r="K145" s="212"/>
      <c r="L145" s="133"/>
      <c r="M145" s="133"/>
      <c r="N145" s="133"/>
      <c r="O145" s="133"/>
      <c r="P145" s="133"/>
      <c r="Q145" s="133"/>
      <c r="R145" s="133"/>
      <c r="S145" s="212"/>
      <c r="T145" s="152"/>
      <c r="U145" s="134"/>
      <c r="V145" s="132"/>
      <c r="W145" s="64"/>
      <c r="X145" s="288" t="str">
        <f>IF(ISBLANK(W145), "", VLOOKUP(W145, Z!$A$2:$C$4127, 3, FALSE))</f>
        <v/>
      </c>
      <c r="Y145" s="162"/>
      <c r="Z145" s="209">
        <f t="shared" si="1"/>
        <v>0</v>
      </c>
      <c r="AA145" s="203"/>
    </row>
    <row r="146" spans="1:27" ht="12.75" customHeight="1" x14ac:dyDescent="0.2">
      <c r="A146" s="208"/>
      <c r="B146" s="205">
        <v>117</v>
      </c>
      <c r="C146" s="132"/>
      <c r="D146" s="64"/>
      <c r="E146" s="288" t="str">
        <f>IF(ISBLANK(D146), "", VLOOKUP(D146, Z!$A$2:$C$4127, 3, FALSE))</f>
        <v/>
      </c>
      <c r="F146" s="133"/>
      <c r="G146" s="133"/>
      <c r="H146" s="133"/>
      <c r="I146" s="133"/>
      <c r="J146" s="225"/>
      <c r="K146" s="212"/>
      <c r="L146" s="133"/>
      <c r="M146" s="133"/>
      <c r="N146" s="133"/>
      <c r="O146" s="133"/>
      <c r="P146" s="133"/>
      <c r="Q146" s="133"/>
      <c r="R146" s="133"/>
      <c r="S146" s="212"/>
      <c r="T146" s="152"/>
      <c r="U146" s="134"/>
      <c r="V146" s="132"/>
      <c r="W146" s="64"/>
      <c r="X146" s="288" t="str">
        <f>IF(ISBLANK(W146), "", VLOOKUP(W146, Z!$A$2:$C$4127, 3, FALSE))</f>
        <v/>
      </c>
      <c r="Y146" s="162"/>
      <c r="Z146" s="209">
        <f t="shared" si="1"/>
        <v>0</v>
      </c>
      <c r="AA146" s="203"/>
    </row>
    <row r="147" spans="1:27" ht="12.75" customHeight="1" x14ac:dyDescent="0.2">
      <c r="A147" s="208"/>
      <c r="B147" s="205">
        <v>118</v>
      </c>
      <c r="C147" s="132"/>
      <c r="D147" s="64"/>
      <c r="E147" s="288" t="str">
        <f>IF(ISBLANK(D147), "", VLOOKUP(D147, Z!$A$2:$C$4127, 3, FALSE))</f>
        <v/>
      </c>
      <c r="F147" s="133"/>
      <c r="G147" s="133"/>
      <c r="H147" s="133"/>
      <c r="I147" s="133"/>
      <c r="J147" s="225"/>
      <c r="K147" s="212"/>
      <c r="L147" s="133"/>
      <c r="M147" s="133"/>
      <c r="N147" s="133"/>
      <c r="O147" s="133"/>
      <c r="P147" s="133"/>
      <c r="Q147" s="133"/>
      <c r="R147" s="133"/>
      <c r="S147" s="212"/>
      <c r="T147" s="152"/>
      <c r="U147" s="134"/>
      <c r="V147" s="132"/>
      <c r="W147" s="64"/>
      <c r="X147" s="288" t="str">
        <f>IF(ISBLANK(W147), "", VLOOKUP(W147, Z!$A$2:$C$4127, 3, FALSE))</f>
        <v/>
      </c>
      <c r="Y147" s="162"/>
      <c r="Z147" s="209">
        <f t="shared" si="1"/>
        <v>0</v>
      </c>
      <c r="AA147" s="203"/>
    </row>
    <row r="148" spans="1:27" ht="12.75" customHeight="1" x14ac:dyDescent="0.2">
      <c r="A148" s="208"/>
      <c r="B148" s="205">
        <v>119</v>
      </c>
      <c r="C148" s="132"/>
      <c r="D148" s="64"/>
      <c r="E148" s="288" t="str">
        <f>IF(ISBLANK(D148), "", VLOOKUP(D148, Z!$A$2:$C$4127, 3, FALSE))</f>
        <v/>
      </c>
      <c r="F148" s="133"/>
      <c r="G148" s="133"/>
      <c r="H148" s="133"/>
      <c r="I148" s="133"/>
      <c r="J148" s="225"/>
      <c r="K148" s="212"/>
      <c r="L148" s="133"/>
      <c r="M148" s="133"/>
      <c r="N148" s="133"/>
      <c r="O148" s="133"/>
      <c r="P148" s="133"/>
      <c r="Q148" s="133"/>
      <c r="R148" s="133"/>
      <c r="S148" s="212"/>
      <c r="T148" s="152"/>
      <c r="U148" s="134"/>
      <c r="V148" s="132"/>
      <c r="W148" s="64"/>
      <c r="X148" s="288" t="str">
        <f>IF(ISBLANK(W148), "", VLOOKUP(W148, Z!$A$2:$C$4127, 3, FALSE))</f>
        <v/>
      </c>
      <c r="Y148" s="162"/>
      <c r="Z148" s="209">
        <f t="shared" si="1"/>
        <v>0</v>
      </c>
      <c r="AA148" s="203"/>
    </row>
    <row r="149" spans="1:27" ht="12.75" customHeight="1" x14ac:dyDescent="0.2">
      <c r="A149" s="208"/>
      <c r="B149" s="205">
        <v>120</v>
      </c>
      <c r="C149" s="132"/>
      <c r="D149" s="64"/>
      <c r="E149" s="288" t="str">
        <f>IF(ISBLANK(D149), "", VLOOKUP(D149, Z!$A$2:$C$4127, 3, FALSE))</f>
        <v/>
      </c>
      <c r="F149" s="133"/>
      <c r="G149" s="133"/>
      <c r="H149" s="133"/>
      <c r="I149" s="133"/>
      <c r="J149" s="225"/>
      <c r="K149" s="212"/>
      <c r="L149" s="133"/>
      <c r="M149" s="133"/>
      <c r="N149" s="133"/>
      <c r="O149" s="133"/>
      <c r="P149" s="133"/>
      <c r="Q149" s="133"/>
      <c r="R149" s="133"/>
      <c r="S149" s="212"/>
      <c r="T149" s="152"/>
      <c r="U149" s="134"/>
      <c r="V149" s="132"/>
      <c r="W149" s="64"/>
      <c r="X149" s="288" t="str">
        <f>IF(ISBLANK(W149), "", VLOOKUP(W149, Z!$A$2:$C$4127, 3, FALSE))</f>
        <v/>
      </c>
      <c r="Y149" s="162"/>
      <c r="Z149" s="209">
        <f t="shared" si="1"/>
        <v>0</v>
      </c>
      <c r="AA149" s="203"/>
    </row>
    <row r="150" spans="1:27" ht="12.75" customHeight="1" x14ac:dyDescent="0.2">
      <c r="A150" s="208"/>
      <c r="B150" s="205">
        <v>121</v>
      </c>
      <c r="C150" s="132"/>
      <c r="D150" s="64"/>
      <c r="E150" s="288" t="str">
        <f>IF(ISBLANK(D150), "", VLOOKUP(D150, Z!$A$2:$C$4127, 3, FALSE))</f>
        <v/>
      </c>
      <c r="F150" s="133"/>
      <c r="G150" s="133"/>
      <c r="H150" s="133"/>
      <c r="I150" s="133"/>
      <c r="J150" s="225"/>
      <c r="K150" s="212"/>
      <c r="L150" s="133"/>
      <c r="M150" s="133"/>
      <c r="N150" s="133"/>
      <c r="O150" s="133"/>
      <c r="P150" s="133"/>
      <c r="Q150" s="133"/>
      <c r="R150" s="133"/>
      <c r="S150" s="212"/>
      <c r="T150" s="152"/>
      <c r="U150" s="134"/>
      <c r="V150" s="132"/>
      <c r="W150" s="64"/>
      <c r="X150" s="288" t="str">
        <f>IF(ISBLANK(W150), "", VLOOKUP(W150, Z!$A$2:$C$4127, 3, FALSE))</f>
        <v/>
      </c>
      <c r="Y150" s="162"/>
      <c r="Z150" s="209">
        <f t="shared" si="1"/>
        <v>0</v>
      </c>
      <c r="AA150" s="203"/>
    </row>
    <row r="151" spans="1:27" ht="12.75" customHeight="1" x14ac:dyDescent="0.2">
      <c r="A151" s="208"/>
      <c r="B151" s="205">
        <v>122</v>
      </c>
      <c r="C151" s="132"/>
      <c r="D151" s="64"/>
      <c r="E151" s="288" t="str">
        <f>IF(ISBLANK(D151), "", VLOOKUP(D151, Z!$A$2:$C$4127, 3, FALSE))</f>
        <v/>
      </c>
      <c r="F151" s="133"/>
      <c r="G151" s="133"/>
      <c r="H151" s="133"/>
      <c r="I151" s="133"/>
      <c r="J151" s="225"/>
      <c r="K151" s="212"/>
      <c r="L151" s="133"/>
      <c r="M151" s="133"/>
      <c r="N151" s="133"/>
      <c r="O151" s="133"/>
      <c r="P151" s="133"/>
      <c r="Q151" s="133"/>
      <c r="R151" s="133"/>
      <c r="S151" s="212"/>
      <c r="T151" s="152"/>
      <c r="U151" s="134"/>
      <c r="V151" s="132"/>
      <c r="W151" s="64"/>
      <c r="X151" s="288" t="str">
        <f>IF(ISBLANK(W151), "", VLOOKUP(W151, Z!$A$2:$C$4127, 3, FALSE))</f>
        <v/>
      </c>
      <c r="Y151" s="162"/>
      <c r="Z151" s="209">
        <f t="shared" si="1"/>
        <v>0</v>
      </c>
      <c r="AA151" s="203"/>
    </row>
    <row r="152" spans="1:27" ht="12.75" customHeight="1" x14ac:dyDescent="0.2">
      <c r="A152" s="208"/>
      <c r="B152" s="205">
        <v>123</v>
      </c>
      <c r="C152" s="132"/>
      <c r="D152" s="64"/>
      <c r="E152" s="288" t="str">
        <f>IF(ISBLANK(D152), "", VLOOKUP(D152, Z!$A$2:$C$4127, 3, FALSE))</f>
        <v/>
      </c>
      <c r="F152" s="133"/>
      <c r="G152" s="133"/>
      <c r="H152" s="133"/>
      <c r="I152" s="133"/>
      <c r="J152" s="225"/>
      <c r="K152" s="212"/>
      <c r="L152" s="133"/>
      <c r="M152" s="133"/>
      <c r="N152" s="133"/>
      <c r="O152" s="133"/>
      <c r="P152" s="133"/>
      <c r="Q152" s="133"/>
      <c r="R152" s="133"/>
      <c r="S152" s="212"/>
      <c r="T152" s="152"/>
      <c r="U152" s="134"/>
      <c r="V152" s="132"/>
      <c r="W152" s="64"/>
      <c r="X152" s="288" t="str">
        <f>IF(ISBLANK(W152), "", VLOOKUP(W152, Z!$A$2:$C$4127, 3, FALSE))</f>
        <v/>
      </c>
      <c r="Y152" s="162"/>
      <c r="Z152" s="209">
        <f t="shared" si="1"/>
        <v>0</v>
      </c>
      <c r="AA152" s="203"/>
    </row>
    <row r="153" spans="1:27" ht="12.75" customHeight="1" x14ac:dyDescent="0.2">
      <c r="A153" s="208"/>
      <c r="B153" s="205">
        <v>124</v>
      </c>
      <c r="C153" s="132"/>
      <c r="D153" s="64"/>
      <c r="E153" s="288" t="str">
        <f>IF(ISBLANK(D153), "", VLOOKUP(D153, Z!$A$2:$C$4127, 3, FALSE))</f>
        <v/>
      </c>
      <c r="F153" s="133"/>
      <c r="G153" s="133"/>
      <c r="H153" s="133"/>
      <c r="I153" s="133"/>
      <c r="J153" s="225"/>
      <c r="K153" s="212"/>
      <c r="L153" s="133"/>
      <c r="M153" s="133"/>
      <c r="N153" s="133"/>
      <c r="O153" s="133"/>
      <c r="P153" s="133"/>
      <c r="Q153" s="133"/>
      <c r="R153" s="133"/>
      <c r="S153" s="212"/>
      <c r="T153" s="152"/>
      <c r="U153" s="134"/>
      <c r="V153" s="132"/>
      <c r="W153" s="64"/>
      <c r="X153" s="288" t="str">
        <f>IF(ISBLANK(W153), "", VLOOKUP(W153, Z!$A$2:$C$4127, 3, FALSE))</f>
        <v/>
      </c>
      <c r="Y153" s="162"/>
      <c r="Z153" s="209">
        <f t="shared" si="1"/>
        <v>0</v>
      </c>
      <c r="AA153" s="203"/>
    </row>
    <row r="154" spans="1:27" ht="12.75" customHeight="1" x14ac:dyDescent="0.2">
      <c r="A154" s="208"/>
      <c r="B154" s="205">
        <v>125</v>
      </c>
      <c r="C154" s="132"/>
      <c r="D154" s="64"/>
      <c r="E154" s="288" t="str">
        <f>IF(ISBLANK(D154), "", VLOOKUP(D154, Z!$A$2:$C$4127, 3, FALSE))</f>
        <v/>
      </c>
      <c r="F154" s="133"/>
      <c r="G154" s="133"/>
      <c r="H154" s="133"/>
      <c r="I154" s="133"/>
      <c r="J154" s="225"/>
      <c r="K154" s="212"/>
      <c r="L154" s="133"/>
      <c r="M154" s="133"/>
      <c r="N154" s="133"/>
      <c r="O154" s="133"/>
      <c r="P154" s="133"/>
      <c r="Q154" s="133"/>
      <c r="R154" s="133"/>
      <c r="S154" s="212"/>
      <c r="T154" s="152"/>
      <c r="U154" s="134"/>
      <c r="V154" s="132"/>
      <c r="W154" s="64"/>
      <c r="X154" s="288" t="str">
        <f>IF(ISBLANK(W154), "", VLOOKUP(W154, Z!$A$2:$C$4127, 3, FALSE))</f>
        <v/>
      </c>
      <c r="Y154" s="162"/>
      <c r="Z154" s="209">
        <f t="shared" si="1"/>
        <v>0</v>
      </c>
      <c r="AA154" s="203"/>
    </row>
    <row r="155" spans="1:27" ht="12.75" customHeight="1" x14ac:dyDescent="0.2">
      <c r="A155" s="208"/>
      <c r="B155" s="205">
        <v>126</v>
      </c>
      <c r="C155" s="132"/>
      <c r="D155" s="64"/>
      <c r="E155" s="288" t="str">
        <f>IF(ISBLANK(D155), "", VLOOKUP(D155, Z!$A$2:$C$4127, 3, FALSE))</f>
        <v/>
      </c>
      <c r="F155" s="133"/>
      <c r="G155" s="133"/>
      <c r="H155" s="133"/>
      <c r="I155" s="133"/>
      <c r="J155" s="225"/>
      <c r="K155" s="212"/>
      <c r="L155" s="133"/>
      <c r="M155" s="133"/>
      <c r="N155" s="133"/>
      <c r="O155" s="133"/>
      <c r="P155" s="133"/>
      <c r="Q155" s="133"/>
      <c r="R155" s="133"/>
      <c r="S155" s="212"/>
      <c r="T155" s="152"/>
      <c r="U155" s="134"/>
      <c r="V155" s="132"/>
      <c r="W155" s="64"/>
      <c r="X155" s="288" t="str">
        <f>IF(ISBLANK(W155), "", VLOOKUP(W155, Z!$A$2:$C$4127, 3, FALSE))</f>
        <v/>
      </c>
      <c r="Y155" s="162"/>
      <c r="Z155" s="209">
        <f t="shared" si="1"/>
        <v>0</v>
      </c>
      <c r="AA155" s="203"/>
    </row>
    <row r="156" spans="1:27" ht="12.75" customHeight="1" x14ac:dyDescent="0.2">
      <c r="A156" s="208"/>
      <c r="B156" s="205">
        <v>127</v>
      </c>
      <c r="C156" s="132"/>
      <c r="D156" s="64"/>
      <c r="E156" s="288" t="str">
        <f>IF(ISBLANK(D156), "", VLOOKUP(D156, Z!$A$2:$C$4127, 3, FALSE))</f>
        <v/>
      </c>
      <c r="F156" s="133"/>
      <c r="G156" s="133"/>
      <c r="H156" s="133"/>
      <c r="I156" s="133"/>
      <c r="J156" s="225"/>
      <c r="K156" s="212"/>
      <c r="L156" s="133"/>
      <c r="M156" s="133"/>
      <c r="N156" s="133"/>
      <c r="O156" s="133"/>
      <c r="P156" s="133"/>
      <c r="Q156" s="133"/>
      <c r="R156" s="133"/>
      <c r="S156" s="212"/>
      <c r="T156" s="152"/>
      <c r="U156" s="134"/>
      <c r="V156" s="132"/>
      <c r="W156" s="64"/>
      <c r="X156" s="288" t="str">
        <f>IF(ISBLANK(W156), "", VLOOKUP(W156, Z!$A$2:$C$4127, 3, FALSE))</f>
        <v/>
      </c>
      <c r="Y156" s="162"/>
      <c r="Z156" s="209">
        <f t="shared" si="1"/>
        <v>0</v>
      </c>
      <c r="AA156" s="203"/>
    </row>
    <row r="157" spans="1:27" ht="12.75" customHeight="1" x14ac:dyDescent="0.2">
      <c r="A157" s="208"/>
      <c r="B157" s="205">
        <v>128</v>
      </c>
      <c r="C157" s="132"/>
      <c r="D157" s="64"/>
      <c r="E157" s="288" t="str">
        <f>IF(ISBLANK(D157), "", VLOOKUP(D157, Z!$A$2:$C$4127, 3, FALSE))</f>
        <v/>
      </c>
      <c r="F157" s="133"/>
      <c r="G157" s="133"/>
      <c r="H157" s="133"/>
      <c r="I157" s="133"/>
      <c r="J157" s="225"/>
      <c r="K157" s="212"/>
      <c r="L157" s="133"/>
      <c r="M157" s="133"/>
      <c r="N157" s="133"/>
      <c r="O157" s="133"/>
      <c r="P157" s="133"/>
      <c r="Q157" s="133"/>
      <c r="R157" s="133"/>
      <c r="S157" s="212"/>
      <c r="T157" s="152"/>
      <c r="U157" s="134"/>
      <c r="V157" s="132"/>
      <c r="W157" s="64"/>
      <c r="X157" s="288" t="str">
        <f>IF(ISBLANK(W157), "", VLOOKUP(W157, Z!$A$2:$C$4127, 3, FALSE))</f>
        <v/>
      </c>
      <c r="Y157" s="162"/>
      <c r="Z157" s="209">
        <f t="shared" si="1"/>
        <v>0</v>
      </c>
      <c r="AA157" s="203"/>
    </row>
    <row r="158" spans="1:27" ht="12.75" customHeight="1" x14ac:dyDescent="0.2">
      <c r="A158" s="208"/>
      <c r="B158" s="205">
        <v>129</v>
      </c>
      <c r="C158" s="132"/>
      <c r="D158" s="64"/>
      <c r="E158" s="288" t="str">
        <f>IF(ISBLANK(D158), "", VLOOKUP(D158, Z!$A$2:$C$4127, 3, FALSE))</f>
        <v/>
      </c>
      <c r="F158" s="133"/>
      <c r="G158" s="133"/>
      <c r="H158" s="133"/>
      <c r="I158" s="133"/>
      <c r="J158" s="225"/>
      <c r="K158" s="212"/>
      <c r="L158" s="133"/>
      <c r="M158" s="133"/>
      <c r="N158" s="133"/>
      <c r="O158" s="133"/>
      <c r="P158" s="133"/>
      <c r="Q158" s="133"/>
      <c r="R158" s="133"/>
      <c r="S158" s="212"/>
      <c r="T158" s="152"/>
      <c r="U158" s="134"/>
      <c r="V158" s="132"/>
      <c r="W158" s="64"/>
      <c r="X158" s="288" t="str">
        <f>IF(ISBLANK(W158), "", VLOOKUP(W158, Z!$A$2:$C$4127, 3, FALSE))</f>
        <v/>
      </c>
      <c r="Y158" s="162"/>
      <c r="Z158" s="209">
        <f t="shared" ref="Z158:Z221" si="2">IFERROR((K158-S158)*0.75*T158, 0)</f>
        <v>0</v>
      </c>
      <c r="AA158" s="203"/>
    </row>
    <row r="159" spans="1:27" ht="12.75" customHeight="1" x14ac:dyDescent="0.2">
      <c r="A159" s="208"/>
      <c r="B159" s="205">
        <v>130</v>
      </c>
      <c r="C159" s="132"/>
      <c r="D159" s="64"/>
      <c r="E159" s="288" t="str">
        <f>IF(ISBLANK(D159), "", VLOOKUP(D159, Z!$A$2:$C$4127, 3, FALSE))</f>
        <v/>
      </c>
      <c r="F159" s="133"/>
      <c r="G159" s="133"/>
      <c r="H159" s="133"/>
      <c r="I159" s="133"/>
      <c r="J159" s="225"/>
      <c r="K159" s="212"/>
      <c r="L159" s="133"/>
      <c r="M159" s="133"/>
      <c r="N159" s="133"/>
      <c r="O159" s="133"/>
      <c r="P159" s="133"/>
      <c r="Q159" s="133"/>
      <c r="R159" s="133"/>
      <c r="S159" s="212"/>
      <c r="T159" s="152"/>
      <c r="U159" s="134"/>
      <c r="V159" s="132"/>
      <c r="W159" s="64"/>
      <c r="X159" s="288" t="str">
        <f>IF(ISBLANK(W159), "", VLOOKUP(W159, Z!$A$2:$C$4127, 3, FALSE))</f>
        <v/>
      </c>
      <c r="Y159" s="162"/>
      <c r="Z159" s="209">
        <f t="shared" si="2"/>
        <v>0</v>
      </c>
      <c r="AA159" s="203"/>
    </row>
    <row r="160" spans="1:27" ht="12.75" customHeight="1" x14ac:dyDescent="0.2">
      <c r="A160" s="208"/>
      <c r="B160" s="205">
        <v>131</v>
      </c>
      <c r="C160" s="132"/>
      <c r="D160" s="64"/>
      <c r="E160" s="288" t="str">
        <f>IF(ISBLANK(D160), "", VLOOKUP(D160, Z!$A$2:$C$4127, 3, FALSE))</f>
        <v/>
      </c>
      <c r="F160" s="133"/>
      <c r="G160" s="133"/>
      <c r="H160" s="133"/>
      <c r="I160" s="133"/>
      <c r="J160" s="225"/>
      <c r="K160" s="212"/>
      <c r="L160" s="133"/>
      <c r="M160" s="133"/>
      <c r="N160" s="133"/>
      <c r="O160" s="133"/>
      <c r="P160" s="133"/>
      <c r="Q160" s="133"/>
      <c r="R160" s="133"/>
      <c r="S160" s="212"/>
      <c r="T160" s="152"/>
      <c r="U160" s="134"/>
      <c r="V160" s="132"/>
      <c r="W160" s="64"/>
      <c r="X160" s="288" t="str">
        <f>IF(ISBLANK(W160), "", VLOOKUP(W160, Z!$A$2:$C$4127, 3, FALSE))</f>
        <v/>
      </c>
      <c r="Y160" s="162"/>
      <c r="Z160" s="209">
        <f t="shared" si="2"/>
        <v>0</v>
      </c>
      <c r="AA160" s="203"/>
    </row>
    <row r="161" spans="1:27" ht="12.75" customHeight="1" x14ac:dyDescent="0.2">
      <c r="A161" s="208"/>
      <c r="B161" s="205">
        <v>132</v>
      </c>
      <c r="C161" s="132"/>
      <c r="D161" s="64"/>
      <c r="E161" s="288" t="str">
        <f>IF(ISBLANK(D161), "", VLOOKUP(D161, Z!$A$2:$C$4127, 3, FALSE))</f>
        <v/>
      </c>
      <c r="F161" s="133"/>
      <c r="G161" s="133"/>
      <c r="H161" s="133"/>
      <c r="I161" s="133"/>
      <c r="J161" s="225"/>
      <c r="K161" s="212"/>
      <c r="L161" s="133"/>
      <c r="M161" s="133"/>
      <c r="N161" s="133"/>
      <c r="O161" s="133"/>
      <c r="P161" s="133"/>
      <c r="Q161" s="133"/>
      <c r="R161" s="133"/>
      <c r="S161" s="212"/>
      <c r="T161" s="152"/>
      <c r="U161" s="134"/>
      <c r="V161" s="132"/>
      <c r="W161" s="64"/>
      <c r="X161" s="288" t="str">
        <f>IF(ISBLANK(W161), "", VLOOKUP(W161, Z!$A$2:$C$4127, 3, FALSE))</f>
        <v/>
      </c>
      <c r="Y161" s="162"/>
      <c r="Z161" s="209">
        <f t="shared" si="2"/>
        <v>0</v>
      </c>
      <c r="AA161" s="203"/>
    </row>
    <row r="162" spans="1:27" ht="12.75" customHeight="1" x14ac:dyDescent="0.2">
      <c r="A162" s="208"/>
      <c r="B162" s="205">
        <v>133</v>
      </c>
      <c r="C162" s="132"/>
      <c r="D162" s="64"/>
      <c r="E162" s="288" t="str">
        <f>IF(ISBLANK(D162), "", VLOOKUP(D162, Z!$A$2:$C$4127, 3, FALSE))</f>
        <v/>
      </c>
      <c r="F162" s="133"/>
      <c r="G162" s="133"/>
      <c r="H162" s="133"/>
      <c r="I162" s="133"/>
      <c r="J162" s="225"/>
      <c r="K162" s="212"/>
      <c r="L162" s="133"/>
      <c r="M162" s="133"/>
      <c r="N162" s="133"/>
      <c r="O162" s="133"/>
      <c r="P162" s="133"/>
      <c r="Q162" s="133"/>
      <c r="R162" s="133"/>
      <c r="S162" s="212"/>
      <c r="T162" s="152"/>
      <c r="U162" s="134"/>
      <c r="V162" s="132"/>
      <c r="W162" s="64"/>
      <c r="X162" s="288" t="str">
        <f>IF(ISBLANK(W162), "", VLOOKUP(W162, Z!$A$2:$C$4127, 3, FALSE))</f>
        <v/>
      </c>
      <c r="Y162" s="162"/>
      <c r="Z162" s="209">
        <f t="shared" si="2"/>
        <v>0</v>
      </c>
      <c r="AA162" s="203"/>
    </row>
    <row r="163" spans="1:27" ht="12.75" customHeight="1" x14ac:dyDescent="0.2">
      <c r="A163" s="208"/>
      <c r="B163" s="205">
        <v>134</v>
      </c>
      <c r="C163" s="132"/>
      <c r="D163" s="64"/>
      <c r="E163" s="288" t="str">
        <f>IF(ISBLANK(D163), "", VLOOKUP(D163, Z!$A$2:$C$4127, 3, FALSE))</f>
        <v/>
      </c>
      <c r="F163" s="133"/>
      <c r="G163" s="133"/>
      <c r="H163" s="133"/>
      <c r="I163" s="133"/>
      <c r="J163" s="225"/>
      <c r="K163" s="212"/>
      <c r="L163" s="133"/>
      <c r="M163" s="133"/>
      <c r="N163" s="133"/>
      <c r="O163" s="133"/>
      <c r="P163" s="133"/>
      <c r="Q163" s="133"/>
      <c r="R163" s="133"/>
      <c r="S163" s="212"/>
      <c r="T163" s="152"/>
      <c r="U163" s="134"/>
      <c r="V163" s="132"/>
      <c r="W163" s="64"/>
      <c r="X163" s="288" t="str">
        <f>IF(ISBLANK(W163), "", VLOOKUP(W163, Z!$A$2:$C$4127, 3, FALSE))</f>
        <v/>
      </c>
      <c r="Y163" s="162"/>
      <c r="Z163" s="209">
        <f t="shared" si="2"/>
        <v>0</v>
      </c>
      <c r="AA163" s="203"/>
    </row>
    <row r="164" spans="1:27" ht="12.75" customHeight="1" x14ac:dyDescent="0.2">
      <c r="A164" s="208"/>
      <c r="B164" s="205">
        <v>135</v>
      </c>
      <c r="C164" s="132"/>
      <c r="D164" s="64"/>
      <c r="E164" s="288" t="str">
        <f>IF(ISBLANK(D164), "", VLOOKUP(D164, Z!$A$2:$C$4127, 3, FALSE))</f>
        <v/>
      </c>
      <c r="F164" s="133"/>
      <c r="G164" s="133"/>
      <c r="H164" s="133"/>
      <c r="I164" s="133"/>
      <c r="J164" s="225"/>
      <c r="K164" s="212"/>
      <c r="L164" s="133"/>
      <c r="M164" s="133"/>
      <c r="N164" s="133"/>
      <c r="O164" s="133"/>
      <c r="P164" s="133"/>
      <c r="Q164" s="133"/>
      <c r="R164" s="133"/>
      <c r="S164" s="212"/>
      <c r="T164" s="152"/>
      <c r="U164" s="134"/>
      <c r="V164" s="132"/>
      <c r="W164" s="64"/>
      <c r="X164" s="288" t="str">
        <f>IF(ISBLANK(W164), "", VLOOKUP(W164, Z!$A$2:$C$4127, 3, FALSE))</f>
        <v/>
      </c>
      <c r="Y164" s="162"/>
      <c r="Z164" s="209">
        <f t="shared" si="2"/>
        <v>0</v>
      </c>
      <c r="AA164" s="203"/>
    </row>
    <row r="165" spans="1:27" ht="12.75" customHeight="1" x14ac:dyDescent="0.2">
      <c r="A165" s="208"/>
      <c r="B165" s="205">
        <v>136</v>
      </c>
      <c r="C165" s="132"/>
      <c r="D165" s="64"/>
      <c r="E165" s="288" t="str">
        <f>IF(ISBLANK(D165), "", VLOOKUP(D165, Z!$A$2:$C$4127, 3, FALSE))</f>
        <v/>
      </c>
      <c r="F165" s="133"/>
      <c r="G165" s="133"/>
      <c r="H165" s="133"/>
      <c r="I165" s="133"/>
      <c r="J165" s="225"/>
      <c r="K165" s="212"/>
      <c r="L165" s="133"/>
      <c r="M165" s="133"/>
      <c r="N165" s="133"/>
      <c r="O165" s="133"/>
      <c r="P165" s="133"/>
      <c r="Q165" s="133"/>
      <c r="R165" s="133"/>
      <c r="S165" s="212"/>
      <c r="T165" s="152"/>
      <c r="U165" s="134"/>
      <c r="V165" s="132"/>
      <c r="W165" s="64"/>
      <c r="X165" s="288" t="str">
        <f>IF(ISBLANK(W165), "", VLOOKUP(W165, Z!$A$2:$C$4127, 3, FALSE))</f>
        <v/>
      </c>
      <c r="Y165" s="162"/>
      <c r="Z165" s="209">
        <f t="shared" si="2"/>
        <v>0</v>
      </c>
      <c r="AA165" s="203"/>
    </row>
    <row r="166" spans="1:27" ht="12.75" customHeight="1" x14ac:dyDescent="0.2">
      <c r="A166" s="208"/>
      <c r="B166" s="205">
        <v>137</v>
      </c>
      <c r="C166" s="132"/>
      <c r="D166" s="64"/>
      <c r="E166" s="288" t="str">
        <f>IF(ISBLANK(D166), "", VLOOKUP(D166, Z!$A$2:$C$4127, 3, FALSE))</f>
        <v/>
      </c>
      <c r="F166" s="133"/>
      <c r="G166" s="133"/>
      <c r="H166" s="133"/>
      <c r="I166" s="133"/>
      <c r="J166" s="225"/>
      <c r="K166" s="212"/>
      <c r="L166" s="133"/>
      <c r="M166" s="133"/>
      <c r="N166" s="133"/>
      <c r="O166" s="133"/>
      <c r="P166" s="133"/>
      <c r="Q166" s="133"/>
      <c r="R166" s="133"/>
      <c r="S166" s="212"/>
      <c r="T166" s="152"/>
      <c r="U166" s="134"/>
      <c r="V166" s="132"/>
      <c r="W166" s="64"/>
      <c r="X166" s="288" t="str">
        <f>IF(ISBLANK(W166), "", VLOOKUP(W166, Z!$A$2:$C$4127, 3, FALSE))</f>
        <v/>
      </c>
      <c r="Y166" s="162"/>
      <c r="Z166" s="209">
        <f t="shared" si="2"/>
        <v>0</v>
      </c>
      <c r="AA166" s="203"/>
    </row>
    <row r="167" spans="1:27" ht="12.75" customHeight="1" x14ac:dyDescent="0.2">
      <c r="A167" s="208"/>
      <c r="B167" s="205">
        <v>138</v>
      </c>
      <c r="C167" s="132"/>
      <c r="D167" s="64"/>
      <c r="E167" s="288" t="str">
        <f>IF(ISBLANK(D167), "", VLOOKUP(D167, Z!$A$2:$C$4127, 3, FALSE))</f>
        <v/>
      </c>
      <c r="F167" s="133"/>
      <c r="G167" s="133"/>
      <c r="H167" s="133"/>
      <c r="I167" s="133"/>
      <c r="J167" s="225"/>
      <c r="K167" s="212"/>
      <c r="L167" s="133"/>
      <c r="M167" s="133"/>
      <c r="N167" s="133"/>
      <c r="O167" s="133"/>
      <c r="P167" s="133"/>
      <c r="Q167" s="133"/>
      <c r="R167" s="133"/>
      <c r="S167" s="212"/>
      <c r="T167" s="152"/>
      <c r="U167" s="134"/>
      <c r="V167" s="132"/>
      <c r="W167" s="64"/>
      <c r="X167" s="288" t="str">
        <f>IF(ISBLANK(W167), "", VLOOKUP(W167, Z!$A$2:$C$4127, 3, FALSE))</f>
        <v/>
      </c>
      <c r="Y167" s="162"/>
      <c r="Z167" s="209">
        <f t="shared" si="2"/>
        <v>0</v>
      </c>
      <c r="AA167" s="203"/>
    </row>
    <row r="168" spans="1:27" ht="12.75" customHeight="1" x14ac:dyDescent="0.2">
      <c r="A168" s="208"/>
      <c r="B168" s="205">
        <v>139</v>
      </c>
      <c r="C168" s="132"/>
      <c r="D168" s="64"/>
      <c r="E168" s="288" t="str">
        <f>IF(ISBLANK(D168), "", VLOOKUP(D168, Z!$A$2:$C$4127, 3, FALSE))</f>
        <v/>
      </c>
      <c r="F168" s="133"/>
      <c r="G168" s="133"/>
      <c r="H168" s="133"/>
      <c r="I168" s="133"/>
      <c r="J168" s="225"/>
      <c r="K168" s="212"/>
      <c r="L168" s="133"/>
      <c r="M168" s="133"/>
      <c r="N168" s="133"/>
      <c r="O168" s="133"/>
      <c r="P168" s="133"/>
      <c r="Q168" s="133"/>
      <c r="R168" s="133"/>
      <c r="S168" s="212"/>
      <c r="T168" s="152"/>
      <c r="U168" s="134"/>
      <c r="V168" s="132"/>
      <c r="W168" s="64"/>
      <c r="X168" s="288" t="str">
        <f>IF(ISBLANK(W168), "", VLOOKUP(W168, Z!$A$2:$C$4127, 3, FALSE))</f>
        <v/>
      </c>
      <c r="Y168" s="162"/>
      <c r="Z168" s="209">
        <f t="shared" si="2"/>
        <v>0</v>
      </c>
      <c r="AA168" s="203"/>
    </row>
    <row r="169" spans="1:27" ht="12.75" customHeight="1" x14ac:dyDescent="0.2">
      <c r="A169" s="208"/>
      <c r="B169" s="205">
        <v>140</v>
      </c>
      <c r="C169" s="132"/>
      <c r="D169" s="64"/>
      <c r="E169" s="288" t="str">
        <f>IF(ISBLANK(D169), "", VLOOKUP(D169, Z!$A$2:$C$4127, 3, FALSE))</f>
        <v/>
      </c>
      <c r="F169" s="133"/>
      <c r="G169" s="133"/>
      <c r="H169" s="133"/>
      <c r="I169" s="133"/>
      <c r="J169" s="225"/>
      <c r="K169" s="212"/>
      <c r="L169" s="133"/>
      <c r="M169" s="133"/>
      <c r="N169" s="133"/>
      <c r="O169" s="133"/>
      <c r="P169" s="133"/>
      <c r="Q169" s="133"/>
      <c r="R169" s="133"/>
      <c r="S169" s="212"/>
      <c r="T169" s="152"/>
      <c r="U169" s="134"/>
      <c r="V169" s="132"/>
      <c r="W169" s="64"/>
      <c r="X169" s="288" t="str">
        <f>IF(ISBLANK(W169), "", VLOOKUP(W169, Z!$A$2:$C$4127, 3, FALSE))</f>
        <v/>
      </c>
      <c r="Y169" s="162"/>
      <c r="Z169" s="209">
        <f t="shared" si="2"/>
        <v>0</v>
      </c>
      <c r="AA169" s="203"/>
    </row>
    <row r="170" spans="1:27" ht="12.75" customHeight="1" x14ac:dyDescent="0.2">
      <c r="A170" s="208"/>
      <c r="B170" s="205">
        <v>141</v>
      </c>
      <c r="C170" s="132"/>
      <c r="D170" s="64"/>
      <c r="E170" s="288" t="str">
        <f>IF(ISBLANK(D170), "", VLOOKUP(D170, Z!$A$2:$C$4127, 3, FALSE))</f>
        <v/>
      </c>
      <c r="F170" s="133"/>
      <c r="G170" s="133"/>
      <c r="H170" s="133"/>
      <c r="I170" s="133"/>
      <c r="J170" s="225"/>
      <c r="K170" s="212"/>
      <c r="L170" s="133"/>
      <c r="M170" s="133"/>
      <c r="N170" s="133"/>
      <c r="O170" s="133"/>
      <c r="P170" s="133"/>
      <c r="Q170" s="133"/>
      <c r="R170" s="133"/>
      <c r="S170" s="212"/>
      <c r="T170" s="152"/>
      <c r="U170" s="134"/>
      <c r="V170" s="132"/>
      <c r="W170" s="64"/>
      <c r="X170" s="288" t="str">
        <f>IF(ISBLANK(W170), "", VLOOKUP(W170, Z!$A$2:$C$4127, 3, FALSE))</f>
        <v/>
      </c>
      <c r="Y170" s="162"/>
      <c r="Z170" s="209">
        <f t="shared" si="2"/>
        <v>0</v>
      </c>
      <c r="AA170" s="203"/>
    </row>
    <row r="171" spans="1:27" ht="12.75" customHeight="1" x14ac:dyDescent="0.2">
      <c r="A171" s="208"/>
      <c r="B171" s="205">
        <v>142</v>
      </c>
      <c r="C171" s="132"/>
      <c r="D171" s="64"/>
      <c r="E171" s="288" t="str">
        <f>IF(ISBLANK(D171), "", VLOOKUP(D171, Z!$A$2:$C$4127, 3, FALSE))</f>
        <v/>
      </c>
      <c r="F171" s="133"/>
      <c r="G171" s="133"/>
      <c r="H171" s="133"/>
      <c r="I171" s="133"/>
      <c r="J171" s="225"/>
      <c r="K171" s="212"/>
      <c r="L171" s="133"/>
      <c r="M171" s="133"/>
      <c r="N171" s="133"/>
      <c r="O171" s="133"/>
      <c r="P171" s="133"/>
      <c r="Q171" s="133"/>
      <c r="R171" s="133"/>
      <c r="S171" s="212"/>
      <c r="T171" s="152"/>
      <c r="U171" s="134"/>
      <c r="V171" s="132"/>
      <c r="W171" s="64"/>
      <c r="X171" s="288" t="str">
        <f>IF(ISBLANK(W171), "", VLOOKUP(W171, Z!$A$2:$C$4127, 3, FALSE))</f>
        <v/>
      </c>
      <c r="Y171" s="162"/>
      <c r="Z171" s="209">
        <f t="shared" si="2"/>
        <v>0</v>
      </c>
      <c r="AA171" s="203"/>
    </row>
    <row r="172" spans="1:27" ht="12.75" customHeight="1" x14ac:dyDescent="0.2">
      <c r="A172" s="208"/>
      <c r="B172" s="205">
        <v>143</v>
      </c>
      <c r="C172" s="132"/>
      <c r="D172" s="64"/>
      <c r="E172" s="288" t="str">
        <f>IF(ISBLANK(D172), "", VLOOKUP(D172, Z!$A$2:$C$4127, 3, FALSE))</f>
        <v/>
      </c>
      <c r="F172" s="133"/>
      <c r="G172" s="133"/>
      <c r="H172" s="133"/>
      <c r="I172" s="133"/>
      <c r="J172" s="225"/>
      <c r="K172" s="212"/>
      <c r="L172" s="133"/>
      <c r="M172" s="133"/>
      <c r="N172" s="133"/>
      <c r="O172" s="133"/>
      <c r="P172" s="133"/>
      <c r="Q172" s="133"/>
      <c r="R172" s="133"/>
      <c r="S172" s="212"/>
      <c r="T172" s="152"/>
      <c r="U172" s="134"/>
      <c r="V172" s="132"/>
      <c r="W172" s="64"/>
      <c r="X172" s="288" t="str">
        <f>IF(ISBLANK(W172), "", VLOOKUP(W172, Z!$A$2:$C$4127, 3, FALSE))</f>
        <v/>
      </c>
      <c r="Y172" s="162"/>
      <c r="Z172" s="209">
        <f t="shared" si="2"/>
        <v>0</v>
      </c>
      <c r="AA172" s="203"/>
    </row>
    <row r="173" spans="1:27" ht="12.75" customHeight="1" x14ac:dyDescent="0.2">
      <c r="A173" s="208"/>
      <c r="B173" s="205">
        <v>144</v>
      </c>
      <c r="C173" s="132"/>
      <c r="D173" s="64"/>
      <c r="E173" s="288" t="str">
        <f>IF(ISBLANK(D173), "", VLOOKUP(D173, Z!$A$2:$C$4127, 3, FALSE))</f>
        <v/>
      </c>
      <c r="F173" s="133"/>
      <c r="G173" s="133"/>
      <c r="H173" s="133"/>
      <c r="I173" s="133"/>
      <c r="J173" s="225"/>
      <c r="K173" s="212"/>
      <c r="L173" s="133"/>
      <c r="M173" s="133"/>
      <c r="N173" s="133"/>
      <c r="O173" s="133"/>
      <c r="P173" s="133"/>
      <c r="Q173" s="133"/>
      <c r="R173" s="133"/>
      <c r="S173" s="212"/>
      <c r="T173" s="152"/>
      <c r="U173" s="134"/>
      <c r="V173" s="132"/>
      <c r="W173" s="64"/>
      <c r="X173" s="288" t="str">
        <f>IF(ISBLANK(W173), "", VLOOKUP(W173, Z!$A$2:$C$4127, 3, FALSE))</f>
        <v/>
      </c>
      <c r="Y173" s="162"/>
      <c r="Z173" s="209">
        <f t="shared" si="2"/>
        <v>0</v>
      </c>
      <c r="AA173" s="203"/>
    </row>
    <row r="174" spans="1:27" ht="12.75" customHeight="1" x14ac:dyDescent="0.2">
      <c r="A174" s="208"/>
      <c r="B174" s="205">
        <v>145</v>
      </c>
      <c r="C174" s="132"/>
      <c r="D174" s="64"/>
      <c r="E174" s="288" t="str">
        <f>IF(ISBLANK(D174), "", VLOOKUP(D174, Z!$A$2:$C$4127, 3, FALSE))</f>
        <v/>
      </c>
      <c r="F174" s="133"/>
      <c r="G174" s="133"/>
      <c r="H174" s="133"/>
      <c r="I174" s="133"/>
      <c r="J174" s="225"/>
      <c r="K174" s="212"/>
      <c r="L174" s="133"/>
      <c r="M174" s="133"/>
      <c r="N174" s="133"/>
      <c r="O174" s="133"/>
      <c r="P174" s="133"/>
      <c r="Q174" s="133"/>
      <c r="R174" s="133"/>
      <c r="S174" s="212"/>
      <c r="T174" s="152"/>
      <c r="U174" s="134"/>
      <c r="V174" s="132"/>
      <c r="W174" s="64"/>
      <c r="X174" s="288" t="str">
        <f>IF(ISBLANK(W174), "", VLOOKUP(W174, Z!$A$2:$C$4127, 3, FALSE))</f>
        <v/>
      </c>
      <c r="Y174" s="162"/>
      <c r="Z174" s="209">
        <f t="shared" si="2"/>
        <v>0</v>
      </c>
      <c r="AA174" s="203"/>
    </row>
    <row r="175" spans="1:27" ht="12.75" customHeight="1" x14ac:dyDescent="0.2">
      <c r="A175" s="208"/>
      <c r="B175" s="205">
        <v>146</v>
      </c>
      <c r="C175" s="132"/>
      <c r="D175" s="64"/>
      <c r="E175" s="288" t="str">
        <f>IF(ISBLANK(D175), "", VLOOKUP(D175, Z!$A$2:$C$4127, 3, FALSE))</f>
        <v/>
      </c>
      <c r="F175" s="133"/>
      <c r="G175" s="133"/>
      <c r="H175" s="133"/>
      <c r="I175" s="133"/>
      <c r="J175" s="225"/>
      <c r="K175" s="212"/>
      <c r="L175" s="133"/>
      <c r="M175" s="133"/>
      <c r="N175" s="133"/>
      <c r="O175" s="133"/>
      <c r="P175" s="133"/>
      <c r="Q175" s="133"/>
      <c r="R175" s="133"/>
      <c r="S175" s="212"/>
      <c r="T175" s="152"/>
      <c r="U175" s="134"/>
      <c r="V175" s="132"/>
      <c r="W175" s="64"/>
      <c r="X175" s="288" t="str">
        <f>IF(ISBLANK(W175), "", VLOOKUP(W175, Z!$A$2:$C$4127, 3, FALSE))</f>
        <v/>
      </c>
      <c r="Y175" s="162"/>
      <c r="Z175" s="209">
        <f t="shared" si="2"/>
        <v>0</v>
      </c>
      <c r="AA175" s="203"/>
    </row>
    <row r="176" spans="1:27" ht="12.75" customHeight="1" x14ac:dyDescent="0.2">
      <c r="A176" s="208"/>
      <c r="B176" s="205">
        <v>147</v>
      </c>
      <c r="C176" s="132"/>
      <c r="D176" s="64"/>
      <c r="E176" s="288" t="str">
        <f>IF(ISBLANK(D176), "", VLOOKUP(D176, Z!$A$2:$C$4127, 3, FALSE))</f>
        <v/>
      </c>
      <c r="F176" s="133"/>
      <c r="G176" s="133"/>
      <c r="H176" s="133"/>
      <c r="I176" s="133"/>
      <c r="J176" s="225"/>
      <c r="K176" s="212"/>
      <c r="L176" s="133"/>
      <c r="M176" s="133"/>
      <c r="N176" s="133"/>
      <c r="O176" s="133"/>
      <c r="P176" s="133"/>
      <c r="Q176" s="133"/>
      <c r="R176" s="133"/>
      <c r="S176" s="212"/>
      <c r="T176" s="152"/>
      <c r="U176" s="134"/>
      <c r="V176" s="132"/>
      <c r="W176" s="64"/>
      <c r="X176" s="288" t="str">
        <f>IF(ISBLANK(W176), "", VLOOKUP(W176, Z!$A$2:$C$4127, 3, FALSE))</f>
        <v/>
      </c>
      <c r="Y176" s="162"/>
      <c r="Z176" s="209">
        <f t="shared" si="2"/>
        <v>0</v>
      </c>
      <c r="AA176" s="203"/>
    </row>
    <row r="177" spans="1:27" ht="12.75" customHeight="1" x14ac:dyDescent="0.2">
      <c r="A177" s="208"/>
      <c r="B177" s="205">
        <v>148</v>
      </c>
      <c r="C177" s="132"/>
      <c r="D177" s="64"/>
      <c r="E177" s="288" t="str">
        <f>IF(ISBLANK(D177), "", VLOOKUP(D177, Z!$A$2:$C$4127, 3, FALSE))</f>
        <v/>
      </c>
      <c r="F177" s="133"/>
      <c r="G177" s="133"/>
      <c r="H177" s="133"/>
      <c r="I177" s="133"/>
      <c r="J177" s="225"/>
      <c r="K177" s="212"/>
      <c r="L177" s="133"/>
      <c r="M177" s="133"/>
      <c r="N177" s="133"/>
      <c r="O177" s="133"/>
      <c r="P177" s="133"/>
      <c r="Q177" s="133"/>
      <c r="R177" s="133"/>
      <c r="S177" s="212"/>
      <c r="T177" s="152"/>
      <c r="U177" s="134"/>
      <c r="V177" s="132"/>
      <c r="W177" s="64"/>
      <c r="X177" s="288" t="str">
        <f>IF(ISBLANK(W177), "", VLOOKUP(W177, Z!$A$2:$C$4127, 3, FALSE))</f>
        <v/>
      </c>
      <c r="Y177" s="162"/>
      <c r="Z177" s="209">
        <f t="shared" si="2"/>
        <v>0</v>
      </c>
      <c r="AA177" s="203"/>
    </row>
    <row r="178" spans="1:27" ht="12.75" customHeight="1" x14ac:dyDescent="0.2">
      <c r="A178" s="208"/>
      <c r="B178" s="205">
        <v>149</v>
      </c>
      <c r="C178" s="132"/>
      <c r="D178" s="64"/>
      <c r="E178" s="288" t="str">
        <f>IF(ISBLANK(D178), "", VLOOKUP(D178, Z!$A$2:$C$4127, 3, FALSE))</f>
        <v/>
      </c>
      <c r="F178" s="133"/>
      <c r="G178" s="133"/>
      <c r="H178" s="133"/>
      <c r="I178" s="133"/>
      <c r="J178" s="225"/>
      <c r="K178" s="212"/>
      <c r="L178" s="133"/>
      <c r="M178" s="133"/>
      <c r="N178" s="133"/>
      <c r="O178" s="133"/>
      <c r="P178" s="133"/>
      <c r="Q178" s="133"/>
      <c r="R178" s="133"/>
      <c r="S178" s="212"/>
      <c r="T178" s="152"/>
      <c r="U178" s="134"/>
      <c r="V178" s="132"/>
      <c r="W178" s="64"/>
      <c r="X178" s="288" t="str">
        <f>IF(ISBLANK(W178), "", VLOOKUP(W178, Z!$A$2:$C$4127, 3, FALSE))</f>
        <v/>
      </c>
      <c r="Y178" s="162"/>
      <c r="Z178" s="209">
        <f t="shared" si="2"/>
        <v>0</v>
      </c>
      <c r="AA178" s="203"/>
    </row>
    <row r="179" spans="1:27" ht="12.75" customHeight="1" x14ac:dyDescent="0.2">
      <c r="A179" s="208"/>
      <c r="B179" s="205">
        <v>150</v>
      </c>
      <c r="C179" s="132"/>
      <c r="D179" s="64"/>
      <c r="E179" s="288" t="str">
        <f>IF(ISBLANK(D179), "", VLOOKUP(D179, Z!$A$2:$C$4127, 3, FALSE))</f>
        <v/>
      </c>
      <c r="F179" s="133"/>
      <c r="G179" s="133"/>
      <c r="H179" s="133"/>
      <c r="I179" s="133"/>
      <c r="J179" s="225"/>
      <c r="K179" s="212"/>
      <c r="L179" s="133"/>
      <c r="M179" s="133"/>
      <c r="N179" s="133"/>
      <c r="O179" s="133"/>
      <c r="P179" s="133"/>
      <c r="Q179" s="133"/>
      <c r="R179" s="133"/>
      <c r="S179" s="212"/>
      <c r="T179" s="152"/>
      <c r="U179" s="134"/>
      <c r="V179" s="132"/>
      <c r="W179" s="64"/>
      <c r="X179" s="288" t="str">
        <f>IF(ISBLANK(W179), "", VLOOKUP(W179, Z!$A$2:$C$4127, 3, FALSE))</f>
        <v/>
      </c>
      <c r="Y179" s="162"/>
      <c r="Z179" s="209">
        <f t="shared" si="2"/>
        <v>0</v>
      </c>
      <c r="AA179" s="203"/>
    </row>
    <row r="180" spans="1:27" ht="12.75" customHeight="1" x14ac:dyDescent="0.2">
      <c r="A180" s="208"/>
      <c r="B180" s="205">
        <v>151</v>
      </c>
      <c r="C180" s="132"/>
      <c r="D180" s="64"/>
      <c r="E180" s="288" t="str">
        <f>IF(ISBLANK(D180), "", VLOOKUP(D180, Z!$A$2:$C$4127, 3, FALSE))</f>
        <v/>
      </c>
      <c r="F180" s="133"/>
      <c r="G180" s="133"/>
      <c r="H180" s="133"/>
      <c r="I180" s="133"/>
      <c r="J180" s="225"/>
      <c r="K180" s="212"/>
      <c r="L180" s="133"/>
      <c r="M180" s="133"/>
      <c r="N180" s="133"/>
      <c r="O180" s="133"/>
      <c r="P180" s="133"/>
      <c r="Q180" s="133"/>
      <c r="R180" s="133"/>
      <c r="S180" s="212"/>
      <c r="T180" s="152"/>
      <c r="U180" s="134"/>
      <c r="V180" s="132"/>
      <c r="W180" s="64"/>
      <c r="X180" s="288" t="str">
        <f>IF(ISBLANK(W180), "", VLOOKUP(W180, Z!$A$2:$C$4127, 3, FALSE))</f>
        <v/>
      </c>
      <c r="Y180" s="162"/>
      <c r="Z180" s="209">
        <f t="shared" si="2"/>
        <v>0</v>
      </c>
      <c r="AA180" s="203"/>
    </row>
    <row r="181" spans="1:27" ht="12.75" customHeight="1" x14ac:dyDescent="0.2">
      <c r="A181" s="208"/>
      <c r="B181" s="205">
        <v>152</v>
      </c>
      <c r="C181" s="132"/>
      <c r="D181" s="64"/>
      <c r="E181" s="288" t="str">
        <f>IF(ISBLANK(D181), "", VLOOKUP(D181, Z!$A$2:$C$4127, 3, FALSE))</f>
        <v/>
      </c>
      <c r="F181" s="133"/>
      <c r="G181" s="133"/>
      <c r="H181" s="133"/>
      <c r="I181" s="133"/>
      <c r="J181" s="225"/>
      <c r="K181" s="212"/>
      <c r="L181" s="133"/>
      <c r="M181" s="133"/>
      <c r="N181" s="133"/>
      <c r="O181" s="133"/>
      <c r="P181" s="133"/>
      <c r="Q181" s="133"/>
      <c r="R181" s="133"/>
      <c r="S181" s="212"/>
      <c r="T181" s="152"/>
      <c r="U181" s="134"/>
      <c r="V181" s="132"/>
      <c r="W181" s="64"/>
      <c r="X181" s="288" t="str">
        <f>IF(ISBLANK(W181), "", VLOOKUP(W181, Z!$A$2:$C$4127, 3, FALSE))</f>
        <v/>
      </c>
      <c r="Y181" s="162"/>
      <c r="Z181" s="209">
        <f t="shared" si="2"/>
        <v>0</v>
      </c>
      <c r="AA181" s="203"/>
    </row>
    <row r="182" spans="1:27" ht="12.75" customHeight="1" x14ac:dyDescent="0.2">
      <c r="A182" s="208"/>
      <c r="B182" s="205">
        <v>153</v>
      </c>
      <c r="C182" s="132"/>
      <c r="D182" s="64"/>
      <c r="E182" s="288" t="str">
        <f>IF(ISBLANK(D182), "", VLOOKUP(D182, Z!$A$2:$C$4127, 3, FALSE))</f>
        <v/>
      </c>
      <c r="F182" s="133"/>
      <c r="G182" s="133"/>
      <c r="H182" s="133"/>
      <c r="I182" s="133"/>
      <c r="J182" s="225"/>
      <c r="K182" s="212"/>
      <c r="L182" s="133"/>
      <c r="M182" s="133"/>
      <c r="N182" s="133"/>
      <c r="O182" s="133"/>
      <c r="P182" s="133"/>
      <c r="Q182" s="133"/>
      <c r="R182" s="133"/>
      <c r="S182" s="212"/>
      <c r="T182" s="152"/>
      <c r="U182" s="134"/>
      <c r="V182" s="132"/>
      <c r="W182" s="64"/>
      <c r="X182" s="288" t="str">
        <f>IF(ISBLANK(W182), "", VLOOKUP(W182, Z!$A$2:$C$4127, 3, FALSE))</f>
        <v/>
      </c>
      <c r="Y182" s="162"/>
      <c r="Z182" s="209">
        <f t="shared" si="2"/>
        <v>0</v>
      </c>
      <c r="AA182" s="203"/>
    </row>
    <row r="183" spans="1:27" ht="12.75" customHeight="1" x14ac:dyDescent="0.2">
      <c r="A183" s="208"/>
      <c r="B183" s="205">
        <v>154</v>
      </c>
      <c r="C183" s="132"/>
      <c r="D183" s="64"/>
      <c r="E183" s="288" t="str">
        <f>IF(ISBLANK(D183), "", VLOOKUP(D183, Z!$A$2:$C$4127, 3, FALSE))</f>
        <v/>
      </c>
      <c r="F183" s="133"/>
      <c r="G183" s="133"/>
      <c r="H183" s="133"/>
      <c r="I183" s="133"/>
      <c r="J183" s="225"/>
      <c r="K183" s="212"/>
      <c r="L183" s="133"/>
      <c r="M183" s="133"/>
      <c r="N183" s="133"/>
      <c r="O183" s="133"/>
      <c r="P183" s="133"/>
      <c r="Q183" s="133"/>
      <c r="R183" s="133"/>
      <c r="S183" s="212"/>
      <c r="T183" s="152"/>
      <c r="U183" s="134"/>
      <c r="V183" s="132"/>
      <c r="W183" s="64"/>
      <c r="X183" s="288" t="str">
        <f>IF(ISBLANK(W183), "", VLOOKUP(W183, Z!$A$2:$C$4127, 3, FALSE))</f>
        <v/>
      </c>
      <c r="Y183" s="162"/>
      <c r="Z183" s="209">
        <f t="shared" si="2"/>
        <v>0</v>
      </c>
      <c r="AA183" s="203"/>
    </row>
    <row r="184" spans="1:27" ht="12.75" customHeight="1" x14ac:dyDescent="0.2">
      <c r="A184" s="208"/>
      <c r="B184" s="205">
        <v>155</v>
      </c>
      <c r="C184" s="132"/>
      <c r="D184" s="64"/>
      <c r="E184" s="288" t="str">
        <f>IF(ISBLANK(D184), "", VLOOKUP(D184, Z!$A$2:$C$4127, 3, FALSE))</f>
        <v/>
      </c>
      <c r="F184" s="133"/>
      <c r="G184" s="133"/>
      <c r="H184" s="133"/>
      <c r="I184" s="133"/>
      <c r="J184" s="225"/>
      <c r="K184" s="212"/>
      <c r="L184" s="133"/>
      <c r="M184" s="133"/>
      <c r="N184" s="133"/>
      <c r="O184" s="133"/>
      <c r="P184" s="133"/>
      <c r="Q184" s="133"/>
      <c r="R184" s="133"/>
      <c r="S184" s="212"/>
      <c r="T184" s="152"/>
      <c r="U184" s="134"/>
      <c r="V184" s="132"/>
      <c r="W184" s="64"/>
      <c r="X184" s="288" t="str">
        <f>IF(ISBLANK(W184), "", VLOOKUP(W184, Z!$A$2:$C$4127, 3, FALSE))</f>
        <v/>
      </c>
      <c r="Y184" s="162"/>
      <c r="Z184" s="209">
        <f t="shared" si="2"/>
        <v>0</v>
      </c>
      <c r="AA184" s="203"/>
    </row>
    <row r="185" spans="1:27" ht="12.75" customHeight="1" x14ac:dyDescent="0.2">
      <c r="A185" s="208"/>
      <c r="B185" s="205">
        <v>156</v>
      </c>
      <c r="C185" s="132"/>
      <c r="D185" s="64"/>
      <c r="E185" s="288" t="str">
        <f>IF(ISBLANK(D185), "", VLOOKUP(D185, Z!$A$2:$C$4127, 3, FALSE))</f>
        <v/>
      </c>
      <c r="F185" s="133"/>
      <c r="G185" s="133"/>
      <c r="H185" s="133"/>
      <c r="I185" s="133"/>
      <c r="J185" s="225"/>
      <c r="K185" s="212"/>
      <c r="L185" s="133"/>
      <c r="M185" s="133"/>
      <c r="N185" s="133"/>
      <c r="O185" s="133"/>
      <c r="P185" s="133"/>
      <c r="Q185" s="133"/>
      <c r="R185" s="133"/>
      <c r="S185" s="212"/>
      <c r="T185" s="152"/>
      <c r="U185" s="134"/>
      <c r="V185" s="132"/>
      <c r="W185" s="64"/>
      <c r="X185" s="288" t="str">
        <f>IF(ISBLANK(W185), "", VLOOKUP(W185, Z!$A$2:$C$4127, 3, FALSE))</f>
        <v/>
      </c>
      <c r="Y185" s="162"/>
      <c r="Z185" s="209">
        <f t="shared" si="2"/>
        <v>0</v>
      </c>
      <c r="AA185" s="203"/>
    </row>
    <row r="186" spans="1:27" ht="12.75" customHeight="1" x14ac:dyDescent="0.2">
      <c r="A186" s="208"/>
      <c r="B186" s="205">
        <v>157</v>
      </c>
      <c r="C186" s="132"/>
      <c r="D186" s="64"/>
      <c r="E186" s="288" t="str">
        <f>IF(ISBLANK(D186), "", VLOOKUP(D186, Z!$A$2:$C$4127, 3, FALSE))</f>
        <v/>
      </c>
      <c r="F186" s="133"/>
      <c r="G186" s="133"/>
      <c r="H186" s="133"/>
      <c r="I186" s="133"/>
      <c r="J186" s="225"/>
      <c r="K186" s="212"/>
      <c r="L186" s="133"/>
      <c r="M186" s="133"/>
      <c r="N186" s="133"/>
      <c r="O186" s="133"/>
      <c r="P186" s="133"/>
      <c r="Q186" s="133"/>
      <c r="R186" s="133"/>
      <c r="S186" s="212"/>
      <c r="T186" s="152"/>
      <c r="U186" s="134"/>
      <c r="V186" s="132"/>
      <c r="W186" s="64"/>
      <c r="X186" s="288" t="str">
        <f>IF(ISBLANK(W186), "", VLOOKUP(W186, Z!$A$2:$C$4127, 3, FALSE))</f>
        <v/>
      </c>
      <c r="Y186" s="162"/>
      <c r="Z186" s="209">
        <f t="shared" si="2"/>
        <v>0</v>
      </c>
      <c r="AA186" s="203"/>
    </row>
    <row r="187" spans="1:27" ht="12.75" customHeight="1" x14ac:dyDescent="0.2">
      <c r="A187" s="208"/>
      <c r="B187" s="205">
        <v>158</v>
      </c>
      <c r="C187" s="132"/>
      <c r="D187" s="64"/>
      <c r="E187" s="288" t="str">
        <f>IF(ISBLANK(D187), "", VLOOKUP(D187, Z!$A$2:$C$4127, 3, FALSE))</f>
        <v/>
      </c>
      <c r="F187" s="133"/>
      <c r="G187" s="133"/>
      <c r="H187" s="133"/>
      <c r="I187" s="133"/>
      <c r="J187" s="225"/>
      <c r="K187" s="212"/>
      <c r="L187" s="133"/>
      <c r="M187" s="133"/>
      <c r="N187" s="133"/>
      <c r="O187" s="133"/>
      <c r="P187" s="133"/>
      <c r="Q187" s="133"/>
      <c r="R187" s="133"/>
      <c r="S187" s="212"/>
      <c r="T187" s="152"/>
      <c r="U187" s="134"/>
      <c r="V187" s="132"/>
      <c r="W187" s="64"/>
      <c r="X187" s="288" t="str">
        <f>IF(ISBLANK(W187), "", VLOOKUP(W187, Z!$A$2:$C$4127, 3, FALSE))</f>
        <v/>
      </c>
      <c r="Y187" s="162"/>
      <c r="Z187" s="209">
        <f t="shared" si="2"/>
        <v>0</v>
      </c>
      <c r="AA187" s="203"/>
    </row>
    <row r="188" spans="1:27" ht="12.75" customHeight="1" x14ac:dyDescent="0.2">
      <c r="A188" s="208"/>
      <c r="B188" s="205">
        <v>159</v>
      </c>
      <c r="C188" s="132"/>
      <c r="D188" s="64"/>
      <c r="E188" s="288" t="str">
        <f>IF(ISBLANK(D188), "", VLOOKUP(D188, Z!$A$2:$C$4127, 3, FALSE))</f>
        <v/>
      </c>
      <c r="F188" s="133"/>
      <c r="G188" s="133"/>
      <c r="H188" s="133"/>
      <c r="I188" s="133"/>
      <c r="J188" s="225"/>
      <c r="K188" s="212"/>
      <c r="L188" s="133"/>
      <c r="M188" s="133"/>
      <c r="N188" s="133"/>
      <c r="O188" s="133"/>
      <c r="P188" s="133"/>
      <c r="Q188" s="133"/>
      <c r="R188" s="133"/>
      <c r="S188" s="212"/>
      <c r="T188" s="152"/>
      <c r="U188" s="134"/>
      <c r="V188" s="132"/>
      <c r="W188" s="64"/>
      <c r="X188" s="288" t="str">
        <f>IF(ISBLANK(W188), "", VLOOKUP(W188, Z!$A$2:$C$4127, 3, FALSE))</f>
        <v/>
      </c>
      <c r="Y188" s="162"/>
      <c r="Z188" s="209">
        <f t="shared" si="2"/>
        <v>0</v>
      </c>
      <c r="AA188" s="203"/>
    </row>
    <row r="189" spans="1:27" ht="12.75" customHeight="1" x14ac:dyDescent="0.2">
      <c r="A189" s="208"/>
      <c r="B189" s="205">
        <v>160</v>
      </c>
      <c r="C189" s="132"/>
      <c r="D189" s="64"/>
      <c r="E189" s="288" t="str">
        <f>IF(ISBLANK(D189), "", VLOOKUP(D189, Z!$A$2:$C$4127, 3, FALSE))</f>
        <v/>
      </c>
      <c r="F189" s="133"/>
      <c r="G189" s="133"/>
      <c r="H189" s="133"/>
      <c r="I189" s="133"/>
      <c r="J189" s="225"/>
      <c r="K189" s="212"/>
      <c r="L189" s="133"/>
      <c r="M189" s="133"/>
      <c r="N189" s="133"/>
      <c r="O189" s="133"/>
      <c r="P189" s="133"/>
      <c r="Q189" s="133"/>
      <c r="R189" s="133"/>
      <c r="S189" s="212"/>
      <c r="T189" s="152"/>
      <c r="U189" s="134"/>
      <c r="V189" s="132"/>
      <c r="W189" s="64"/>
      <c r="X189" s="288" t="str">
        <f>IF(ISBLANK(W189), "", VLOOKUP(W189, Z!$A$2:$C$4127, 3, FALSE))</f>
        <v/>
      </c>
      <c r="Y189" s="162"/>
      <c r="Z189" s="209">
        <f t="shared" si="2"/>
        <v>0</v>
      </c>
      <c r="AA189" s="203"/>
    </row>
    <row r="190" spans="1:27" ht="12.75" customHeight="1" x14ac:dyDescent="0.2">
      <c r="A190" s="208"/>
      <c r="B190" s="205">
        <v>161</v>
      </c>
      <c r="C190" s="132"/>
      <c r="D190" s="64"/>
      <c r="E190" s="288" t="str">
        <f>IF(ISBLANK(D190), "", VLOOKUP(D190, Z!$A$2:$C$4127, 3, FALSE))</f>
        <v/>
      </c>
      <c r="F190" s="133"/>
      <c r="G190" s="133"/>
      <c r="H190" s="133"/>
      <c r="I190" s="133"/>
      <c r="J190" s="225"/>
      <c r="K190" s="212"/>
      <c r="L190" s="133"/>
      <c r="M190" s="133"/>
      <c r="N190" s="133"/>
      <c r="O190" s="133"/>
      <c r="P190" s="133"/>
      <c r="Q190" s="133"/>
      <c r="R190" s="133"/>
      <c r="S190" s="212"/>
      <c r="T190" s="152"/>
      <c r="U190" s="134"/>
      <c r="V190" s="132"/>
      <c r="W190" s="64"/>
      <c r="X190" s="288" t="str">
        <f>IF(ISBLANK(W190), "", VLOOKUP(W190, Z!$A$2:$C$4127, 3, FALSE))</f>
        <v/>
      </c>
      <c r="Y190" s="162"/>
      <c r="Z190" s="209">
        <f t="shared" si="2"/>
        <v>0</v>
      </c>
      <c r="AA190" s="203"/>
    </row>
    <row r="191" spans="1:27" ht="12.75" customHeight="1" x14ac:dyDescent="0.2">
      <c r="A191" s="208"/>
      <c r="B191" s="205">
        <v>162</v>
      </c>
      <c r="C191" s="132"/>
      <c r="D191" s="64"/>
      <c r="E191" s="288" t="str">
        <f>IF(ISBLANK(D191), "", VLOOKUP(D191, Z!$A$2:$C$4127, 3, FALSE))</f>
        <v/>
      </c>
      <c r="F191" s="133"/>
      <c r="G191" s="133"/>
      <c r="H191" s="133"/>
      <c r="I191" s="133"/>
      <c r="J191" s="225"/>
      <c r="K191" s="212"/>
      <c r="L191" s="133"/>
      <c r="M191" s="133"/>
      <c r="N191" s="133"/>
      <c r="O191" s="133"/>
      <c r="P191" s="133"/>
      <c r="Q191" s="133"/>
      <c r="R191" s="133"/>
      <c r="S191" s="212"/>
      <c r="T191" s="152"/>
      <c r="U191" s="134"/>
      <c r="V191" s="132"/>
      <c r="W191" s="64"/>
      <c r="X191" s="288" t="str">
        <f>IF(ISBLANK(W191), "", VLOOKUP(W191, Z!$A$2:$C$4127, 3, FALSE))</f>
        <v/>
      </c>
      <c r="Y191" s="162"/>
      <c r="Z191" s="209">
        <f t="shared" si="2"/>
        <v>0</v>
      </c>
      <c r="AA191" s="203"/>
    </row>
    <row r="192" spans="1:27" ht="12.75" customHeight="1" x14ac:dyDescent="0.2">
      <c r="A192" s="208"/>
      <c r="B192" s="205">
        <v>163</v>
      </c>
      <c r="C192" s="132"/>
      <c r="D192" s="64"/>
      <c r="E192" s="288" t="str">
        <f>IF(ISBLANK(D192), "", VLOOKUP(D192, Z!$A$2:$C$4127, 3, FALSE))</f>
        <v/>
      </c>
      <c r="F192" s="133"/>
      <c r="G192" s="133"/>
      <c r="H192" s="133"/>
      <c r="I192" s="133"/>
      <c r="J192" s="225"/>
      <c r="K192" s="212"/>
      <c r="L192" s="133"/>
      <c r="M192" s="133"/>
      <c r="N192" s="133"/>
      <c r="O192" s="133"/>
      <c r="P192" s="133"/>
      <c r="Q192" s="133"/>
      <c r="R192" s="133"/>
      <c r="S192" s="212"/>
      <c r="T192" s="152"/>
      <c r="U192" s="134"/>
      <c r="V192" s="132"/>
      <c r="W192" s="64"/>
      <c r="X192" s="288" t="str">
        <f>IF(ISBLANK(W192), "", VLOOKUP(W192, Z!$A$2:$C$4127, 3, FALSE))</f>
        <v/>
      </c>
      <c r="Y192" s="162"/>
      <c r="Z192" s="209">
        <f t="shared" si="2"/>
        <v>0</v>
      </c>
      <c r="AA192" s="203"/>
    </row>
    <row r="193" spans="1:27" ht="12.75" customHeight="1" x14ac:dyDescent="0.2">
      <c r="A193" s="208"/>
      <c r="B193" s="205">
        <v>164</v>
      </c>
      <c r="C193" s="132"/>
      <c r="D193" s="64"/>
      <c r="E193" s="288" t="str">
        <f>IF(ISBLANK(D193), "", VLOOKUP(D193, Z!$A$2:$C$4127, 3, FALSE))</f>
        <v/>
      </c>
      <c r="F193" s="133"/>
      <c r="G193" s="133"/>
      <c r="H193" s="133"/>
      <c r="I193" s="133"/>
      <c r="J193" s="225"/>
      <c r="K193" s="212"/>
      <c r="L193" s="133"/>
      <c r="M193" s="133"/>
      <c r="N193" s="133"/>
      <c r="O193" s="133"/>
      <c r="P193" s="133"/>
      <c r="Q193" s="133"/>
      <c r="R193" s="133"/>
      <c r="S193" s="212"/>
      <c r="T193" s="152"/>
      <c r="U193" s="134"/>
      <c r="V193" s="132"/>
      <c r="W193" s="64"/>
      <c r="X193" s="288" t="str">
        <f>IF(ISBLANK(W193), "", VLOOKUP(W193, Z!$A$2:$C$4127, 3, FALSE))</f>
        <v/>
      </c>
      <c r="Y193" s="162"/>
      <c r="Z193" s="209">
        <f t="shared" si="2"/>
        <v>0</v>
      </c>
      <c r="AA193" s="203"/>
    </row>
    <row r="194" spans="1:27" ht="12.75" customHeight="1" x14ac:dyDescent="0.2">
      <c r="A194" s="208"/>
      <c r="B194" s="205">
        <v>165</v>
      </c>
      <c r="C194" s="132"/>
      <c r="D194" s="64"/>
      <c r="E194" s="288" t="str">
        <f>IF(ISBLANK(D194), "", VLOOKUP(D194, Z!$A$2:$C$4127, 3, FALSE))</f>
        <v/>
      </c>
      <c r="F194" s="133"/>
      <c r="G194" s="133"/>
      <c r="H194" s="133"/>
      <c r="I194" s="133"/>
      <c r="J194" s="225"/>
      <c r="K194" s="212"/>
      <c r="L194" s="133"/>
      <c r="M194" s="133"/>
      <c r="N194" s="133"/>
      <c r="O194" s="133"/>
      <c r="P194" s="133"/>
      <c r="Q194" s="133"/>
      <c r="R194" s="133"/>
      <c r="S194" s="212"/>
      <c r="T194" s="152"/>
      <c r="U194" s="134"/>
      <c r="V194" s="132"/>
      <c r="W194" s="64"/>
      <c r="X194" s="288" t="str">
        <f>IF(ISBLANK(W194), "", VLOOKUP(W194, Z!$A$2:$C$4127, 3, FALSE))</f>
        <v/>
      </c>
      <c r="Y194" s="162"/>
      <c r="Z194" s="209">
        <f t="shared" si="2"/>
        <v>0</v>
      </c>
      <c r="AA194" s="203"/>
    </row>
    <row r="195" spans="1:27" ht="12.75" customHeight="1" x14ac:dyDescent="0.2">
      <c r="A195" s="208"/>
      <c r="B195" s="205">
        <v>166</v>
      </c>
      <c r="C195" s="132"/>
      <c r="D195" s="64"/>
      <c r="E195" s="288" t="str">
        <f>IF(ISBLANK(D195), "", VLOOKUP(D195, Z!$A$2:$C$4127, 3, FALSE))</f>
        <v/>
      </c>
      <c r="F195" s="133"/>
      <c r="G195" s="133"/>
      <c r="H195" s="133"/>
      <c r="I195" s="133"/>
      <c r="J195" s="225"/>
      <c r="K195" s="212"/>
      <c r="L195" s="133"/>
      <c r="M195" s="133"/>
      <c r="N195" s="133"/>
      <c r="O195" s="133"/>
      <c r="P195" s="133"/>
      <c r="Q195" s="133"/>
      <c r="R195" s="133"/>
      <c r="S195" s="212"/>
      <c r="T195" s="152"/>
      <c r="U195" s="134"/>
      <c r="V195" s="132"/>
      <c r="W195" s="64"/>
      <c r="X195" s="288" t="str">
        <f>IF(ISBLANK(W195), "", VLOOKUP(W195, Z!$A$2:$C$4127, 3, FALSE))</f>
        <v/>
      </c>
      <c r="Y195" s="162"/>
      <c r="Z195" s="209">
        <f t="shared" si="2"/>
        <v>0</v>
      </c>
      <c r="AA195" s="203"/>
    </row>
    <row r="196" spans="1:27" ht="12.75" customHeight="1" x14ac:dyDescent="0.2">
      <c r="A196" s="208"/>
      <c r="B196" s="205">
        <v>167</v>
      </c>
      <c r="C196" s="132"/>
      <c r="D196" s="64"/>
      <c r="E196" s="288" t="str">
        <f>IF(ISBLANK(D196), "", VLOOKUP(D196, Z!$A$2:$C$4127, 3, FALSE))</f>
        <v/>
      </c>
      <c r="F196" s="133"/>
      <c r="G196" s="133"/>
      <c r="H196" s="133"/>
      <c r="I196" s="133"/>
      <c r="J196" s="225"/>
      <c r="K196" s="212"/>
      <c r="L196" s="133"/>
      <c r="M196" s="133"/>
      <c r="N196" s="133"/>
      <c r="O196" s="133"/>
      <c r="P196" s="133"/>
      <c r="Q196" s="133"/>
      <c r="R196" s="133"/>
      <c r="S196" s="212"/>
      <c r="T196" s="152"/>
      <c r="U196" s="134"/>
      <c r="V196" s="132"/>
      <c r="W196" s="64"/>
      <c r="X196" s="288" t="str">
        <f>IF(ISBLANK(W196), "", VLOOKUP(W196, Z!$A$2:$C$4127, 3, FALSE))</f>
        <v/>
      </c>
      <c r="Y196" s="162"/>
      <c r="Z196" s="209">
        <f t="shared" si="2"/>
        <v>0</v>
      </c>
      <c r="AA196" s="203"/>
    </row>
    <row r="197" spans="1:27" ht="12.75" customHeight="1" x14ac:dyDescent="0.2">
      <c r="A197" s="208"/>
      <c r="B197" s="205">
        <v>168</v>
      </c>
      <c r="C197" s="132"/>
      <c r="D197" s="64"/>
      <c r="E197" s="288" t="str">
        <f>IF(ISBLANK(D197), "", VLOOKUP(D197, Z!$A$2:$C$4127, 3, FALSE))</f>
        <v/>
      </c>
      <c r="F197" s="133"/>
      <c r="G197" s="133"/>
      <c r="H197" s="133"/>
      <c r="I197" s="133"/>
      <c r="J197" s="225"/>
      <c r="K197" s="212"/>
      <c r="L197" s="133"/>
      <c r="M197" s="133"/>
      <c r="N197" s="133"/>
      <c r="O197" s="133"/>
      <c r="P197" s="133"/>
      <c r="Q197" s="133"/>
      <c r="R197" s="133"/>
      <c r="S197" s="212"/>
      <c r="T197" s="152"/>
      <c r="U197" s="134"/>
      <c r="V197" s="132"/>
      <c r="W197" s="64"/>
      <c r="X197" s="288" t="str">
        <f>IF(ISBLANK(W197), "", VLOOKUP(W197, Z!$A$2:$C$4127, 3, FALSE))</f>
        <v/>
      </c>
      <c r="Y197" s="162"/>
      <c r="Z197" s="209">
        <f t="shared" si="2"/>
        <v>0</v>
      </c>
      <c r="AA197" s="203"/>
    </row>
    <row r="198" spans="1:27" ht="12.75" customHeight="1" x14ac:dyDescent="0.2">
      <c r="A198" s="208"/>
      <c r="B198" s="205">
        <v>169</v>
      </c>
      <c r="C198" s="132"/>
      <c r="D198" s="64"/>
      <c r="E198" s="288" t="str">
        <f>IF(ISBLANK(D198), "", VLOOKUP(D198, Z!$A$2:$C$4127, 3, FALSE))</f>
        <v/>
      </c>
      <c r="F198" s="133"/>
      <c r="G198" s="133"/>
      <c r="H198" s="133"/>
      <c r="I198" s="133"/>
      <c r="J198" s="225"/>
      <c r="K198" s="212"/>
      <c r="L198" s="133"/>
      <c r="M198" s="133"/>
      <c r="N198" s="133"/>
      <c r="O198" s="133"/>
      <c r="P198" s="133"/>
      <c r="Q198" s="133"/>
      <c r="R198" s="133"/>
      <c r="S198" s="212"/>
      <c r="T198" s="152"/>
      <c r="U198" s="134"/>
      <c r="V198" s="132"/>
      <c r="W198" s="64"/>
      <c r="X198" s="288" t="str">
        <f>IF(ISBLANK(W198), "", VLOOKUP(W198, Z!$A$2:$C$4127, 3, FALSE))</f>
        <v/>
      </c>
      <c r="Y198" s="162"/>
      <c r="Z198" s="209">
        <f t="shared" si="2"/>
        <v>0</v>
      </c>
      <c r="AA198" s="203"/>
    </row>
    <row r="199" spans="1:27" ht="12.75" customHeight="1" x14ac:dyDescent="0.2">
      <c r="A199" s="208"/>
      <c r="B199" s="205">
        <v>170</v>
      </c>
      <c r="C199" s="132"/>
      <c r="D199" s="64"/>
      <c r="E199" s="288" t="str">
        <f>IF(ISBLANK(D199), "", VLOOKUP(D199, Z!$A$2:$C$4127, 3, FALSE))</f>
        <v/>
      </c>
      <c r="F199" s="133"/>
      <c r="G199" s="133"/>
      <c r="H199" s="133"/>
      <c r="I199" s="133"/>
      <c r="J199" s="225"/>
      <c r="K199" s="212"/>
      <c r="L199" s="133"/>
      <c r="M199" s="133"/>
      <c r="N199" s="133"/>
      <c r="O199" s="133"/>
      <c r="P199" s="133"/>
      <c r="Q199" s="133"/>
      <c r="R199" s="133"/>
      <c r="S199" s="212"/>
      <c r="T199" s="152"/>
      <c r="U199" s="134"/>
      <c r="V199" s="132"/>
      <c r="W199" s="64"/>
      <c r="X199" s="288" t="str">
        <f>IF(ISBLANK(W199), "", VLOOKUP(W199, Z!$A$2:$C$4127, 3, FALSE))</f>
        <v/>
      </c>
      <c r="Y199" s="162"/>
      <c r="Z199" s="209">
        <f t="shared" si="2"/>
        <v>0</v>
      </c>
      <c r="AA199" s="203"/>
    </row>
    <row r="200" spans="1:27" ht="12.75" customHeight="1" x14ac:dyDescent="0.2">
      <c r="A200" s="208"/>
      <c r="B200" s="205">
        <v>171</v>
      </c>
      <c r="C200" s="132"/>
      <c r="D200" s="64"/>
      <c r="E200" s="288" t="str">
        <f>IF(ISBLANK(D200), "", VLOOKUP(D200, Z!$A$2:$C$4127, 3, FALSE))</f>
        <v/>
      </c>
      <c r="F200" s="133"/>
      <c r="G200" s="133"/>
      <c r="H200" s="133"/>
      <c r="I200" s="133"/>
      <c r="J200" s="225"/>
      <c r="K200" s="212"/>
      <c r="L200" s="133"/>
      <c r="M200" s="133"/>
      <c r="N200" s="133"/>
      <c r="O200" s="133"/>
      <c r="P200" s="133"/>
      <c r="Q200" s="133"/>
      <c r="R200" s="133"/>
      <c r="S200" s="212"/>
      <c r="T200" s="152"/>
      <c r="U200" s="134"/>
      <c r="V200" s="132"/>
      <c r="W200" s="64"/>
      <c r="X200" s="288" t="str">
        <f>IF(ISBLANK(W200), "", VLOOKUP(W200, Z!$A$2:$C$4127, 3, FALSE))</f>
        <v/>
      </c>
      <c r="Y200" s="162"/>
      <c r="Z200" s="209">
        <f t="shared" si="2"/>
        <v>0</v>
      </c>
      <c r="AA200" s="203"/>
    </row>
    <row r="201" spans="1:27" ht="12.75" customHeight="1" x14ac:dyDescent="0.2">
      <c r="A201" s="208"/>
      <c r="B201" s="205">
        <v>172</v>
      </c>
      <c r="C201" s="132"/>
      <c r="D201" s="64"/>
      <c r="E201" s="288" t="str">
        <f>IF(ISBLANK(D201), "", VLOOKUP(D201, Z!$A$2:$C$4127, 3, FALSE))</f>
        <v/>
      </c>
      <c r="F201" s="133"/>
      <c r="G201" s="133"/>
      <c r="H201" s="133"/>
      <c r="I201" s="133"/>
      <c r="J201" s="225"/>
      <c r="K201" s="212"/>
      <c r="L201" s="133"/>
      <c r="M201" s="133"/>
      <c r="N201" s="133"/>
      <c r="O201" s="133"/>
      <c r="P201" s="133"/>
      <c r="Q201" s="133"/>
      <c r="R201" s="133"/>
      <c r="S201" s="212"/>
      <c r="T201" s="152"/>
      <c r="U201" s="134"/>
      <c r="V201" s="132"/>
      <c r="W201" s="64"/>
      <c r="X201" s="288" t="str">
        <f>IF(ISBLANK(W201), "", VLOOKUP(W201, Z!$A$2:$C$4127, 3, FALSE))</f>
        <v/>
      </c>
      <c r="Y201" s="162"/>
      <c r="Z201" s="209">
        <f t="shared" si="2"/>
        <v>0</v>
      </c>
      <c r="AA201" s="203"/>
    </row>
    <row r="202" spans="1:27" ht="12.75" customHeight="1" x14ac:dyDescent="0.2">
      <c r="A202" s="208"/>
      <c r="B202" s="205">
        <v>173</v>
      </c>
      <c r="C202" s="132"/>
      <c r="D202" s="64"/>
      <c r="E202" s="288" t="str">
        <f>IF(ISBLANK(D202), "", VLOOKUP(D202, Z!$A$2:$C$4127, 3, FALSE))</f>
        <v/>
      </c>
      <c r="F202" s="133"/>
      <c r="G202" s="133"/>
      <c r="H202" s="133"/>
      <c r="I202" s="133"/>
      <c r="J202" s="225"/>
      <c r="K202" s="212"/>
      <c r="L202" s="133"/>
      <c r="M202" s="133"/>
      <c r="N202" s="133"/>
      <c r="O202" s="133"/>
      <c r="P202" s="133"/>
      <c r="Q202" s="133"/>
      <c r="R202" s="133"/>
      <c r="S202" s="212"/>
      <c r="T202" s="152"/>
      <c r="U202" s="134"/>
      <c r="V202" s="132"/>
      <c r="W202" s="64"/>
      <c r="X202" s="288" t="str">
        <f>IF(ISBLANK(W202), "", VLOOKUP(W202, Z!$A$2:$C$4127, 3, FALSE))</f>
        <v/>
      </c>
      <c r="Y202" s="162"/>
      <c r="Z202" s="209">
        <f t="shared" si="2"/>
        <v>0</v>
      </c>
      <c r="AA202" s="203"/>
    </row>
    <row r="203" spans="1:27" ht="12.75" customHeight="1" x14ac:dyDescent="0.2">
      <c r="A203" s="208"/>
      <c r="B203" s="205">
        <v>174</v>
      </c>
      <c r="C203" s="132"/>
      <c r="D203" s="64"/>
      <c r="E203" s="288" t="str">
        <f>IF(ISBLANK(D203), "", VLOOKUP(D203, Z!$A$2:$C$4127, 3, FALSE))</f>
        <v/>
      </c>
      <c r="F203" s="133"/>
      <c r="G203" s="133"/>
      <c r="H203" s="133"/>
      <c r="I203" s="133"/>
      <c r="J203" s="225"/>
      <c r="K203" s="212"/>
      <c r="L203" s="133"/>
      <c r="M203" s="133"/>
      <c r="N203" s="133"/>
      <c r="O203" s="133"/>
      <c r="P203" s="133"/>
      <c r="Q203" s="133"/>
      <c r="R203" s="133"/>
      <c r="S203" s="212"/>
      <c r="T203" s="152"/>
      <c r="U203" s="134"/>
      <c r="V203" s="132"/>
      <c r="W203" s="64"/>
      <c r="X203" s="288" t="str">
        <f>IF(ISBLANK(W203), "", VLOOKUP(W203, Z!$A$2:$C$4127, 3, FALSE))</f>
        <v/>
      </c>
      <c r="Y203" s="162"/>
      <c r="Z203" s="209">
        <f t="shared" si="2"/>
        <v>0</v>
      </c>
      <c r="AA203" s="203"/>
    </row>
    <row r="204" spans="1:27" ht="12.75" customHeight="1" x14ac:dyDescent="0.2">
      <c r="A204" s="208"/>
      <c r="B204" s="205">
        <v>175</v>
      </c>
      <c r="C204" s="132"/>
      <c r="D204" s="64"/>
      <c r="E204" s="288" t="str">
        <f>IF(ISBLANK(D204), "", VLOOKUP(D204, Z!$A$2:$C$4127, 3, FALSE))</f>
        <v/>
      </c>
      <c r="F204" s="133"/>
      <c r="G204" s="133"/>
      <c r="H204" s="133"/>
      <c r="I204" s="133"/>
      <c r="J204" s="225"/>
      <c r="K204" s="212"/>
      <c r="L204" s="133"/>
      <c r="M204" s="133"/>
      <c r="N204" s="133"/>
      <c r="O204" s="133"/>
      <c r="P204" s="133"/>
      <c r="Q204" s="133"/>
      <c r="R204" s="133"/>
      <c r="S204" s="212"/>
      <c r="T204" s="152"/>
      <c r="U204" s="134"/>
      <c r="V204" s="132"/>
      <c r="W204" s="64"/>
      <c r="X204" s="288" t="str">
        <f>IF(ISBLANK(W204), "", VLOOKUP(W204, Z!$A$2:$C$4127, 3, FALSE))</f>
        <v/>
      </c>
      <c r="Y204" s="162"/>
      <c r="Z204" s="209">
        <f t="shared" si="2"/>
        <v>0</v>
      </c>
      <c r="AA204" s="203"/>
    </row>
    <row r="205" spans="1:27" ht="12.75" customHeight="1" x14ac:dyDescent="0.2">
      <c r="A205" s="208"/>
      <c r="B205" s="205">
        <v>176</v>
      </c>
      <c r="C205" s="132"/>
      <c r="D205" s="64"/>
      <c r="E205" s="288" t="str">
        <f>IF(ISBLANK(D205), "", VLOOKUP(D205, Z!$A$2:$C$4127, 3, FALSE))</f>
        <v/>
      </c>
      <c r="F205" s="133"/>
      <c r="G205" s="133"/>
      <c r="H205" s="133"/>
      <c r="I205" s="133"/>
      <c r="J205" s="225"/>
      <c r="K205" s="212"/>
      <c r="L205" s="133"/>
      <c r="M205" s="133"/>
      <c r="N205" s="133"/>
      <c r="O205" s="133"/>
      <c r="P205" s="133"/>
      <c r="Q205" s="133"/>
      <c r="R205" s="133"/>
      <c r="S205" s="212"/>
      <c r="T205" s="152"/>
      <c r="U205" s="134"/>
      <c r="V205" s="132"/>
      <c r="W205" s="64"/>
      <c r="X205" s="288" t="str">
        <f>IF(ISBLANK(W205), "", VLOOKUP(W205, Z!$A$2:$C$4127, 3, FALSE))</f>
        <v/>
      </c>
      <c r="Y205" s="162"/>
      <c r="Z205" s="209">
        <f t="shared" si="2"/>
        <v>0</v>
      </c>
      <c r="AA205" s="203"/>
    </row>
    <row r="206" spans="1:27" ht="12.75" customHeight="1" x14ac:dyDescent="0.2">
      <c r="A206" s="208"/>
      <c r="B206" s="205">
        <v>177</v>
      </c>
      <c r="C206" s="132"/>
      <c r="D206" s="64"/>
      <c r="E206" s="288" t="str">
        <f>IF(ISBLANK(D206), "", VLOOKUP(D206, Z!$A$2:$C$4127, 3, FALSE))</f>
        <v/>
      </c>
      <c r="F206" s="133"/>
      <c r="G206" s="133"/>
      <c r="H206" s="133"/>
      <c r="I206" s="133"/>
      <c r="J206" s="225"/>
      <c r="K206" s="212"/>
      <c r="L206" s="133"/>
      <c r="M206" s="133"/>
      <c r="N206" s="133"/>
      <c r="O206" s="133"/>
      <c r="P206" s="133"/>
      <c r="Q206" s="133"/>
      <c r="R206" s="133"/>
      <c r="S206" s="212"/>
      <c r="T206" s="152"/>
      <c r="U206" s="134"/>
      <c r="V206" s="132"/>
      <c r="W206" s="64"/>
      <c r="X206" s="288" t="str">
        <f>IF(ISBLANK(W206), "", VLOOKUP(W206, Z!$A$2:$C$4127, 3, FALSE))</f>
        <v/>
      </c>
      <c r="Y206" s="162"/>
      <c r="Z206" s="209">
        <f t="shared" si="2"/>
        <v>0</v>
      </c>
      <c r="AA206" s="203"/>
    </row>
    <row r="207" spans="1:27" ht="12.75" customHeight="1" x14ac:dyDescent="0.2">
      <c r="A207" s="208"/>
      <c r="B207" s="205">
        <v>178</v>
      </c>
      <c r="C207" s="132"/>
      <c r="D207" s="64"/>
      <c r="E207" s="288" t="str">
        <f>IF(ISBLANK(D207), "", VLOOKUP(D207, Z!$A$2:$C$4127, 3, FALSE))</f>
        <v/>
      </c>
      <c r="F207" s="133"/>
      <c r="G207" s="133"/>
      <c r="H207" s="133"/>
      <c r="I207" s="133"/>
      <c r="J207" s="225"/>
      <c r="K207" s="212"/>
      <c r="L207" s="133"/>
      <c r="M207" s="133"/>
      <c r="N207" s="133"/>
      <c r="O207" s="133"/>
      <c r="P207" s="133"/>
      <c r="Q207" s="133"/>
      <c r="R207" s="133"/>
      <c r="S207" s="212"/>
      <c r="T207" s="152"/>
      <c r="U207" s="134"/>
      <c r="V207" s="132"/>
      <c r="W207" s="64"/>
      <c r="X207" s="288" t="str">
        <f>IF(ISBLANK(W207), "", VLOOKUP(W207, Z!$A$2:$C$4127, 3, FALSE))</f>
        <v/>
      </c>
      <c r="Y207" s="162"/>
      <c r="Z207" s="209">
        <f t="shared" si="2"/>
        <v>0</v>
      </c>
      <c r="AA207" s="203"/>
    </row>
    <row r="208" spans="1:27" ht="12.75" customHeight="1" x14ac:dyDescent="0.2">
      <c r="A208" s="208"/>
      <c r="B208" s="205">
        <v>179</v>
      </c>
      <c r="C208" s="132"/>
      <c r="D208" s="64"/>
      <c r="E208" s="288" t="str">
        <f>IF(ISBLANK(D208), "", VLOOKUP(D208, Z!$A$2:$C$4127, 3, FALSE))</f>
        <v/>
      </c>
      <c r="F208" s="133"/>
      <c r="G208" s="133"/>
      <c r="H208" s="133"/>
      <c r="I208" s="133"/>
      <c r="J208" s="225"/>
      <c r="K208" s="212"/>
      <c r="L208" s="133"/>
      <c r="M208" s="133"/>
      <c r="N208" s="133"/>
      <c r="O208" s="133"/>
      <c r="P208" s="133"/>
      <c r="Q208" s="133"/>
      <c r="R208" s="133"/>
      <c r="S208" s="212"/>
      <c r="T208" s="152"/>
      <c r="U208" s="134"/>
      <c r="V208" s="132"/>
      <c r="W208" s="64"/>
      <c r="X208" s="288" t="str">
        <f>IF(ISBLANK(W208), "", VLOOKUP(W208, Z!$A$2:$C$4127, 3, FALSE))</f>
        <v/>
      </c>
      <c r="Y208" s="162"/>
      <c r="Z208" s="209">
        <f t="shared" si="2"/>
        <v>0</v>
      </c>
      <c r="AA208" s="203"/>
    </row>
    <row r="209" spans="1:27" ht="12.75" customHeight="1" x14ac:dyDescent="0.2">
      <c r="A209" s="208"/>
      <c r="B209" s="205">
        <v>180</v>
      </c>
      <c r="C209" s="132"/>
      <c r="D209" s="64"/>
      <c r="E209" s="288" t="str">
        <f>IF(ISBLANK(D209), "", VLOOKUP(D209, Z!$A$2:$C$4127, 3, FALSE))</f>
        <v/>
      </c>
      <c r="F209" s="133"/>
      <c r="G209" s="133"/>
      <c r="H209" s="133"/>
      <c r="I209" s="133"/>
      <c r="J209" s="225"/>
      <c r="K209" s="212"/>
      <c r="L209" s="133"/>
      <c r="M209" s="133"/>
      <c r="N209" s="133"/>
      <c r="O209" s="133"/>
      <c r="P209" s="133"/>
      <c r="Q209" s="133"/>
      <c r="R209" s="133"/>
      <c r="S209" s="212"/>
      <c r="T209" s="152"/>
      <c r="U209" s="134"/>
      <c r="V209" s="132"/>
      <c r="W209" s="64"/>
      <c r="X209" s="288" t="str">
        <f>IF(ISBLANK(W209), "", VLOOKUP(W209, Z!$A$2:$C$4127, 3, FALSE))</f>
        <v/>
      </c>
      <c r="Y209" s="162"/>
      <c r="Z209" s="209">
        <f t="shared" si="2"/>
        <v>0</v>
      </c>
      <c r="AA209" s="203"/>
    </row>
    <row r="210" spans="1:27" ht="12.75" customHeight="1" x14ac:dyDescent="0.2">
      <c r="A210" s="208"/>
      <c r="B210" s="205">
        <v>181</v>
      </c>
      <c r="C210" s="132"/>
      <c r="D210" s="64"/>
      <c r="E210" s="288" t="str">
        <f>IF(ISBLANK(D210), "", VLOOKUP(D210, Z!$A$2:$C$4127, 3, FALSE))</f>
        <v/>
      </c>
      <c r="F210" s="133"/>
      <c r="G210" s="133"/>
      <c r="H210" s="133"/>
      <c r="I210" s="133"/>
      <c r="J210" s="225"/>
      <c r="K210" s="212"/>
      <c r="L210" s="133"/>
      <c r="M210" s="133"/>
      <c r="N210" s="133"/>
      <c r="O210" s="133"/>
      <c r="P210" s="133"/>
      <c r="Q210" s="133"/>
      <c r="R210" s="133"/>
      <c r="S210" s="212"/>
      <c r="T210" s="152"/>
      <c r="U210" s="134"/>
      <c r="V210" s="132"/>
      <c r="W210" s="64"/>
      <c r="X210" s="288" t="str">
        <f>IF(ISBLANK(W210), "", VLOOKUP(W210, Z!$A$2:$C$4127, 3, FALSE))</f>
        <v/>
      </c>
      <c r="Y210" s="162"/>
      <c r="Z210" s="209">
        <f t="shared" si="2"/>
        <v>0</v>
      </c>
      <c r="AA210" s="203"/>
    </row>
    <row r="211" spans="1:27" ht="12.75" customHeight="1" x14ac:dyDescent="0.2">
      <c r="A211" s="208"/>
      <c r="B211" s="205">
        <v>182</v>
      </c>
      <c r="C211" s="132"/>
      <c r="D211" s="64"/>
      <c r="E211" s="288" t="str">
        <f>IF(ISBLANK(D211), "", VLOOKUP(D211, Z!$A$2:$C$4127, 3, FALSE))</f>
        <v/>
      </c>
      <c r="F211" s="133"/>
      <c r="G211" s="133"/>
      <c r="H211" s="133"/>
      <c r="I211" s="133"/>
      <c r="J211" s="225"/>
      <c r="K211" s="212"/>
      <c r="L211" s="133"/>
      <c r="M211" s="133"/>
      <c r="N211" s="133"/>
      <c r="O211" s="133"/>
      <c r="P211" s="133"/>
      <c r="Q211" s="133"/>
      <c r="R211" s="133"/>
      <c r="S211" s="212"/>
      <c r="T211" s="152"/>
      <c r="U211" s="134"/>
      <c r="V211" s="132"/>
      <c r="W211" s="64"/>
      <c r="X211" s="288" t="str">
        <f>IF(ISBLANK(W211), "", VLOOKUP(W211, Z!$A$2:$C$4127, 3, FALSE))</f>
        <v/>
      </c>
      <c r="Y211" s="162"/>
      <c r="Z211" s="209">
        <f t="shared" si="2"/>
        <v>0</v>
      </c>
      <c r="AA211" s="203"/>
    </row>
    <row r="212" spans="1:27" ht="12.75" customHeight="1" x14ac:dyDescent="0.2">
      <c r="A212" s="208"/>
      <c r="B212" s="205">
        <v>183</v>
      </c>
      <c r="C212" s="132"/>
      <c r="D212" s="64"/>
      <c r="E212" s="288" t="str">
        <f>IF(ISBLANK(D212), "", VLOOKUP(D212, Z!$A$2:$C$4127, 3, FALSE))</f>
        <v/>
      </c>
      <c r="F212" s="133"/>
      <c r="G212" s="133"/>
      <c r="H212" s="133"/>
      <c r="I212" s="133"/>
      <c r="J212" s="225"/>
      <c r="K212" s="212"/>
      <c r="L212" s="133"/>
      <c r="M212" s="133"/>
      <c r="N212" s="133"/>
      <c r="O212" s="133"/>
      <c r="P212" s="133"/>
      <c r="Q212" s="133"/>
      <c r="R212" s="133"/>
      <c r="S212" s="212"/>
      <c r="T212" s="152"/>
      <c r="U212" s="134"/>
      <c r="V212" s="132"/>
      <c r="W212" s="64"/>
      <c r="X212" s="288" t="str">
        <f>IF(ISBLANK(W212), "", VLOOKUP(W212, Z!$A$2:$C$4127, 3, FALSE))</f>
        <v/>
      </c>
      <c r="Y212" s="162"/>
      <c r="Z212" s="209">
        <f t="shared" si="2"/>
        <v>0</v>
      </c>
      <c r="AA212" s="203"/>
    </row>
    <row r="213" spans="1:27" ht="12.75" customHeight="1" x14ac:dyDescent="0.2">
      <c r="A213" s="208"/>
      <c r="B213" s="205">
        <v>184</v>
      </c>
      <c r="C213" s="132"/>
      <c r="D213" s="64"/>
      <c r="E213" s="288" t="str">
        <f>IF(ISBLANK(D213), "", VLOOKUP(D213, Z!$A$2:$C$4127, 3, FALSE))</f>
        <v/>
      </c>
      <c r="F213" s="133"/>
      <c r="G213" s="133"/>
      <c r="H213" s="133"/>
      <c r="I213" s="133"/>
      <c r="J213" s="225"/>
      <c r="K213" s="212"/>
      <c r="L213" s="133"/>
      <c r="M213" s="133"/>
      <c r="N213" s="133"/>
      <c r="O213" s="133"/>
      <c r="P213" s="133"/>
      <c r="Q213" s="133"/>
      <c r="R213" s="133"/>
      <c r="S213" s="212"/>
      <c r="T213" s="152"/>
      <c r="U213" s="134"/>
      <c r="V213" s="132"/>
      <c r="W213" s="64"/>
      <c r="X213" s="288" t="str">
        <f>IF(ISBLANK(W213), "", VLOOKUP(W213, Z!$A$2:$C$4127, 3, FALSE))</f>
        <v/>
      </c>
      <c r="Y213" s="162"/>
      <c r="Z213" s="209">
        <f t="shared" si="2"/>
        <v>0</v>
      </c>
      <c r="AA213" s="203"/>
    </row>
    <row r="214" spans="1:27" ht="12.75" customHeight="1" x14ac:dyDescent="0.2">
      <c r="A214" s="208"/>
      <c r="B214" s="205">
        <v>185</v>
      </c>
      <c r="C214" s="132"/>
      <c r="D214" s="64"/>
      <c r="E214" s="288" t="str">
        <f>IF(ISBLANK(D214), "", VLOOKUP(D214, Z!$A$2:$C$4127, 3, FALSE))</f>
        <v/>
      </c>
      <c r="F214" s="133"/>
      <c r="G214" s="133"/>
      <c r="H214" s="133"/>
      <c r="I214" s="133"/>
      <c r="J214" s="225"/>
      <c r="K214" s="212"/>
      <c r="L214" s="133"/>
      <c r="M214" s="133"/>
      <c r="N214" s="133"/>
      <c r="O214" s="133"/>
      <c r="P214" s="133"/>
      <c r="Q214" s="133"/>
      <c r="R214" s="133"/>
      <c r="S214" s="212"/>
      <c r="T214" s="152"/>
      <c r="U214" s="134"/>
      <c r="V214" s="132"/>
      <c r="W214" s="64"/>
      <c r="X214" s="288" t="str">
        <f>IF(ISBLANK(W214), "", VLOOKUP(W214, Z!$A$2:$C$4127, 3, FALSE))</f>
        <v/>
      </c>
      <c r="Y214" s="162"/>
      <c r="Z214" s="209">
        <f t="shared" si="2"/>
        <v>0</v>
      </c>
      <c r="AA214" s="203"/>
    </row>
    <row r="215" spans="1:27" ht="12.75" customHeight="1" x14ac:dyDescent="0.2">
      <c r="A215" s="208"/>
      <c r="B215" s="205">
        <v>186</v>
      </c>
      <c r="C215" s="132"/>
      <c r="D215" s="64"/>
      <c r="E215" s="288" t="str">
        <f>IF(ISBLANK(D215), "", VLOOKUP(D215, Z!$A$2:$C$4127, 3, FALSE))</f>
        <v/>
      </c>
      <c r="F215" s="133"/>
      <c r="G215" s="133"/>
      <c r="H215" s="133"/>
      <c r="I215" s="133"/>
      <c r="J215" s="225"/>
      <c r="K215" s="212"/>
      <c r="L215" s="133"/>
      <c r="M215" s="133"/>
      <c r="N215" s="133"/>
      <c r="O215" s="133"/>
      <c r="P215" s="133"/>
      <c r="Q215" s="133"/>
      <c r="R215" s="133"/>
      <c r="S215" s="212"/>
      <c r="T215" s="152"/>
      <c r="U215" s="134"/>
      <c r="V215" s="132"/>
      <c r="W215" s="64"/>
      <c r="X215" s="288" t="str">
        <f>IF(ISBLANK(W215), "", VLOOKUP(W215, Z!$A$2:$C$4127, 3, FALSE))</f>
        <v/>
      </c>
      <c r="Y215" s="162"/>
      <c r="Z215" s="209">
        <f t="shared" si="2"/>
        <v>0</v>
      </c>
      <c r="AA215" s="203"/>
    </row>
    <row r="216" spans="1:27" ht="12.75" customHeight="1" x14ac:dyDescent="0.2">
      <c r="A216" s="208"/>
      <c r="B216" s="205">
        <v>187</v>
      </c>
      <c r="C216" s="132"/>
      <c r="D216" s="64"/>
      <c r="E216" s="288" t="str">
        <f>IF(ISBLANK(D216), "", VLOOKUP(D216, Z!$A$2:$C$4127, 3, FALSE))</f>
        <v/>
      </c>
      <c r="F216" s="133"/>
      <c r="G216" s="133"/>
      <c r="H216" s="133"/>
      <c r="I216" s="133"/>
      <c r="J216" s="225"/>
      <c r="K216" s="212"/>
      <c r="L216" s="133"/>
      <c r="M216" s="133"/>
      <c r="N216" s="133"/>
      <c r="O216" s="133"/>
      <c r="P216" s="133"/>
      <c r="Q216" s="133"/>
      <c r="R216" s="133"/>
      <c r="S216" s="212"/>
      <c r="T216" s="152"/>
      <c r="U216" s="134"/>
      <c r="V216" s="132"/>
      <c r="W216" s="64"/>
      <c r="X216" s="288" t="str">
        <f>IF(ISBLANK(W216), "", VLOOKUP(W216, Z!$A$2:$C$4127, 3, FALSE))</f>
        <v/>
      </c>
      <c r="Y216" s="162"/>
      <c r="Z216" s="209">
        <f t="shared" si="2"/>
        <v>0</v>
      </c>
      <c r="AA216" s="203"/>
    </row>
    <row r="217" spans="1:27" ht="12.75" customHeight="1" x14ac:dyDescent="0.2">
      <c r="A217" s="208"/>
      <c r="B217" s="205">
        <v>188</v>
      </c>
      <c r="C217" s="132"/>
      <c r="D217" s="64"/>
      <c r="E217" s="288" t="str">
        <f>IF(ISBLANK(D217), "", VLOOKUP(D217, Z!$A$2:$C$4127, 3, FALSE))</f>
        <v/>
      </c>
      <c r="F217" s="133"/>
      <c r="G217" s="133"/>
      <c r="H217" s="133"/>
      <c r="I217" s="133"/>
      <c r="J217" s="225"/>
      <c r="K217" s="212"/>
      <c r="L217" s="133"/>
      <c r="M217" s="133"/>
      <c r="N217" s="133"/>
      <c r="O217" s="133"/>
      <c r="P217" s="133"/>
      <c r="Q217" s="133"/>
      <c r="R217" s="133"/>
      <c r="S217" s="212"/>
      <c r="T217" s="152"/>
      <c r="U217" s="134"/>
      <c r="V217" s="132"/>
      <c r="W217" s="64"/>
      <c r="X217" s="288" t="str">
        <f>IF(ISBLANK(W217), "", VLOOKUP(W217, Z!$A$2:$C$4127, 3, FALSE))</f>
        <v/>
      </c>
      <c r="Y217" s="162"/>
      <c r="Z217" s="209">
        <f t="shared" si="2"/>
        <v>0</v>
      </c>
      <c r="AA217" s="203"/>
    </row>
    <row r="218" spans="1:27" ht="12.75" customHeight="1" x14ac:dyDescent="0.2">
      <c r="A218" s="208"/>
      <c r="B218" s="205">
        <v>189</v>
      </c>
      <c r="C218" s="132"/>
      <c r="D218" s="64"/>
      <c r="E218" s="288" t="str">
        <f>IF(ISBLANK(D218), "", VLOOKUP(D218, Z!$A$2:$C$4127, 3, FALSE))</f>
        <v/>
      </c>
      <c r="F218" s="133"/>
      <c r="G218" s="133"/>
      <c r="H218" s="133"/>
      <c r="I218" s="133"/>
      <c r="J218" s="225"/>
      <c r="K218" s="212"/>
      <c r="L218" s="133"/>
      <c r="M218" s="133"/>
      <c r="N218" s="133"/>
      <c r="O218" s="133"/>
      <c r="P218" s="133"/>
      <c r="Q218" s="133"/>
      <c r="R218" s="133"/>
      <c r="S218" s="212"/>
      <c r="T218" s="152"/>
      <c r="U218" s="134"/>
      <c r="V218" s="132"/>
      <c r="W218" s="64"/>
      <c r="X218" s="288" t="str">
        <f>IF(ISBLANK(W218), "", VLOOKUP(W218, Z!$A$2:$C$4127, 3, FALSE))</f>
        <v/>
      </c>
      <c r="Y218" s="162"/>
      <c r="Z218" s="209">
        <f t="shared" si="2"/>
        <v>0</v>
      </c>
      <c r="AA218" s="203"/>
    </row>
    <row r="219" spans="1:27" ht="12.75" customHeight="1" x14ac:dyDescent="0.2">
      <c r="A219" s="208"/>
      <c r="B219" s="205">
        <v>190</v>
      </c>
      <c r="C219" s="132"/>
      <c r="D219" s="64"/>
      <c r="E219" s="288" t="str">
        <f>IF(ISBLANK(D219), "", VLOOKUP(D219, Z!$A$2:$C$4127, 3, FALSE))</f>
        <v/>
      </c>
      <c r="F219" s="133"/>
      <c r="G219" s="133"/>
      <c r="H219" s="133"/>
      <c r="I219" s="133"/>
      <c r="J219" s="225"/>
      <c r="K219" s="212"/>
      <c r="L219" s="133"/>
      <c r="M219" s="133"/>
      <c r="N219" s="133"/>
      <c r="O219" s="133"/>
      <c r="P219" s="133"/>
      <c r="Q219" s="133"/>
      <c r="R219" s="133"/>
      <c r="S219" s="212"/>
      <c r="T219" s="152"/>
      <c r="U219" s="134"/>
      <c r="V219" s="132"/>
      <c r="W219" s="64"/>
      <c r="X219" s="288" t="str">
        <f>IF(ISBLANK(W219), "", VLOOKUP(W219, Z!$A$2:$C$4127, 3, FALSE))</f>
        <v/>
      </c>
      <c r="Y219" s="162"/>
      <c r="Z219" s="209">
        <f t="shared" si="2"/>
        <v>0</v>
      </c>
      <c r="AA219" s="203"/>
    </row>
    <row r="220" spans="1:27" ht="12.75" customHeight="1" x14ac:dyDescent="0.2">
      <c r="A220" s="208"/>
      <c r="B220" s="205">
        <v>191</v>
      </c>
      <c r="C220" s="132"/>
      <c r="D220" s="64"/>
      <c r="E220" s="288" t="str">
        <f>IF(ISBLANK(D220), "", VLOOKUP(D220, Z!$A$2:$C$4127, 3, FALSE))</f>
        <v/>
      </c>
      <c r="F220" s="133"/>
      <c r="G220" s="133"/>
      <c r="H220" s="133"/>
      <c r="I220" s="133"/>
      <c r="J220" s="225"/>
      <c r="K220" s="212"/>
      <c r="L220" s="133"/>
      <c r="M220" s="133"/>
      <c r="N220" s="133"/>
      <c r="O220" s="133"/>
      <c r="P220" s="133"/>
      <c r="Q220" s="133"/>
      <c r="R220" s="133"/>
      <c r="S220" s="212"/>
      <c r="T220" s="152"/>
      <c r="U220" s="134"/>
      <c r="V220" s="132"/>
      <c r="W220" s="64"/>
      <c r="X220" s="288" t="str">
        <f>IF(ISBLANK(W220), "", VLOOKUP(W220, Z!$A$2:$C$4127, 3, FALSE))</f>
        <v/>
      </c>
      <c r="Y220" s="162"/>
      <c r="Z220" s="209">
        <f t="shared" si="2"/>
        <v>0</v>
      </c>
      <c r="AA220" s="203"/>
    </row>
    <row r="221" spans="1:27" ht="12.75" customHeight="1" x14ac:dyDescent="0.2">
      <c r="A221" s="208"/>
      <c r="B221" s="205">
        <v>192</v>
      </c>
      <c r="C221" s="132"/>
      <c r="D221" s="64"/>
      <c r="E221" s="288" t="str">
        <f>IF(ISBLANK(D221), "", VLOOKUP(D221, Z!$A$2:$C$4127, 3, FALSE))</f>
        <v/>
      </c>
      <c r="F221" s="133"/>
      <c r="G221" s="133"/>
      <c r="H221" s="133"/>
      <c r="I221" s="133"/>
      <c r="J221" s="225"/>
      <c r="K221" s="212"/>
      <c r="L221" s="133"/>
      <c r="M221" s="133"/>
      <c r="N221" s="133"/>
      <c r="O221" s="133"/>
      <c r="P221" s="133"/>
      <c r="Q221" s="133"/>
      <c r="R221" s="133"/>
      <c r="S221" s="212"/>
      <c r="T221" s="152"/>
      <c r="U221" s="134"/>
      <c r="V221" s="132"/>
      <c r="W221" s="64"/>
      <c r="X221" s="288" t="str">
        <f>IF(ISBLANK(W221), "", VLOOKUP(W221, Z!$A$2:$C$4127, 3, FALSE))</f>
        <v/>
      </c>
      <c r="Y221" s="162"/>
      <c r="Z221" s="209">
        <f t="shared" si="2"/>
        <v>0</v>
      </c>
      <c r="AA221" s="203"/>
    </row>
    <row r="222" spans="1:27" ht="12.75" customHeight="1" x14ac:dyDescent="0.2">
      <c r="A222" s="208"/>
      <c r="B222" s="205">
        <v>193</v>
      </c>
      <c r="C222" s="132"/>
      <c r="D222" s="64"/>
      <c r="E222" s="288" t="str">
        <f>IF(ISBLANK(D222), "", VLOOKUP(D222, Z!$A$2:$C$4127, 3, FALSE))</f>
        <v/>
      </c>
      <c r="F222" s="133"/>
      <c r="G222" s="133"/>
      <c r="H222" s="133"/>
      <c r="I222" s="133"/>
      <c r="J222" s="225"/>
      <c r="K222" s="212"/>
      <c r="L222" s="133"/>
      <c r="M222" s="133"/>
      <c r="N222" s="133"/>
      <c r="O222" s="133"/>
      <c r="P222" s="133"/>
      <c r="Q222" s="133"/>
      <c r="R222" s="133"/>
      <c r="S222" s="212"/>
      <c r="T222" s="152"/>
      <c r="U222" s="134"/>
      <c r="V222" s="132"/>
      <c r="W222" s="64"/>
      <c r="X222" s="288" t="str">
        <f>IF(ISBLANK(W222), "", VLOOKUP(W222, Z!$A$2:$C$4127, 3, FALSE))</f>
        <v/>
      </c>
      <c r="Y222" s="162"/>
      <c r="Z222" s="209">
        <f t="shared" ref="Z222:Z285" si="3">IFERROR((K222-S222)*0.75*T222, 0)</f>
        <v>0</v>
      </c>
      <c r="AA222" s="203"/>
    </row>
    <row r="223" spans="1:27" ht="12.75" customHeight="1" x14ac:dyDescent="0.2">
      <c r="A223" s="208"/>
      <c r="B223" s="205">
        <v>194</v>
      </c>
      <c r="C223" s="132"/>
      <c r="D223" s="64"/>
      <c r="E223" s="288" t="str">
        <f>IF(ISBLANK(D223), "", VLOOKUP(D223, Z!$A$2:$C$4127, 3, FALSE))</f>
        <v/>
      </c>
      <c r="F223" s="133"/>
      <c r="G223" s="133"/>
      <c r="H223" s="133"/>
      <c r="I223" s="133"/>
      <c r="J223" s="225"/>
      <c r="K223" s="212"/>
      <c r="L223" s="133"/>
      <c r="M223" s="133"/>
      <c r="N223" s="133"/>
      <c r="O223" s="133"/>
      <c r="P223" s="133"/>
      <c r="Q223" s="133"/>
      <c r="R223" s="133"/>
      <c r="S223" s="212"/>
      <c r="T223" s="152"/>
      <c r="U223" s="134"/>
      <c r="V223" s="132"/>
      <c r="W223" s="64"/>
      <c r="X223" s="288" t="str">
        <f>IF(ISBLANK(W223), "", VLOOKUP(W223, Z!$A$2:$C$4127, 3, FALSE))</f>
        <v/>
      </c>
      <c r="Y223" s="162"/>
      <c r="Z223" s="209">
        <f t="shared" si="3"/>
        <v>0</v>
      </c>
      <c r="AA223" s="203"/>
    </row>
    <row r="224" spans="1:27" ht="12.75" customHeight="1" x14ac:dyDescent="0.2">
      <c r="A224" s="208"/>
      <c r="B224" s="205">
        <v>195</v>
      </c>
      <c r="C224" s="132"/>
      <c r="D224" s="64"/>
      <c r="E224" s="288" t="str">
        <f>IF(ISBLANK(D224), "", VLOOKUP(D224, Z!$A$2:$C$4127, 3, FALSE))</f>
        <v/>
      </c>
      <c r="F224" s="133"/>
      <c r="G224" s="133"/>
      <c r="H224" s="133"/>
      <c r="I224" s="133"/>
      <c r="J224" s="225"/>
      <c r="K224" s="212"/>
      <c r="L224" s="133"/>
      <c r="M224" s="133"/>
      <c r="N224" s="133"/>
      <c r="O224" s="133"/>
      <c r="P224" s="133"/>
      <c r="Q224" s="133"/>
      <c r="R224" s="133"/>
      <c r="S224" s="212"/>
      <c r="T224" s="152"/>
      <c r="U224" s="134"/>
      <c r="V224" s="132"/>
      <c r="W224" s="64"/>
      <c r="X224" s="288" t="str">
        <f>IF(ISBLANK(W224), "", VLOOKUP(W224, Z!$A$2:$C$4127, 3, FALSE))</f>
        <v/>
      </c>
      <c r="Y224" s="162"/>
      <c r="Z224" s="209">
        <f t="shared" si="3"/>
        <v>0</v>
      </c>
      <c r="AA224" s="203"/>
    </row>
    <row r="225" spans="1:27" ht="12.75" customHeight="1" x14ac:dyDescent="0.2">
      <c r="A225" s="208"/>
      <c r="B225" s="205">
        <v>196</v>
      </c>
      <c r="C225" s="132"/>
      <c r="D225" s="64"/>
      <c r="E225" s="288" t="str">
        <f>IF(ISBLANK(D225), "", VLOOKUP(D225, Z!$A$2:$C$4127, 3, FALSE))</f>
        <v/>
      </c>
      <c r="F225" s="133"/>
      <c r="G225" s="133"/>
      <c r="H225" s="133"/>
      <c r="I225" s="133"/>
      <c r="J225" s="225"/>
      <c r="K225" s="212"/>
      <c r="L225" s="133"/>
      <c r="M225" s="133"/>
      <c r="N225" s="133"/>
      <c r="O225" s="133"/>
      <c r="P225" s="133"/>
      <c r="Q225" s="133"/>
      <c r="R225" s="133"/>
      <c r="S225" s="212"/>
      <c r="T225" s="152"/>
      <c r="U225" s="134"/>
      <c r="V225" s="132"/>
      <c r="W225" s="64"/>
      <c r="X225" s="288" t="str">
        <f>IF(ISBLANK(W225), "", VLOOKUP(W225, Z!$A$2:$C$4127, 3, FALSE))</f>
        <v/>
      </c>
      <c r="Y225" s="162"/>
      <c r="Z225" s="209">
        <f t="shared" si="3"/>
        <v>0</v>
      </c>
      <c r="AA225" s="203"/>
    </row>
    <row r="226" spans="1:27" ht="12.75" customHeight="1" x14ac:dyDescent="0.2">
      <c r="A226" s="208"/>
      <c r="B226" s="205">
        <v>197</v>
      </c>
      <c r="C226" s="132"/>
      <c r="D226" s="64"/>
      <c r="E226" s="288" t="str">
        <f>IF(ISBLANK(D226), "", VLOOKUP(D226, Z!$A$2:$C$4127, 3, FALSE))</f>
        <v/>
      </c>
      <c r="F226" s="133"/>
      <c r="G226" s="133"/>
      <c r="H226" s="133"/>
      <c r="I226" s="133"/>
      <c r="J226" s="225"/>
      <c r="K226" s="212"/>
      <c r="L226" s="133"/>
      <c r="M226" s="133"/>
      <c r="N226" s="133"/>
      <c r="O226" s="133"/>
      <c r="P226" s="133"/>
      <c r="Q226" s="133"/>
      <c r="R226" s="133"/>
      <c r="S226" s="212"/>
      <c r="T226" s="152"/>
      <c r="U226" s="134"/>
      <c r="V226" s="132"/>
      <c r="W226" s="64"/>
      <c r="X226" s="288" t="str">
        <f>IF(ISBLANK(W226), "", VLOOKUP(W226, Z!$A$2:$C$4127, 3, FALSE))</f>
        <v/>
      </c>
      <c r="Y226" s="162"/>
      <c r="Z226" s="209">
        <f t="shared" si="3"/>
        <v>0</v>
      </c>
      <c r="AA226" s="203"/>
    </row>
    <row r="227" spans="1:27" ht="12.75" customHeight="1" x14ac:dyDescent="0.2">
      <c r="A227" s="208"/>
      <c r="B227" s="205">
        <v>198</v>
      </c>
      <c r="C227" s="132"/>
      <c r="D227" s="64"/>
      <c r="E227" s="288" t="str">
        <f>IF(ISBLANK(D227), "", VLOOKUP(D227, Z!$A$2:$C$4127, 3, FALSE))</f>
        <v/>
      </c>
      <c r="F227" s="133"/>
      <c r="G227" s="133"/>
      <c r="H227" s="133"/>
      <c r="I227" s="133"/>
      <c r="J227" s="225"/>
      <c r="K227" s="212"/>
      <c r="L227" s="133"/>
      <c r="M227" s="133"/>
      <c r="N227" s="133"/>
      <c r="O227" s="133"/>
      <c r="P227" s="133"/>
      <c r="Q227" s="133"/>
      <c r="R227" s="133"/>
      <c r="S227" s="212"/>
      <c r="T227" s="152"/>
      <c r="U227" s="134"/>
      <c r="V227" s="132"/>
      <c r="W227" s="64"/>
      <c r="X227" s="288" t="str">
        <f>IF(ISBLANK(W227), "", VLOOKUP(W227, Z!$A$2:$C$4127, 3, FALSE))</f>
        <v/>
      </c>
      <c r="Y227" s="162"/>
      <c r="Z227" s="209">
        <f t="shared" si="3"/>
        <v>0</v>
      </c>
      <c r="AA227" s="203"/>
    </row>
    <row r="228" spans="1:27" ht="12.75" customHeight="1" x14ac:dyDescent="0.2">
      <c r="A228" s="208"/>
      <c r="B228" s="205">
        <v>199</v>
      </c>
      <c r="C228" s="132"/>
      <c r="D228" s="64"/>
      <c r="E228" s="288" t="str">
        <f>IF(ISBLANK(D228), "", VLOOKUP(D228, Z!$A$2:$C$4127, 3, FALSE))</f>
        <v/>
      </c>
      <c r="F228" s="133"/>
      <c r="G228" s="133"/>
      <c r="H228" s="133"/>
      <c r="I228" s="133"/>
      <c r="J228" s="225"/>
      <c r="K228" s="212"/>
      <c r="L228" s="133"/>
      <c r="M228" s="133"/>
      <c r="N228" s="133"/>
      <c r="O228" s="133"/>
      <c r="P228" s="133"/>
      <c r="Q228" s="133"/>
      <c r="R228" s="133"/>
      <c r="S228" s="212"/>
      <c r="T228" s="152"/>
      <c r="U228" s="134"/>
      <c r="V228" s="132"/>
      <c r="W228" s="64"/>
      <c r="X228" s="288" t="str">
        <f>IF(ISBLANK(W228), "", VLOOKUP(W228, Z!$A$2:$C$4127, 3, FALSE))</f>
        <v/>
      </c>
      <c r="Y228" s="162"/>
      <c r="Z228" s="209">
        <f t="shared" si="3"/>
        <v>0</v>
      </c>
      <c r="AA228" s="203"/>
    </row>
    <row r="229" spans="1:27" ht="12.75" customHeight="1" x14ac:dyDescent="0.2">
      <c r="A229" s="208"/>
      <c r="B229" s="205">
        <v>200</v>
      </c>
      <c r="C229" s="132"/>
      <c r="D229" s="64"/>
      <c r="E229" s="288" t="str">
        <f>IF(ISBLANK(D229), "", VLOOKUP(D229, Z!$A$2:$C$4127, 3, FALSE))</f>
        <v/>
      </c>
      <c r="F229" s="133"/>
      <c r="G229" s="133"/>
      <c r="H229" s="133"/>
      <c r="I229" s="133"/>
      <c r="J229" s="225"/>
      <c r="K229" s="212"/>
      <c r="L229" s="133"/>
      <c r="M229" s="133"/>
      <c r="N229" s="133"/>
      <c r="O229" s="133"/>
      <c r="P229" s="133"/>
      <c r="Q229" s="133"/>
      <c r="R229" s="133"/>
      <c r="S229" s="212"/>
      <c r="T229" s="152"/>
      <c r="U229" s="134"/>
      <c r="V229" s="132"/>
      <c r="W229" s="64"/>
      <c r="X229" s="288" t="str">
        <f>IF(ISBLANK(W229), "", VLOOKUP(W229, Z!$A$2:$C$4127, 3, FALSE))</f>
        <v/>
      </c>
      <c r="Y229" s="162"/>
      <c r="Z229" s="209">
        <f t="shared" si="3"/>
        <v>0</v>
      </c>
      <c r="AA229" s="203"/>
    </row>
    <row r="230" spans="1:27" ht="12.75" customHeight="1" x14ac:dyDescent="0.2">
      <c r="A230" s="208"/>
      <c r="B230" s="205">
        <v>201</v>
      </c>
      <c r="C230" s="132"/>
      <c r="D230" s="64"/>
      <c r="E230" s="288" t="str">
        <f>IF(ISBLANK(D230), "", VLOOKUP(D230, Z!$A$2:$C$4127, 3, FALSE))</f>
        <v/>
      </c>
      <c r="F230" s="133"/>
      <c r="G230" s="133"/>
      <c r="H230" s="133"/>
      <c r="I230" s="133"/>
      <c r="J230" s="225"/>
      <c r="K230" s="212"/>
      <c r="L230" s="133"/>
      <c r="M230" s="133"/>
      <c r="N230" s="133"/>
      <c r="O230" s="133"/>
      <c r="P230" s="133"/>
      <c r="Q230" s="133"/>
      <c r="R230" s="133"/>
      <c r="S230" s="212"/>
      <c r="T230" s="152"/>
      <c r="U230" s="134"/>
      <c r="V230" s="132"/>
      <c r="W230" s="64"/>
      <c r="X230" s="288" t="str">
        <f>IF(ISBLANK(W230), "", VLOOKUP(W230, Z!$A$2:$C$4127, 3, FALSE))</f>
        <v/>
      </c>
      <c r="Y230" s="162"/>
      <c r="Z230" s="209">
        <f t="shared" si="3"/>
        <v>0</v>
      </c>
      <c r="AA230" s="203"/>
    </row>
    <row r="231" spans="1:27" ht="12.75" customHeight="1" x14ac:dyDescent="0.2">
      <c r="A231" s="208"/>
      <c r="B231" s="205">
        <v>202</v>
      </c>
      <c r="C231" s="132"/>
      <c r="D231" s="64"/>
      <c r="E231" s="288" t="str">
        <f>IF(ISBLANK(D231), "", VLOOKUP(D231, Z!$A$2:$C$4127, 3, FALSE))</f>
        <v/>
      </c>
      <c r="F231" s="133"/>
      <c r="G231" s="133"/>
      <c r="H231" s="133"/>
      <c r="I231" s="133"/>
      <c r="J231" s="225"/>
      <c r="K231" s="212"/>
      <c r="L231" s="133"/>
      <c r="M231" s="133"/>
      <c r="N231" s="133"/>
      <c r="O231" s="133"/>
      <c r="P231" s="133"/>
      <c r="Q231" s="133"/>
      <c r="R231" s="133"/>
      <c r="S231" s="212"/>
      <c r="T231" s="152"/>
      <c r="U231" s="134"/>
      <c r="V231" s="132"/>
      <c r="W231" s="64"/>
      <c r="X231" s="288" t="str">
        <f>IF(ISBLANK(W231), "", VLOOKUP(W231, Z!$A$2:$C$4127, 3, FALSE))</f>
        <v/>
      </c>
      <c r="Y231" s="162"/>
      <c r="Z231" s="209">
        <f t="shared" si="3"/>
        <v>0</v>
      </c>
      <c r="AA231" s="203"/>
    </row>
    <row r="232" spans="1:27" ht="12.75" customHeight="1" x14ac:dyDescent="0.2">
      <c r="A232" s="208"/>
      <c r="B232" s="205">
        <v>203</v>
      </c>
      <c r="C232" s="132"/>
      <c r="D232" s="64"/>
      <c r="E232" s="288" t="str">
        <f>IF(ISBLANK(D232), "", VLOOKUP(D232, Z!$A$2:$C$4127, 3, FALSE))</f>
        <v/>
      </c>
      <c r="F232" s="133"/>
      <c r="G232" s="133"/>
      <c r="H232" s="133"/>
      <c r="I232" s="133"/>
      <c r="J232" s="225"/>
      <c r="K232" s="212"/>
      <c r="L232" s="133"/>
      <c r="M232" s="133"/>
      <c r="N232" s="133"/>
      <c r="O232" s="133"/>
      <c r="P232" s="133"/>
      <c r="Q232" s="133"/>
      <c r="R232" s="133"/>
      <c r="S232" s="212"/>
      <c r="T232" s="152"/>
      <c r="U232" s="134"/>
      <c r="V232" s="132"/>
      <c r="W232" s="64"/>
      <c r="X232" s="288" t="str">
        <f>IF(ISBLANK(W232), "", VLOOKUP(W232, Z!$A$2:$C$4127, 3, FALSE))</f>
        <v/>
      </c>
      <c r="Y232" s="162"/>
      <c r="Z232" s="209">
        <f t="shared" si="3"/>
        <v>0</v>
      </c>
      <c r="AA232" s="203"/>
    </row>
    <row r="233" spans="1:27" ht="12.75" customHeight="1" x14ac:dyDescent="0.2">
      <c r="A233" s="208"/>
      <c r="B233" s="205">
        <v>204</v>
      </c>
      <c r="C233" s="132"/>
      <c r="D233" s="64"/>
      <c r="E233" s="288" t="str">
        <f>IF(ISBLANK(D233), "", VLOOKUP(D233, Z!$A$2:$C$4127, 3, FALSE))</f>
        <v/>
      </c>
      <c r="F233" s="133"/>
      <c r="G233" s="133"/>
      <c r="H233" s="133"/>
      <c r="I233" s="133"/>
      <c r="J233" s="225"/>
      <c r="K233" s="212"/>
      <c r="L233" s="133"/>
      <c r="M233" s="133"/>
      <c r="N233" s="133"/>
      <c r="O233" s="133"/>
      <c r="P233" s="133"/>
      <c r="Q233" s="133"/>
      <c r="R233" s="133"/>
      <c r="S233" s="212"/>
      <c r="T233" s="152"/>
      <c r="U233" s="134"/>
      <c r="V233" s="132"/>
      <c r="W233" s="64"/>
      <c r="X233" s="288" t="str">
        <f>IF(ISBLANK(W233), "", VLOOKUP(W233, Z!$A$2:$C$4127, 3, FALSE))</f>
        <v/>
      </c>
      <c r="Y233" s="162"/>
      <c r="Z233" s="209">
        <f t="shared" si="3"/>
        <v>0</v>
      </c>
      <c r="AA233" s="203"/>
    </row>
    <row r="234" spans="1:27" ht="12.75" customHeight="1" x14ac:dyDescent="0.2">
      <c r="A234" s="208"/>
      <c r="B234" s="205">
        <v>205</v>
      </c>
      <c r="C234" s="132"/>
      <c r="D234" s="64"/>
      <c r="E234" s="288" t="str">
        <f>IF(ISBLANK(D234), "", VLOOKUP(D234, Z!$A$2:$C$4127, 3, FALSE))</f>
        <v/>
      </c>
      <c r="F234" s="133"/>
      <c r="G234" s="133"/>
      <c r="H234" s="133"/>
      <c r="I234" s="133"/>
      <c r="J234" s="225"/>
      <c r="K234" s="212"/>
      <c r="L234" s="133"/>
      <c r="M234" s="133"/>
      <c r="N234" s="133"/>
      <c r="O234" s="133"/>
      <c r="P234" s="133"/>
      <c r="Q234" s="133"/>
      <c r="R234" s="133"/>
      <c r="S234" s="212"/>
      <c r="T234" s="152"/>
      <c r="U234" s="134"/>
      <c r="V234" s="132"/>
      <c r="W234" s="64"/>
      <c r="X234" s="288" t="str">
        <f>IF(ISBLANK(W234), "", VLOOKUP(W234, Z!$A$2:$C$4127, 3, FALSE))</f>
        <v/>
      </c>
      <c r="Y234" s="162"/>
      <c r="Z234" s="209">
        <f t="shared" si="3"/>
        <v>0</v>
      </c>
      <c r="AA234" s="203"/>
    </row>
    <row r="235" spans="1:27" ht="12.75" customHeight="1" x14ac:dyDescent="0.2">
      <c r="A235" s="208"/>
      <c r="B235" s="205">
        <v>206</v>
      </c>
      <c r="C235" s="132"/>
      <c r="D235" s="64"/>
      <c r="E235" s="288" t="str">
        <f>IF(ISBLANK(D235), "", VLOOKUP(D235, Z!$A$2:$C$4127, 3, FALSE))</f>
        <v/>
      </c>
      <c r="F235" s="133"/>
      <c r="G235" s="133"/>
      <c r="H235" s="133"/>
      <c r="I235" s="133"/>
      <c r="J235" s="225"/>
      <c r="K235" s="212"/>
      <c r="L235" s="133"/>
      <c r="M235" s="133"/>
      <c r="N235" s="133"/>
      <c r="O235" s="133"/>
      <c r="P235" s="133"/>
      <c r="Q235" s="133"/>
      <c r="R235" s="133"/>
      <c r="S235" s="212"/>
      <c r="T235" s="152"/>
      <c r="U235" s="134"/>
      <c r="V235" s="132"/>
      <c r="W235" s="64"/>
      <c r="X235" s="288" t="str">
        <f>IF(ISBLANK(W235), "", VLOOKUP(W235, Z!$A$2:$C$4127, 3, FALSE))</f>
        <v/>
      </c>
      <c r="Y235" s="162"/>
      <c r="Z235" s="209">
        <f t="shared" si="3"/>
        <v>0</v>
      </c>
      <c r="AA235" s="203"/>
    </row>
    <row r="236" spans="1:27" ht="12.75" customHeight="1" x14ac:dyDescent="0.2">
      <c r="A236" s="208"/>
      <c r="B236" s="205">
        <v>207</v>
      </c>
      <c r="C236" s="132"/>
      <c r="D236" s="64"/>
      <c r="E236" s="288" t="str">
        <f>IF(ISBLANK(D236), "", VLOOKUP(D236, Z!$A$2:$C$4127, 3, FALSE))</f>
        <v/>
      </c>
      <c r="F236" s="133"/>
      <c r="G236" s="133"/>
      <c r="H236" s="133"/>
      <c r="I236" s="133"/>
      <c r="J236" s="225"/>
      <c r="K236" s="212"/>
      <c r="L236" s="133"/>
      <c r="M236" s="133"/>
      <c r="N236" s="133"/>
      <c r="O236" s="133"/>
      <c r="P236" s="133"/>
      <c r="Q236" s="133"/>
      <c r="R236" s="133"/>
      <c r="S236" s="212"/>
      <c r="T236" s="152"/>
      <c r="U236" s="134"/>
      <c r="V236" s="132"/>
      <c r="W236" s="64"/>
      <c r="X236" s="288" t="str">
        <f>IF(ISBLANK(W236), "", VLOOKUP(W236, Z!$A$2:$C$4127, 3, FALSE))</f>
        <v/>
      </c>
      <c r="Y236" s="162"/>
      <c r="Z236" s="209">
        <f t="shared" si="3"/>
        <v>0</v>
      </c>
      <c r="AA236" s="203"/>
    </row>
    <row r="237" spans="1:27" ht="12.75" customHeight="1" x14ac:dyDescent="0.2">
      <c r="A237" s="208"/>
      <c r="B237" s="205">
        <v>208</v>
      </c>
      <c r="C237" s="132"/>
      <c r="D237" s="64"/>
      <c r="E237" s="288" t="str">
        <f>IF(ISBLANK(D237), "", VLOOKUP(D237, Z!$A$2:$C$4127, 3, FALSE))</f>
        <v/>
      </c>
      <c r="F237" s="133"/>
      <c r="G237" s="133"/>
      <c r="H237" s="133"/>
      <c r="I237" s="133"/>
      <c r="J237" s="225"/>
      <c r="K237" s="212"/>
      <c r="L237" s="133"/>
      <c r="M237" s="133"/>
      <c r="N237" s="133"/>
      <c r="O237" s="133"/>
      <c r="P237" s="133"/>
      <c r="Q237" s="133"/>
      <c r="R237" s="133"/>
      <c r="S237" s="212"/>
      <c r="T237" s="152"/>
      <c r="U237" s="134"/>
      <c r="V237" s="132"/>
      <c r="W237" s="64"/>
      <c r="X237" s="288" t="str">
        <f>IF(ISBLANK(W237), "", VLOOKUP(W237, Z!$A$2:$C$4127, 3, FALSE))</f>
        <v/>
      </c>
      <c r="Y237" s="162"/>
      <c r="Z237" s="209">
        <f t="shared" si="3"/>
        <v>0</v>
      </c>
      <c r="AA237" s="203"/>
    </row>
    <row r="238" spans="1:27" ht="12.75" customHeight="1" x14ac:dyDescent="0.2">
      <c r="A238" s="208"/>
      <c r="B238" s="205">
        <v>209</v>
      </c>
      <c r="C238" s="132"/>
      <c r="D238" s="64"/>
      <c r="E238" s="288" t="str">
        <f>IF(ISBLANK(D238), "", VLOOKUP(D238, Z!$A$2:$C$4127, 3, FALSE))</f>
        <v/>
      </c>
      <c r="F238" s="133"/>
      <c r="G238" s="133"/>
      <c r="H238" s="133"/>
      <c r="I238" s="133"/>
      <c r="J238" s="225"/>
      <c r="K238" s="212"/>
      <c r="L238" s="133"/>
      <c r="M238" s="133"/>
      <c r="N238" s="133"/>
      <c r="O238" s="133"/>
      <c r="P238" s="133"/>
      <c r="Q238" s="133"/>
      <c r="R238" s="133"/>
      <c r="S238" s="212"/>
      <c r="T238" s="152"/>
      <c r="U238" s="134"/>
      <c r="V238" s="132"/>
      <c r="W238" s="64"/>
      <c r="X238" s="288" t="str">
        <f>IF(ISBLANK(W238), "", VLOOKUP(W238, Z!$A$2:$C$4127, 3, FALSE))</f>
        <v/>
      </c>
      <c r="Y238" s="162"/>
      <c r="Z238" s="209">
        <f t="shared" si="3"/>
        <v>0</v>
      </c>
      <c r="AA238" s="203"/>
    </row>
    <row r="239" spans="1:27" ht="12.75" customHeight="1" x14ac:dyDescent="0.2">
      <c r="A239" s="208"/>
      <c r="B239" s="205">
        <v>210</v>
      </c>
      <c r="C239" s="132"/>
      <c r="D239" s="64"/>
      <c r="E239" s="288" t="str">
        <f>IF(ISBLANK(D239), "", VLOOKUP(D239, Z!$A$2:$C$4127, 3, FALSE))</f>
        <v/>
      </c>
      <c r="F239" s="133"/>
      <c r="G239" s="133"/>
      <c r="H239" s="133"/>
      <c r="I239" s="133"/>
      <c r="J239" s="225"/>
      <c r="K239" s="212"/>
      <c r="L239" s="133"/>
      <c r="M239" s="133"/>
      <c r="N239" s="133"/>
      <c r="O239" s="133"/>
      <c r="P239" s="133"/>
      <c r="Q239" s="133"/>
      <c r="R239" s="133"/>
      <c r="S239" s="212"/>
      <c r="T239" s="152"/>
      <c r="U239" s="134"/>
      <c r="V239" s="132"/>
      <c r="W239" s="64"/>
      <c r="X239" s="288" t="str">
        <f>IF(ISBLANK(W239), "", VLOOKUP(W239, Z!$A$2:$C$4127, 3, FALSE))</f>
        <v/>
      </c>
      <c r="Y239" s="162"/>
      <c r="Z239" s="209">
        <f t="shared" si="3"/>
        <v>0</v>
      </c>
      <c r="AA239" s="203"/>
    </row>
    <row r="240" spans="1:27" ht="12.75" customHeight="1" x14ac:dyDescent="0.2">
      <c r="A240" s="208"/>
      <c r="B240" s="205">
        <v>211</v>
      </c>
      <c r="C240" s="132"/>
      <c r="D240" s="64"/>
      <c r="E240" s="288" t="str">
        <f>IF(ISBLANK(D240), "", VLOOKUP(D240, Z!$A$2:$C$4127, 3, FALSE))</f>
        <v/>
      </c>
      <c r="F240" s="133"/>
      <c r="G240" s="133"/>
      <c r="H240" s="133"/>
      <c r="I240" s="133"/>
      <c r="J240" s="225"/>
      <c r="K240" s="212"/>
      <c r="L240" s="133"/>
      <c r="M240" s="133"/>
      <c r="N240" s="133"/>
      <c r="O240" s="133"/>
      <c r="P240" s="133"/>
      <c r="Q240" s="133"/>
      <c r="R240" s="133"/>
      <c r="S240" s="212"/>
      <c r="T240" s="152"/>
      <c r="U240" s="134"/>
      <c r="V240" s="132"/>
      <c r="W240" s="64"/>
      <c r="X240" s="288" t="str">
        <f>IF(ISBLANK(W240), "", VLOOKUP(W240, Z!$A$2:$C$4127, 3, FALSE))</f>
        <v/>
      </c>
      <c r="Y240" s="162"/>
      <c r="Z240" s="209">
        <f t="shared" si="3"/>
        <v>0</v>
      </c>
      <c r="AA240" s="203"/>
    </row>
    <row r="241" spans="1:27" ht="12.75" customHeight="1" x14ac:dyDescent="0.2">
      <c r="A241" s="208"/>
      <c r="B241" s="205">
        <v>212</v>
      </c>
      <c r="C241" s="132"/>
      <c r="D241" s="64"/>
      <c r="E241" s="288" t="str">
        <f>IF(ISBLANK(D241), "", VLOOKUP(D241, Z!$A$2:$C$4127, 3, FALSE))</f>
        <v/>
      </c>
      <c r="F241" s="133"/>
      <c r="G241" s="133"/>
      <c r="H241" s="133"/>
      <c r="I241" s="133"/>
      <c r="J241" s="225"/>
      <c r="K241" s="212"/>
      <c r="L241" s="133"/>
      <c r="M241" s="133"/>
      <c r="N241" s="133"/>
      <c r="O241" s="133"/>
      <c r="P241" s="133"/>
      <c r="Q241" s="133"/>
      <c r="R241" s="133"/>
      <c r="S241" s="212"/>
      <c r="T241" s="152"/>
      <c r="U241" s="134"/>
      <c r="V241" s="132"/>
      <c r="W241" s="64"/>
      <c r="X241" s="288" t="str">
        <f>IF(ISBLANK(W241), "", VLOOKUP(W241, Z!$A$2:$C$4127, 3, FALSE))</f>
        <v/>
      </c>
      <c r="Y241" s="162"/>
      <c r="Z241" s="209">
        <f t="shared" si="3"/>
        <v>0</v>
      </c>
      <c r="AA241" s="203"/>
    </row>
    <row r="242" spans="1:27" ht="12.75" customHeight="1" x14ac:dyDescent="0.2">
      <c r="A242" s="208"/>
      <c r="B242" s="205">
        <v>213</v>
      </c>
      <c r="C242" s="132"/>
      <c r="D242" s="64"/>
      <c r="E242" s="288" t="str">
        <f>IF(ISBLANK(D242), "", VLOOKUP(D242, Z!$A$2:$C$4127, 3, FALSE))</f>
        <v/>
      </c>
      <c r="F242" s="133"/>
      <c r="G242" s="133"/>
      <c r="H242" s="133"/>
      <c r="I242" s="133"/>
      <c r="J242" s="225"/>
      <c r="K242" s="212"/>
      <c r="L242" s="133"/>
      <c r="M242" s="133"/>
      <c r="N242" s="133"/>
      <c r="O242" s="133"/>
      <c r="P242" s="133"/>
      <c r="Q242" s="133"/>
      <c r="R242" s="133"/>
      <c r="S242" s="212"/>
      <c r="T242" s="152"/>
      <c r="U242" s="134"/>
      <c r="V242" s="132"/>
      <c r="W242" s="64"/>
      <c r="X242" s="288" t="str">
        <f>IF(ISBLANK(W242), "", VLOOKUP(W242, Z!$A$2:$C$4127, 3, FALSE))</f>
        <v/>
      </c>
      <c r="Y242" s="162"/>
      <c r="Z242" s="209">
        <f t="shared" si="3"/>
        <v>0</v>
      </c>
      <c r="AA242" s="203"/>
    </row>
    <row r="243" spans="1:27" ht="12.75" customHeight="1" x14ac:dyDescent="0.2">
      <c r="A243" s="208"/>
      <c r="B243" s="205">
        <v>214</v>
      </c>
      <c r="C243" s="132"/>
      <c r="D243" s="64"/>
      <c r="E243" s="288" t="str">
        <f>IF(ISBLANK(D243), "", VLOOKUP(D243, Z!$A$2:$C$4127, 3, FALSE))</f>
        <v/>
      </c>
      <c r="F243" s="133"/>
      <c r="G243" s="133"/>
      <c r="H243" s="133"/>
      <c r="I243" s="133"/>
      <c r="J243" s="225"/>
      <c r="K243" s="212"/>
      <c r="L243" s="133"/>
      <c r="M243" s="133"/>
      <c r="N243" s="133"/>
      <c r="O243" s="133"/>
      <c r="P243" s="133"/>
      <c r="Q243" s="133"/>
      <c r="R243" s="133"/>
      <c r="S243" s="212"/>
      <c r="T243" s="152"/>
      <c r="U243" s="134"/>
      <c r="V243" s="132"/>
      <c r="W243" s="64"/>
      <c r="X243" s="288" t="str">
        <f>IF(ISBLANK(W243), "", VLOOKUP(W243, Z!$A$2:$C$4127, 3, FALSE))</f>
        <v/>
      </c>
      <c r="Y243" s="162"/>
      <c r="Z243" s="209">
        <f t="shared" si="3"/>
        <v>0</v>
      </c>
      <c r="AA243" s="203"/>
    </row>
    <row r="244" spans="1:27" ht="12.75" customHeight="1" x14ac:dyDescent="0.2">
      <c r="A244" s="208"/>
      <c r="B244" s="205">
        <v>215</v>
      </c>
      <c r="C244" s="132"/>
      <c r="D244" s="64"/>
      <c r="E244" s="288" t="str">
        <f>IF(ISBLANK(D244), "", VLOOKUP(D244, Z!$A$2:$C$4127, 3, FALSE))</f>
        <v/>
      </c>
      <c r="F244" s="133"/>
      <c r="G244" s="133"/>
      <c r="H244" s="133"/>
      <c r="I244" s="133"/>
      <c r="J244" s="225"/>
      <c r="K244" s="212"/>
      <c r="L244" s="133"/>
      <c r="M244" s="133"/>
      <c r="N244" s="133"/>
      <c r="O244" s="133"/>
      <c r="P244" s="133"/>
      <c r="Q244" s="133"/>
      <c r="R244" s="133"/>
      <c r="S244" s="212"/>
      <c r="T244" s="152"/>
      <c r="U244" s="134"/>
      <c r="V244" s="132"/>
      <c r="W244" s="64"/>
      <c r="X244" s="288" t="str">
        <f>IF(ISBLANK(W244), "", VLOOKUP(W244, Z!$A$2:$C$4127, 3, FALSE))</f>
        <v/>
      </c>
      <c r="Y244" s="162"/>
      <c r="Z244" s="209">
        <f t="shared" si="3"/>
        <v>0</v>
      </c>
      <c r="AA244" s="203"/>
    </row>
    <row r="245" spans="1:27" ht="12.75" customHeight="1" x14ac:dyDescent="0.2">
      <c r="A245" s="208"/>
      <c r="B245" s="205">
        <v>216</v>
      </c>
      <c r="C245" s="132"/>
      <c r="D245" s="64"/>
      <c r="E245" s="288" t="str">
        <f>IF(ISBLANK(D245), "", VLOOKUP(D245, Z!$A$2:$C$4127, 3, FALSE))</f>
        <v/>
      </c>
      <c r="F245" s="133"/>
      <c r="G245" s="133"/>
      <c r="H245" s="133"/>
      <c r="I245" s="133"/>
      <c r="J245" s="225"/>
      <c r="K245" s="212"/>
      <c r="L245" s="133"/>
      <c r="M245" s="133"/>
      <c r="N245" s="133"/>
      <c r="O245" s="133"/>
      <c r="P245" s="133"/>
      <c r="Q245" s="133"/>
      <c r="R245" s="133"/>
      <c r="S245" s="212"/>
      <c r="T245" s="152"/>
      <c r="U245" s="134"/>
      <c r="V245" s="132"/>
      <c r="W245" s="64"/>
      <c r="X245" s="288" t="str">
        <f>IF(ISBLANK(W245), "", VLOOKUP(W245, Z!$A$2:$C$4127, 3, FALSE))</f>
        <v/>
      </c>
      <c r="Y245" s="162"/>
      <c r="Z245" s="209">
        <f t="shared" si="3"/>
        <v>0</v>
      </c>
      <c r="AA245" s="203"/>
    </row>
    <row r="246" spans="1:27" ht="12.75" customHeight="1" x14ac:dyDescent="0.2">
      <c r="A246" s="208"/>
      <c r="B246" s="205">
        <v>217</v>
      </c>
      <c r="C246" s="132"/>
      <c r="D246" s="64"/>
      <c r="E246" s="288" t="str">
        <f>IF(ISBLANK(D246), "", VLOOKUP(D246, Z!$A$2:$C$4127, 3, FALSE))</f>
        <v/>
      </c>
      <c r="F246" s="133"/>
      <c r="G246" s="133"/>
      <c r="H246" s="133"/>
      <c r="I246" s="133"/>
      <c r="J246" s="225"/>
      <c r="K246" s="212"/>
      <c r="L246" s="133"/>
      <c r="M246" s="133"/>
      <c r="N246" s="133"/>
      <c r="O246" s="133"/>
      <c r="P246" s="133"/>
      <c r="Q246" s="133"/>
      <c r="R246" s="133"/>
      <c r="S246" s="212"/>
      <c r="T246" s="152"/>
      <c r="U246" s="134"/>
      <c r="V246" s="132"/>
      <c r="W246" s="64"/>
      <c r="X246" s="288" t="str">
        <f>IF(ISBLANK(W246), "", VLOOKUP(W246, Z!$A$2:$C$4127, 3, FALSE))</f>
        <v/>
      </c>
      <c r="Y246" s="162"/>
      <c r="Z246" s="209">
        <f t="shared" si="3"/>
        <v>0</v>
      </c>
      <c r="AA246" s="203"/>
    </row>
    <row r="247" spans="1:27" ht="12.75" customHeight="1" x14ac:dyDescent="0.2">
      <c r="A247" s="208"/>
      <c r="B247" s="205">
        <v>218</v>
      </c>
      <c r="C247" s="132"/>
      <c r="D247" s="64"/>
      <c r="E247" s="288" t="str">
        <f>IF(ISBLANK(D247), "", VLOOKUP(D247, Z!$A$2:$C$4127, 3, FALSE))</f>
        <v/>
      </c>
      <c r="F247" s="133"/>
      <c r="G247" s="133"/>
      <c r="H247" s="133"/>
      <c r="I247" s="133"/>
      <c r="J247" s="225"/>
      <c r="K247" s="212"/>
      <c r="L247" s="133"/>
      <c r="M247" s="133"/>
      <c r="N247" s="133"/>
      <c r="O247" s="133"/>
      <c r="P247" s="133"/>
      <c r="Q247" s="133"/>
      <c r="R247" s="133"/>
      <c r="S247" s="212"/>
      <c r="T247" s="152"/>
      <c r="U247" s="134"/>
      <c r="V247" s="132"/>
      <c r="W247" s="64"/>
      <c r="X247" s="288" t="str">
        <f>IF(ISBLANK(W247), "", VLOOKUP(W247, Z!$A$2:$C$4127, 3, FALSE))</f>
        <v/>
      </c>
      <c r="Y247" s="162"/>
      <c r="Z247" s="209">
        <f t="shared" si="3"/>
        <v>0</v>
      </c>
      <c r="AA247" s="203"/>
    </row>
    <row r="248" spans="1:27" ht="12.75" customHeight="1" x14ac:dyDescent="0.2">
      <c r="A248" s="208"/>
      <c r="B248" s="205">
        <v>219</v>
      </c>
      <c r="C248" s="132"/>
      <c r="D248" s="64"/>
      <c r="E248" s="288" t="str">
        <f>IF(ISBLANK(D248), "", VLOOKUP(D248, Z!$A$2:$C$4127, 3, FALSE))</f>
        <v/>
      </c>
      <c r="F248" s="133"/>
      <c r="G248" s="133"/>
      <c r="H248" s="133"/>
      <c r="I248" s="133"/>
      <c r="J248" s="225"/>
      <c r="K248" s="212"/>
      <c r="L248" s="133"/>
      <c r="M248" s="133"/>
      <c r="N248" s="133"/>
      <c r="O248" s="133"/>
      <c r="P248" s="133"/>
      <c r="Q248" s="133"/>
      <c r="R248" s="133"/>
      <c r="S248" s="212"/>
      <c r="T248" s="152"/>
      <c r="U248" s="134"/>
      <c r="V248" s="132"/>
      <c r="W248" s="64"/>
      <c r="X248" s="288" t="str">
        <f>IF(ISBLANK(W248), "", VLOOKUP(W248, Z!$A$2:$C$4127, 3, FALSE))</f>
        <v/>
      </c>
      <c r="Y248" s="162"/>
      <c r="Z248" s="209">
        <f t="shared" si="3"/>
        <v>0</v>
      </c>
      <c r="AA248" s="203"/>
    </row>
    <row r="249" spans="1:27" ht="12.75" customHeight="1" x14ac:dyDescent="0.2">
      <c r="A249" s="208"/>
      <c r="B249" s="205">
        <v>220</v>
      </c>
      <c r="C249" s="132"/>
      <c r="D249" s="64"/>
      <c r="E249" s="288" t="str">
        <f>IF(ISBLANK(D249), "", VLOOKUP(D249, Z!$A$2:$C$4127, 3, FALSE))</f>
        <v/>
      </c>
      <c r="F249" s="133"/>
      <c r="G249" s="133"/>
      <c r="H249" s="133"/>
      <c r="I249" s="133"/>
      <c r="J249" s="225"/>
      <c r="K249" s="212"/>
      <c r="L249" s="133"/>
      <c r="M249" s="133"/>
      <c r="N249" s="133"/>
      <c r="O249" s="133"/>
      <c r="P249" s="133"/>
      <c r="Q249" s="133"/>
      <c r="R249" s="133"/>
      <c r="S249" s="212"/>
      <c r="T249" s="152"/>
      <c r="U249" s="134"/>
      <c r="V249" s="132"/>
      <c r="W249" s="64"/>
      <c r="X249" s="288" t="str">
        <f>IF(ISBLANK(W249), "", VLOOKUP(W249, Z!$A$2:$C$4127, 3, FALSE))</f>
        <v/>
      </c>
      <c r="Y249" s="162"/>
      <c r="Z249" s="209">
        <f t="shared" si="3"/>
        <v>0</v>
      </c>
      <c r="AA249" s="203"/>
    </row>
    <row r="250" spans="1:27" ht="12.75" customHeight="1" x14ac:dyDescent="0.2">
      <c r="A250" s="208"/>
      <c r="B250" s="205">
        <v>221</v>
      </c>
      <c r="C250" s="132"/>
      <c r="D250" s="64"/>
      <c r="E250" s="288" t="str">
        <f>IF(ISBLANK(D250), "", VLOOKUP(D250, Z!$A$2:$C$4127, 3, FALSE))</f>
        <v/>
      </c>
      <c r="F250" s="133"/>
      <c r="G250" s="133"/>
      <c r="H250" s="133"/>
      <c r="I250" s="133"/>
      <c r="J250" s="225"/>
      <c r="K250" s="212"/>
      <c r="L250" s="133"/>
      <c r="M250" s="133"/>
      <c r="N250" s="133"/>
      <c r="O250" s="133"/>
      <c r="P250" s="133"/>
      <c r="Q250" s="133"/>
      <c r="R250" s="133"/>
      <c r="S250" s="212"/>
      <c r="T250" s="152"/>
      <c r="U250" s="134"/>
      <c r="V250" s="132"/>
      <c r="W250" s="64"/>
      <c r="X250" s="288" t="str">
        <f>IF(ISBLANK(W250), "", VLOOKUP(W250, Z!$A$2:$C$4127, 3, FALSE))</f>
        <v/>
      </c>
      <c r="Y250" s="162"/>
      <c r="Z250" s="209">
        <f t="shared" si="3"/>
        <v>0</v>
      </c>
      <c r="AA250" s="203"/>
    </row>
    <row r="251" spans="1:27" ht="12.75" customHeight="1" x14ac:dyDescent="0.2">
      <c r="A251" s="208"/>
      <c r="B251" s="205">
        <v>222</v>
      </c>
      <c r="C251" s="132"/>
      <c r="D251" s="64"/>
      <c r="E251" s="288" t="str">
        <f>IF(ISBLANK(D251), "", VLOOKUP(D251, Z!$A$2:$C$4127, 3, FALSE))</f>
        <v/>
      </c>
      <c r="F251" s="133"/>
      <c r="G251" s="133"/>
      <c r="H251" s="133"/>
      <c r="I251" s="133"/>
      <c r="J251" s="225"/>
      <c r="K251" s="212"/>
      <c r="L251" s="133"/>
      <c r="M251" s="133"/>
      <c r="N251" s="133"/>
      <c r="O251" s="133"/>
      <c r="P251" s="133"/>
      <c r="Q251" s="133"/>
      <c r="R251" s="133"/>
      <c r="S251" s="212"/>
      <c r="T251" s="152"/>
      <c r="U251" s="134"/>
      <c r="V251" s="132"/>
      <c r="W251" s="64"/>
      <c r="X251" s="288" t="str">
        <f>IF(ISBLANK(W251), "", VLOOKUP(W251, Z!$A$2:$C$4127, 3, FALSE))</f>
        <v/>
      </c>
      <c r="Y251" s="162"/>
      <c r="Z251" s="209">
        <f t="shared" si="3"/>
        <v>0</v>
      </c>
      <c r="AA251" s="203"/>
    </row>
    <row r="252" spans="1:27" ht="12.75" customHeight="1" x14ac:dyDescent="0.2">
      <c r="A252" s="208"/>
      <c r="B252" s="205">
        <v>223</v>
      </c>
      <c r="C252" s="132"/>
      <c r="D252" s="64"/>
      <c r="E252" s="288" t="str">
        <f>IF(ISBLANK(D252), "", VLOOKUP(D252, Z!$A$2:$C$4127, 3, FALSE))</f>
        <v/>
      </c>
      <c r="F252" s="133"/>
      <c r="G252" s="133"/>
      <c r="H252" s="133"/>
      <c r="I252" s="133"/>
      <c r="J252" s="225"/>
      <c r="K252" s="212"/>
      <c r="L252" s="133"/>
      <c r="M252" s="133"/>
      <c r="N252" s="133"/>
      <c r="O252" s="133"/>
      <c r="P252" s="133"/>
      <c r="Q252" s="133"/>
      <c r="R252" s="133"/>
      <c r="S252" s="212"/>
      <c r="T252" s="152"/>
      <c r="U252" s="134"/>
      <c r="V252" s="132"/>
      <c r="W252" s="64"/>
      <c r="X252" s="288" t="str">
        <f>IF(ISBLANK(W252), "", VLOOKUP(W252, Z!$A$2:$C$4127, 3, FALSE))</f>
        <v/>
      </c>
      <c r="Y252" s="162"/>
      <c r="Z252" s="209">
        <f t="shared" si="3"/>
        <v>0</v>
      </c>
      <c r="AA252" s="203"/>
    </row>
    <row r="253" spans="1:27" ht="12.75" customHeight="1" x14ac:dyDescent="0.2">
      <c r="A253" s="208"/>
      <c r="B253" s="205">
        <v>224</v>
      </c>
      <c r="C253" s="132"/>
      <c r="D253" s="64"/>
      <c r="E253" s="288" t="str">
        <f>IF(ISBLANK(D253), "", VLOOKUP(D253, Z!$A$2:$C$4127, 3, FALSE))</f>
        <v/>
      </c>
      <c r="F253" s="133"/>
      <c r="G253" s="133"/>
      <c r="H253" s="133"/>
      <c r="I253" s="133"/>
      <c r="J253" s="225"/>
      <c r="K253" s="212"/>
      <c r="L253" s="133"/>
      <c r="M253" s="133"/>
      <c r="N253" s="133"/>
      <c r="O253" s="133"/>
      <c r="P253" s="133"/>
      <c r="Q253" s="133"/>
      <c r="R253" s="133"/>
      <c r="S253" s="212"/>
      <c r="T253" s="152"/>
      <c r="U253" s="134"/>
      <c r="V253" s="132"/>
      <c r="W253" s="64"/>
      <c r="X253" s="288" t="str">
        <f>IF(ISBLANK(W253), "", VLOOKUP(W253, Z!$A$2:$C$4127, 3, FALSE))</f>
        <v/>
      </c>
      <c r="Y253" s="162"/>
      <c r="Z253" s="209">
        <f t="shared" si="3"/>
        <v>0</v>
      </c>
      <c r="AA253" s="203"/>
    </row>
    <row r="254" spans="1:27" ht="12.75" customHeight="1" x14ac:dyDescent="0.2">
      <c r="A254" s="208"/>
      <c r="B254" s="205">
        <v>225</v>
      </c>
      <c r="C254" s="132"/>
      <c r="D254" s="64"/>
      <c r="E254" s="288" t="str">
        <f>IF(ISBLANK(D254), "", VLOOKUP(D254, Z!$A$2:$C$4127, 3, FALSE))</f>
        <v/>
      </c>
      <c r="F254" s="133"/>
      <c r="G254" s="133"/>
      <c r="H254" s="133"/>
      <c r="I254" s="133"/>
      <c r="J254" s="225"/>
      <c r="K254" s="212"/>
      <c r="L254" s="133"/>
      <c r="M254" s="133"/>
      <c r="N254" s="133"/>
      <c r="O254" s="133"/>
      <c r="P254" s="133"/>
      <c r="Q254" s="133"/>
      <c r="R254" s="133"/>
      <c r="S254" s="212"/>
      <c r="T254" s="152"/>
      <c r="U254" s="134"/>
      <c r="V254" s="132"/>
      <c r="W254" s="64"/>
      <c r="X254" s="288" t="str">
        <f>IF(ISBLANK(W254), "", VLOOKUP(W254, Z!$A$2:$C$4127, 3, FALSE))</f>
        <v/>
      </c>
      <c r="Y254" s="162"/>
      <c r="Z254" s="209">
        <f t="shared" si="3"/>
        <v>0</v>
      </c>
      <c r="AA254" s="203"/>
    </row>
    <row r="255" spans="1:27" ht="12.75" customHeight="1" x14ac:dyDescent="0.2">
      <c r="A255" s="208"/>
      <c r="B255" s="205">
        <v>226</v>
      </c>
      <c r="C255" s="132"/>
      <c r="D255" s="64"/>
      <c r="E255" s="288" t="str">
        <f>IF(ISBLANK(D255), "", VLOOKUP(D255, Z!$A$2:$C$4127, 3, FALSE))</f>
        <v/>
      </c>
      <c r="F255" s="133"/>
      <c r="G255" s="133"/>
      <c r="H255" s="133"/>
      <c r="I255" s="133"/>
      <c r="J255" s="225"/>
      <c r="K255" s="212"/>
      <c r="L255" s="133"/>
      <c r="M255" s="133"/>
      <c r="N255" s="133"/>
      <c r="O255" s="133"/>
      <c r="P255" s="133"/>
      <c r="Q255" s="133"/>
      <c r="R255" s="133"/>
      <c r="S255" s="212"/>
      <c r="T255" s="152"/>
      <c r="U255" s="134"/>
      <c r="V255" s="132"/>
      <c r="W255" s="64"/>
      <c r="X255" s="288" t="str">
        <f>IF(ISBLANK(W255), "", VLOOKUP(W255, Z!$A$2:$C$4127, 3, FALSE))</f>
        <v/>
      </c>
      <c r="Y255" s="162"/>
      <c r="Z255" s="209">
        <f t="shared" si="3"/>
        <v>0</v>
      </c>
      <c r="AA255" s="203"/>
    </row>
    <row r="256" spans="1:27" ht="12.75" customHeight="1" x14ac:dyDescent="0.2">
      <c r="A256" s="208"/>
      <c r="B256" s="205">
        <v>227</v>
      </c>
      <c r="C256" s="132"/>
      <c r="D256" s="64"/>
      <c r="E256" s="288" t="str">
        <f>IF(ISBLANK(D256), "", VLOOKUP(D256, Z!$A$2:$C$4127, 3, FALSE))</f>
        <v/>
      </c>
      <c r="F256" s="133"/>
      <c r="G256" s="133"/>
      <c r="H256" s="133"/>
      <c r="I256" s="133"/>
      <c r="J256" s="225"/>
      <c r="K256" s="212"/>
      <c r="L256" s="133"/>
      <c r="M256" s="133"/>
      <c r="N256" s="133"/>
      <c r="O256" s="133"/>
      <c r="P256" s="133"/>
      <c r="Q256" s="133"/>
      <c r="R256" s="133"/>
      <c r="S256" s="212"/>
      <c r="T256" s="152"/>
      <c r="U256" s="134"/>
      <c r="V256" s="132"/>
      <c r="W256" s="64"/>
      <c r="X256" s="288" t="str">
        <f>IF(ISBLANK(W256), "", VLOOKUP(W256, Z!$A$2:$C$4127, 3, FALSE))</f>
        <v/>
      </c>
      <c r="Y256" s="162"/>
      <c r="Z256" s="209">
        <f t="shared" si="3"/>
        <v>0</v>
      </c>
      <c r="AA256" s="203"/>
    </row>
    <row r="257" spans="1:27" ht="12.75" customHeight="1" x14ac:dyDescent="0.2">
      <c r="A257" s="208"/>
      <c r="B257" s="205">
        <v>228</v>
      </c>
      <c r="C257" s="132"/>
      <c r="D257" s="64"/>
      <c r="E257" s="288" t="str">
        <f>IF(ISBLANK(D257), "", VLOOKUP(D257, Z!$A$2:$C$4127, 3, FALSE))</f>
        <v/>
      </c>
      <c r="F257" s="133"/>
      <c r="G257" s="133"/>
      <c r="H257" s="133"/>
      <c r="I257" s="133"/>
      <c r="J257" s="225"/>
      <c r="K257" s="212"/>
      <c r="L257" s="133"/>
      <c r="M257" s="133"/>
      <c r="N257" s="133"/>
      <c r="O257" s="133"/>
      <c r="P257" s="133"/>
      <c r="Q257" s="133"/>
      <c r="R257" s="133"/>
      <c r="S257" s="212"/>
      <c r="T257" s="152"/>
      <c r="U257" s="134"/>
      <c r="V257" s="132"/>
      <c r="W257" s="64"/>
      <c r="X257" s="288" t="str">
        <f>IF(ISBLANK(W257), "", VLOOKUP(W257, Z!$A$2:$C$4127, 3, FALSE))</f>
        <v/>
      </c>
      <c r="Y257" s="162"/>
      <c r="Z257" s="209">
        <f t="shared" si="3"/>
        <v>0</v>
      </c>
      <c r="AA257" s="203"/>
    </row>
    <row r="258" spans="1:27" ht="12.75" customHeight="1" x14ac:dyDescent="0.2">
      <c r="A258" s="208"/>
      <c r="B258" s="205">
        <v>229</v>
      </c>
      <c r="C258" s="132"/>
      <c r="D258" s="64"/>
      <c r="E258" s="288" t="str">
        <f>IF(ISBLANK(D258), "", VLOOKUP(D258, Z!$A$2:$C$4127, 3, FALSE))</f>
        <v/>
      </c>
      <c r="F258" s="133"/>
      <c r="G258" s="133"/>
      <c r="H258" s="133"/>
      <c r="I258" s="133"/>
      <c r="J258" s="225"/>
      <c r="K258" s="212"/>
      <c r="L258" s="133"/>
      <c r="M258" s="133"/>
      <c r="N258" s="133"/>
      <c r="O258" s="133"/>
      <c r="P258" s="133"/>
      <c r="Q258" s="133"/>
      <c r="R258" s="133"/>
      <c r="S258" s="212"/>
      <c r="T258" s="152"/>
      <c r="U258" s="134"/>
      <c r="V258" s="132"/>
      <c r="W258" s="64"/>
      <c r="X258" s="288" t="str">
        <f>IF(ISBLANK(W258), "", VLOOKUP(W258, Z!$A$2:$C$4127, 3, FALSE))</f>
        <v/>
      </c>
      <c r="Y258" s="162"/>
      <c r="Z258" s="209">
        <f t="shared" si="3"/>
        <v>0</v>
      </c>
      <c r="AA258" s="203"/>
    </row>
    <row r="259" spans="1:27" ht="12.75" customHeight="1" x14ac:dyDescent="0.2">
      <c r="A259" s="208"/>
      <c r="B259" s="205">
        <v>230</v>
      </c>
      <c r="C259" s="132"/>
      <c r="D259" s="64"/>
      <c r="E259" s="288" t="str">
        <f>IF(ISBLANK(D259), "", VLOOKUP(D259, Z!$A$2:$C$4127, 3, FALSE))</f>
        <v/>
      </c>
      <c r="F259" s="133"/>
      <c r="G259" s="133"/>
      <c r="H259" s="133"/>
      <c r="I259" s="133"/>
      <c r="J259" s="225"/>
      <c r="K259" s="212"/>
      <c r="L259" s="133"/>
      <c r="M259" s="133"/>
      <c r="N259" s="133"/>
      <c r="O259" s="133"/>
      <c r="P259" s="133"/>
      <c r="Q259" s="133"/>
      <c r="R259" s="133"/>
      <c r="S259" s="212"/>
      <c r="T259" s="152"/>
      <c r="U259" s="134"/>
      <c r="V259" s="132"/>
      <c r="W259" s="64"/>
      <c r="X259" s="288" t="str">
        <f>IF(ISBLANK(W259), "", VLOOKUP(W259, Z!$A$2:$C$4127, 3, FALSE))</f>
        <v/>
      </c>
      <c r="Y259" s="162"/>
      <c r="Z259" s="209">
        <f t="shared" si="3"/>
        <v>0</v>
      </c>
      <c r="AA259" s="203"/>
    </row>
    <row r="260" spans="1:27" ht="12.75" customHeight="1" x14ac:dyDescent="0.2">
      <c r="A260" s="208"/>
      <c r="B260" s="205">
        <v>231</v>
      </c>
      <c r="C260" s="132"/>
      <c r="D260" s="64"/>
      <c r="E260" s="288" t="str">
        <f>IF(ISBLANK(D260), "", VLOOKUP(D260, Z!$A$2:$C$4127, 3, FALSE))</f>
        <v/>
      </c>
      <c r="F260" s="133"/>
      <c r="G260" s="133"/>
      <c r="H260" s="133"/>
      <c r="I260" s="133"/>
      <c r="J260" s="225"/>
      <c r="K260" s="212"/>
      <c r="L260" s="133"/>
      <c r="M260" s="133"/>
      <c r="N260" s="133"/>
      <c r="O260" s="133"/>
      <c r="P260" s="133"/>
      <c r="Q260" s="133"/>
      <c r="R260" s="133"/>
      <c r="S260" s="212"/>
      <c r="T260" s="152"/>
      <c r="U260" s="134"/>
      <c r="V260" s="132"/>
      <c r="W260" s="64"/>
      <c r="X260" s="288" t="str">
        <f>IF(ISBLANK(W260), "", VLOOKUP(W260, Z!$A$2:$C$4127, 3, FALSE))</f>
        <v/>
      </c>
      <c r="Y260" s="162"/>
      <c r="Z260" s="209">
        <f t="shared" si="3"/>
        <v>0</v>
      </c>
      <c r="AA260" s="203"/>
    </row>
    <row r="261" spans="1:27" ht="12.75" customHeight="1" x14ac:dyDescent="0.2">
      <c r="A261" s="208"/>
      <c r="B261" s="205">
        <v>232</v>
      </c>
      <c r="C261" s="132"/>
      <c r="D261" s="64"/>
      <c r="E261" s="288" t="str">
        <f>IF(ISBLANK(D261), "", VLOOKUP(D261, Z!$A$2:$C$4127, 3, FALSE))</f>
        <v/>
      </c>
      <c r="F261" s="133"/>
      <c r="G261" s="133"/>
      <c r="H261" s="133"/>
      <c r="I261" s="133"/>
      <c r="J261" s="225"/>
      <c r="K261" s="212"/>
      <c r="L261" s="133"/>
      <c r="M261" s="133"/>
      <c r="N261" s="133"/>
      <c r="O261" s="133"/>
      <c r="P261" s="133"/>
      <c r="Q261" s="133"/>
      <c r="R261" s="133"/>
      <c r="S261" s="212"/>
      <c r="T261" s="152"/>
      <c r="U261" s="134"/>
      <c r="V261" s="132"/>
      <c r="W261" s="64"/>
      <c r="X261" s="288" t="str">
        <f>IF(ISBLANK(W261), "", VLOOKUP(W261, Z!$A$2:$C$4127, 3, FALSE))</f>
        <v/>
      </c>
      <c r="Y261" s="162"/>
      <c r="Z261" s="209">
        <f t="shared" si="3"/>
        <v>0</v>
      </c>
      <c r="AA261" s="203"/>
    </row>
    <row r="262" spans="1:27" ht="12.75" customHeight="1" x14ac:dyDescent="0.2">
      <c r="A262" s="208"/>
      <c r="B262" s="205">
        <v>233</v>
      </c>
      <c r="C262" s="132"/>
      <c r="D262" s="64"/>
      <c r="E262" s="288" t="str">
        <f>IF(ISBLANK(D262), "", VLOOKUP(D262, Z!$A$2:$C$4127, 3, FALSE))</f>
        <v/>
      </c>
      <c r="F262" s="133"/>
      <c r="G262" s="133"/>
      <c r="H262" s="133"/>
      <c r="I262" s="133"/>
      <c r="J262" s="225"/>
      <c r="K262" s="212"/>
      <c r="L262" s="133"/>
      <c r="M262" s="133"/>
      <c r="N262" s="133"/>
      <c r="O262" s="133"/>
      <c r="P262" s="133"/>
      <c r="Q262" s="133"/>
      <c r="R262" s="133"/>
      <c r="S262" s="212"/>
      <c r="T262" s="152"/>
      <c r="U262" s="134"/>
      <c r="V262" s="132"/>
      <c r="W262" s="64"/>
      <c r="X262" s="288" t="str">
        <f>IF(ISBLANK(W262), "", VLOOKUP(W262, Z!$A$2:$C$4127, 3, FALSE))</f>
        <v/>
      </c>
      <c r="Y262" s="162"/>
      <c r="Z262" s="209">
        <f t="shared" si="3"/>
        <v>0</v>
      </c>
      <c r="AA262" s="203"/>
    </row>
    <row r="263" spans="1:27" ht="12.75" customHeight="1" x14ac:dyDescent="0.2">
      <c r="A263" s="208"/>
      <c r="B263" s="205">
        <v>234</v>
      </c>
      <c r="C263" s="132"/>
      <c r="D263" s="64"/>
      <c r="E263" s="288" t="str">
        <f>IF(ISBLANK(D263), "", VLOOKUP(D263, Z!$A$2:$C$4127, 3, FALSE))</f>
        <v/>
      </c>
      <c r="F263" s="133"/>
      <c r="G263" s="133"/>
      <c r="H263" s="133"/>
      <c r="I263" s="133"/>
      <c r="J263" s="225"/>
      <c r="K263" s="212"/>
      <c r="L263" s="133"/>
      <c r="M263" s="133"/>
      <c r="N263" s="133"/>
      <c r="O263" s="133"/>
      <c r="P263" s="133"/>
      <c r="Q263" s="133"/>
      <c r="R263" s="133"/>
      <c r="S263" s="212"/>
      <c r="T263" s="152"/>
      <c r="U263" s="134"/>
      <c r="V263" s="132"/>
      <c r="W263" s="64"/>
      <c r="X263" s="288" t="str">
        <f>IF(ISBLANK(W263), "", VLOOKUP(W263, Z!$A$2:$C$4127, 3, FALSE))</f>
        <v/>
      </c>
      <c r="Y263" s="162"/>
      <c r="Z263" s="209">
        <f t="shared" si="3"/>
        <v>0</v>
      </c>
      <c r="AA263" s="203"/>
    </row>
    <row r="264" spans="1:27" ht="12.75" customHeight="1" x14ac:dyDescent="0.2">
      <c r="A264" s="208"/>
      <c r="B264" s="205">
        <v>235</v>
      </c>
      <c r="C264" s="132"/>
      <c r="D264" s="64"/>
      <c r="E264" s="288" t="str">
        <f>IF(ISBLANK(D264), "", VLOOKUP(D264, Z!$A$2:$C$4127, 3, FALSE))</f>
        <v/>
      </c>
      <c r="F264" s="133"/>
      <c r="G264" s="133"/>
      <c r="H264" s="133"/>
      <c r="I264" s="133"/>
      <c r="J264" s="225"/>
      <c r="K264" s="212"/>
      <c r="L264" s="133"/>
      <c r="M264" s="133"/>
      <c r="N264" s="133"/>
      <c r="O264" s="133"/>
      <c r="P264" s="133"/>
      <c r="Q264" s="133"/>
      <c r="R264" s="133"/>
      <c r="S264" s="212"/>
      <c r="T264" s="152"/>
      <c r="U264" s="134"/>
      <c r="V264" s="132"/>
      <c r="W264" s="64"/>
      <c r="X264" s="288" t="str">
        <f>IF(ISBLANK(W264), "", VLOOKUP(W264, Z!$A$2:$C$4127, 3, FALSE))</f>
        <v/>
      </c>
      <c r="Y264" s="162"/>
      <c r="Z264" s="209">
        <f t="shared" si="3"/>
        <v>0</v>
      </c>
      <c r="AA264" s="203"/>
    </row>
    <row r="265" spans="1:27" ht="12.75" customHeight="1" x14ac:dyDescent="0.2">
      <c r="A265" s="208"/>
      <c r="B265" s="205">
        <v>236</v>
      </c>
      <c r="C265" s="132"/>
      <c r="D265" s="64"/>
      <c r="E265" s="288" t="str">
        <f>IF(ISBLANK(D265), "", VLOOKUP(D265, Z!$A$2:$C$4127, 3, FALSE))</f>
        <v/>
      </c>
      <c r="F265" s="133"/>
      <c r="G265" s="133"/>
      <c r="H265" s="133"/>
      <c r="I265" s="133"/>
      <c r="J265" s="225"/>
      <c r="K265" s="212"/>
      <c r="L265" s="133"/>
      <c r="M265" s="133"/>
      <c r="N265" s="133"/>
      <c r="O265" s="133"/>
      <c r="P265" s="133"/>
      <c r="Q265" s="133"/>
      <c r="R265" s="133"/>
      <c r="S265" s="212"/>
      <c r="T265" s="152"/>
      <c r="U265" s="134"/>
      <c r="V265" s="132"/>
      <c r="W265" s="64"/>
      <c r="X265" s="288" t="str">
        <f>IF(ISBLANK(W265), "", VLOOKUP(W265, Z!$A$2:$C$4127, 3, FALSE))</f>
        <v/>
      </c>
      <c r="Y265" s="162"/>
      <c r="Z265" s="209">
        <f t="shared" si="3"/>
        <v>0</v>
      </c>
      <c r="AA265" s="203"/>
    </row>
    <row r="266" spans="1:27" ht="12.75" customHeight="1" x14ac:dyDescent="0.2">
      <c r="A266" s="208"/>
      <c r="B266" s="205">
        <v>237</v>
      </c>
      <c r="C266" s="132"/>
      <c r="D266" s="64"/>
      <c r="E266" s="288" t="str">
        <f>IF(ISBLANK(D266), "", VLOOKUP(D266, Z!$A$2:$C$4127, 3, FALSE))</f>
        <v/>
      </c>
      <c r="F266" s="133"/>
      <c r="G266" s="133"/>
      <c r="H266" s="133"/>
      <c r="I266" s="133"/>
      <c r="J266" s="225"/>
      <c r="K266" s="212"/>
      <c r="L266" s="133"/>
      <c r="M266" s="133"/>
      <c r="N266" s="133"/>
      <c r="O266" s="133"/>
      <c r="P266" s="133"/>
      <c r="Q266" s="133"/>
      <c r="R266" s="133"/>
      <c r="S266" s="212"/>
      <c r="T266" s="152"/>
      <c r="U266" s="134"/>
      <c r="V266" s="132"/>
      <c r="W266" s="64"/>
      <c r="X266" s="288" t="str">
        <f>IF(ISBLANK(W266), "", VLOOKUP(W266, Z!$A$2:$C$4127, 3, FALSE))</f>
        <v/>
      </c>
      <c r="Y266" s="162"/>
      <c r="Z266" s="209">
        <f t="shared" si="3"/>
        <v>0</v>
      </c>
      <c r="AA266" s="203"/>
    </row>
    <row r="267" spans="1:27" ht="12.75" customHeight="1" x14ac:dyDescent="0.2">
      <c r="A267" s="208"/>
      <c r="B267" s="205">
        <v>238</v>
      </c>
      <c r="C267" s="132"/>
      <c r="D267" s="64"/>
      <c r="E267" s="288" t="str">
        <f>IF(ISBLANK(D267), "", VLOOKUP(D267, Z!$A$2:$C$4127, 3, FALSE))</f>
        <v/>
      </c>
      <c r="F267" s="133"/>
      <c r="G267" s="133"/>
      <c r="H267" s="133"/>
      <c r="I267" s="133"/>
      <c r="J267" s="225"/>
      <c r="K267" s="212"/>
      <c r="L267" s="133"/>
      <c r="M267" s="133"/>
      <c r="N267" s="133"/>
      <c r="O267" s="133"/>
      <c r="P267" s="133"/>
      <c r="Q267" s="133"/>
      <c r="R267" s="133"/>
      <c r="S267" s="212"/>
      <c r="T267" s="152"/>
      <c r="U267" s="134"/>
      <c r="V267" s="132"/>
      <c r="W267" s="64"/>
      <c r="X267" s="288" t="str">
        <f>IF(ISBLANK(W267), "", VLOOKUP(W267, Z!$A$2:$C$4127, 3, FALSE))</f>
        <v/>
      </c>
      <c r="Y267" s="162"/>
      <c r="Z267" s="209">
        <f t="shared" si="3"/>
        <v>0</v>
      </c>
      <c r="AA267" s="203"/>
    </row>
    <row r="268" spans="1:27" ht="12.75" customHeight="1" x14ac:dyDescent="0.2">
      <c r="A268" s="208"/>
      <c r="B268" s="205">
        <v>239</v>
      </c>
      <c r="C268" s="132"/>
      <c r="D268" s="64"/>
      <c r="E268" s="288" t="str">
        <f>IF(ISBLANK(D268), "", VLOOKUP(D268, Z!$A$2:$C$4127, 3, FALSE))</f>
        <v/>
      </c>
      <c r="F268" s="133"/>
      <c r="G268" s="133"/>
      <c r="H268" s="133"/>
      <c r="I268" s="133"/>
      <c r="J268" s="225"/>
      <c r="K268" s="212"/>
      <c r="L268" s="133"/>
      <c r="M268" s="133"/>
      <c r="N268" s="133"/>
      <c r="O268" s="133"/>
      <c r="P268" s="133"/>
      <c r="Q268" s="133"/>
      <c r="R268" s="133"/>
      <c r="S268" s="212"/>
      <c r="T268" s="152"/>
      <c r="U268" s="134"/>
      <c r="V268" s="132"/>
      <c r="W268" s="64"/>
      <c r="X268" s="288" t="str">
        <f>IF(ISBLANK(W268), "", VLOOKUP(W268, Z!$A$2:$C$4127, 3, FALSE))</f>
        <v/>
      </c>
      <c r="Y268" s="162"/>
      <c r="Z268" s="209">
        <f t="shared" si="3"/>
        <v>0</v>
      </c>
      <c r="AA268" s="203"/>
    </row>
    <row r="269" spans="1:27" ht="12.75" customHeight="1" x14ac:dyDescent="0.2">
      <c r="A269" s="208"/>
      <c r="B269" s="205">
        <v>240</v>
      </c>
      <c r="C269" s="132"/>
      <c r="D269" s="64"/>
      <c r="E269" s="288" t="str">
        <f>IF(ISBLANK(D269), "", VLOOKUP(D269, Z!$A$2:$C$4127, 3, FALSE))</f>
        <v/>
      </c>
      <c r="F269" s="133"/>
      <c r="G269" s="133"/>
      <c r="H269" s="133"/>
      <c r="I269" s="133"/>
      <c r="J269" s="225"/>
      <c r="K269" s="212"/>
      <c r="L269" s="133"/>
      <c r="M269" s="133"/>
      <c r="N269" s="133"/>
      <c r="O269" s="133"/>
      <c r="P269" s="133"/>
      <c r="Q269" s="133"/>
      <c r="R269" s="133"/>
      <c r="S269" s="212"/>
      <c r="T269" s="152"/>
      <c r="U269" s="134"/>
      <c r="V269" s="132"/>
      <c r="W269" s="64"/>
      <c r="X269" s="288" t="str">
        <f>IF(ISBLANK(W269), "", VLOOKUP(W269, Z!$A$2:$C$4127, 3, FALSE))</f>
        <v/>
      </c>
      <c r="Y269" s="162"/>
      <c r="Z269" s="209">
        <f t="shared" si="3"/>
        <v>0</v>
      </c>
      <c r="AA269" s="203"/>
    </row>
    <row r="270" spans="1:27" ht="12.75" customHeight="1" x14ac:dyDescent="0.2">
      <c r="A270" s="208"/>
      <c r="B270" s="205">
        <v>241</v>
      </c>
      <c r="C270" s="132"/>
      <c r="D270" s="64"/>
      <c r="E270" s="288" t="str">
        <f>IF(ISBLANK(D270), "", VLOOKUP(D270, Z!$A$2:$C$4127, 3, FALSE))</f>
        <v/>
      </c>
      <c r="F270" s="133"/>
      <c r="G270" s="133"/>
      <c r="H270" s="133"/>
      <c r="I270" s="133"/>
      <c r="J270" s="225"/>
      <c r="K270" s="212"/>
      <c r="L270" s="133"/>
      <c r="M270" s="133"/>
      <c r="N270" s="133"/>
      <c r="O270" s="133"/>
      <c r="P270" s="133"/>
      <c r="Q270" s="133"/>
      <c r="R270" s="133"/>
      <c r="S270" s="212"/>
      <c r="T270" s="152"/>
      <c r="U270" s="134"/>
      <c r="V270" s="132"/>
      <c r="W270" s="64"/>
      <c r="X270" s="288" t="str">
        <f>IF(ISBLANK(W270), "", VLOOKUP(W270, Z!$A$2:$C$4127, 3, FALSE))</f>
        <v/>
      </c>
      <c r="Y270" s="162"/>
      <c r="Z270" s="209">
        <f t="shared" si="3"/>
        <v>0</v>
      </c>
      <c r="AA270" s="203"/>
    </row>
    <row r="271" spans="1:27" ht="12.75" customHeight="1" x14ac:dyDescent="0.2">
      <c r="A271" s="208"/>
      <c r="B271" s="205">
        <v>242</v>
      </c>
      <c r="C271" s="132"/>
      <c r="D271" s="64"/>
      <c r="E271" s="288" t="str">
        <f>IF(ISBLANK(D271), "", VLOOKUP(D271, Z!$A$2:$C$4127, 3, FALSE))</f>
        <v/>
      </c>
      <c r="F271" s="133"/>
      <c r="G271" s="133"/>
      <c r="H271" s="133"/>
      <c r="I271" s="133"/>
      <c r="J271" s="225"/>
      <c r="K271" s="212"/>
      <c r="L271" s="133"/>
      <c r="M271" s="133"/>
      <c r="N271" s="133"/>
      <c r="O271" s="133"/>
      <c r="P271" s="133"/>
      <c r="Q271" s="133"/>
      <c r="R271" s="133"/>
      <c r="S271" s="212"/>
      <c r="T271" s="152"/>
      <c r="U271" s="134"/>
      <c r="V271" s="132"/>
      <c r="W271" s="64"/>
      <c r="X271" s="288" t="str">
        <f>IF(ISBLANK(W271), "", VLOOKUP(W271, Z!$A$2:$C$4127, 3, FALSE))</f>
        <v/>
      </c>
      <c r="Y271" s="162"/>
      <c r="Z271" s="209">
        <f t="shared" si="3"/>
        <v>0</v>
      </c>
      <c r="AA271" s="203"/>
    </row>
    <row r="272" spans="1:27" ht="12.75" customHeight="1" x14ac:dyDescent="0.2">
      <c r="A272" s="208"/>
      <c r="B272" s="205">
        <v>243</v>
      </c>
      <c r="C272" s="132"/>
      <c r="D272" s="64"/>
      <c r="E272" s="288" t="str">
        <f>IF(ISBLANK(D272), "", VLOOKUP(D272, Z!$A$2:$C$4127, 3, FALSE))</f>
        <v/>
      </c>
      <c r="F272" s="133"/>
      <c r="G272" s="133"/>
      <c r="H272" s="133"/>
      <c r="I272" s="133"/>
      <c r="J272" s="225"/>
      <c r="K272" s="212"/>
      <c r="L272" s="133"/>
      <c r="M272" s="133"/>
      <c r="N272" s="133"/>
      <c r="O272" s="133"/>
      <c r="P272" s="133"/>
      <c r="Q272" s="133"/>
      <c r="R272" s="133"/>
      <c r="S272" s="212"/>
      <c r="T272" s="152"/>
      <c r="U272" s="134"/>
      <c r="V272" s="132"/>
      <c r="W272" s="64"/>
      <c r="X272" s="288" t="str">
        <f>IF(ISBLANK(W272), "", VLOOKUP(W272, Z!$A$2:$C$4127, 3, FALSE))</f>
        <v/>
      </c>
      <c r="Y272" s="162"/>
      <c r="Z272" s="209">
        <f t="shared" si="3"/>
        <v>0</v>
      </c>
      <c r="AA272" s="203"/>
    </row>
    <row r="273" spans="1:27" ht="12.75" customHeight="1" x14ac:dyDescent="0.2">
      <c r="A273" s="208"/>
      <c r="B273" s="205">
        <v>244</v>
      </c>
      <c r="C273" s="132"/>
      <c r="D273" s="64"/>
      <c r="E273" s="288" t="str">
        <f>IF(ISBLANK(D273), "", VLOOKUP(D273, Z!$A$2:$C$4127, 3, FALSE))</f>
        <v/>
      </c>
      <c r="F273" s="133"/>
      <c r="G273" s="133"/>
      <c r="H273" s="133"/>
      <c r="I273" s="133"/>
      <c r="J273" s="225"/>
      <c r="K273" s="212"/>
      <c r="L273" s="133"/>
      <c r="M273" s="133"/>
      <c r="N273" s="133"/>
      <c r="O273" s="133"/>
      <c r="P273" s="133"/>
      <c r="Q273" s="133"/>
      <c r="R273" s="133"/>
      <c r="S273" s="212"/>
      <c r="T273" s="152"/>
      <c r="U273" s="134"/>
      <c r="V273" s="132"/>
      <c r="W273" s="64"/>
      <c r="X273" s="288" t="str">
        <f>IF(ISBLANK(W273), "", VLOOKUP(W273, Z!$A$2:$C$4127, 3, FALSE))</f>
        <v/>
      </c>
      <c r="Y273" s="162"/>
      <c r="Z273" s="209">
        <f t="shared" si="3"/>
        <v>0</v>
      </c>
      <c r="AA273" s="203"/>
    </row>
    <row r="274" spans="1:27" ht="12.75" customHeight="1" x14ac:dyDescent="0.2">
      <c r="A274" s="208"/>
      <c r="B274" s="205">
        <v>245</v>
      </c>
      <c r="C274" s="132"/>
      <c r="D274" s="64"/>
      <c r="E274" s="288" t="str">
        <f>IF(ISBLANK(D274), "", VLOOKUP(D274, Z!$A$2:$C$4127, 3, FALSE))</f>
        <v/>
      </c>
      <c r="F274" s="133"/>
      <c r="G274" s="133"/>
      <c r="H274" s="133"/>
      <c r="I274" s="133"/>
      <c r="J274" s="225"/>
      <c r="K274" s="212"/>
      <c r="L274" s="133"/>
      <c r="M274" s="133"/>
      <c r="N274" s="133"/>
      <c r="O274" s="133"/>
      <c r="P274" s="133"/>
      <c r="Q274" s="133"/>
      <c r="R274" s="133"/>
      <c r="S274" s="212"/>
      <c r="T274" s="152"/>
      <c r="U274" s="134"/>
      <c r="V274" s="132"/>
      <c r="W274" s="64"/>
      <c r="X274" s="288" t="str">
        <f>IF(ISBLANK(W274), "", VLOOKUP(W274, Z!$A$2:$C$4127, 3, FALSE))</f>
        <v/>
      </c>
      <c r="Y274" s="162"/>
      <c r="Z274" s="209">
        <f t="shared" si="3"/>
        <v>0</v>
      </c>
      <c r="AA274" s="203"/>
    </row>
    <row r="275" spans="1:27" ht="12.75" customHeight="1" x14ac:dyDescent="0.2">
      <c r="A275" s="208"/>
      <c r="B275" s="205">
        <v>246</v>
      </c>
      <c r="C275" s="132"/>
      <c r="D275" s="64"/>
      <c r="E275" s="288" t="str">
        <f>IF(ISBLANK(D275), "", VLOOKUP(D275, Z!$A$2:$C$4127, 3, FALSE))</f>
        <v/>
      </c>
      <c r="F275" s="133"/>
      <c r="G275" s="133"/>
      <c r="H275" s="133"/>
      <c r="I275" s="133"/>
      <c r="J275" s="225"/>
      <c r="K275" s="212"/>
      <c r="L275" s="133"/>
      <c r="M275" s="133"/>
      <c r="N275" s="133"/>
      <c r="O275" s="133"/>
      <c r="P275" s="133"/>
      <c r="Q275" s="133"/>
      <c r="R275" s="133"/>
      <c r="S275" s="212"/>
      <c r="T275" s="152"/>
      <c r="U275" s="134"/>
      <c r="V275" s="132"/>
      <c r="W275" s="64"/>
      <c r="X275" s="288" t="str">
        <f>IF(ISBLANK(W275), "", VLOOKUP(W275, Z!$A$2:$C$4127, 3, FALSE))</f>
        <v/>
      </c>
      <c r="Y275" s="162"/>
      <c r="Z275" s="209">
        <f t="shared" si="3"/>
        <v>0</v>
      </c>
      <c r="AA275" s="203"/>
    </row>
    <row r="276" spans="1:27" ht="12.75" customHeight="1" x14ac:dyDescent="0.2">
      <c r="A276" s="208"/>
      <c r="B276" s="205">
        <v>247</v>
      </c>
      <c r="C276" s="132"/>
      <c r="D276" s="64"/>
      <c r="E276" s="288" t="str">
        <f>IF(ISBLANK(D276), "", VLOOKUP(D276, Z!$A$2:$C$4127, 3, FALSE))</f>
        <v/>
      </c>
      <c r="F276" s="133"/>
      <c r="G276" s="133"/>
      <c r="H276" s="133"/>
      <c r="I276" s="133"/>
      <c r="J276" s="225"/>
      <c r="K276" s="212"/>
      <c r="L276" s="133"/>
      <c r="M276" s="133"/>
      <c r="N276" s="133"/>
      <c r="O276" s="133"/>
      <c r="P276" s="133"/>
      <c r="Q276" s="133"/>
      <c r="R276" s="133"/>
      <c r="S276" s="212"/>
      <c r="T276" s="152"/>
      <c r="U276" s="134"/>
      <c r="V276" s="132"/>
      <c r="W276" s="64"/>
      <c r="X276" s="288" t="str">
        <f>IF(ISBLANK(W276), "", VLOOKUP(W276, Z!$A$2:$C$4127, 3, FALSE))</f>
        <v/>
      </c>
      <c r="Y276" s="162"/>
      <c r="Z276" s="209">
        <f t="shared" si="3"/>
        <v>0</v>
      </c>
      <c r="AA276" s="203"/>
    </row>
    <row r="277" spans="1:27" ht="12.75" customHeight="1" x14ac:dyDescent="0.2">
      <c r="A277" s="208"/>
      <c r="B277" s="205">
        <v>248</v>
      </c>
      <c r="C277" s="132"/>
      <c r="D277" s="64"/>
      <c r="E277" s="288" t="str">
        <f>IF(ISBLANK(D277), "", VLOOKUP(D277, Z!$A$2:$C$4127, 3, FALSE))</f>
        <v/>
      </c>
      <c r="F277" s="133"/>
      <c r="G277" s="133"/>
      <c r="H277" s="133"/>
      <c r="I277" s="133"/>
      <c r="J277" s="225"/>
      <c r="K277" s="212"/>
      <c r="L277" s="133"/>
      <c r="M277" s="133"/>
      <c r="N277" s="133"/>
      <c r="O277" s="133"/>
      <c r="P277" s="133"/>
      <c r="Q277" s="133"/>
      <c r="R277" s="133"/>
      <c r="S277" s="212"/>
      <c r="T277" s="152"/>
      <c r="U277" s="134"/>
      <c r="V277" s="132"/>
      <c r="W277" s="64"/>
      <c r="X277" s="288" t="str">
        <f>IF(ISBLANK(W277), "", VLOOKUP(W277, Z!$A$2:$C$4127, 3, FALSE))</f>
        <v/>
      </c>
      <c r="Y277" s="162"/>
      <c r="Z277" s="209">
        <f t="shared" si="3"/>
        <v>0</v>
      </c>
      <c r="AA277" s="203"/>
    </row>
    <row r="278" spans="1:27" ht="12.75" customHeight="1" x14ac:dyDescent="0.2">
      <c r="A278" s="208"/>
      <c r="B278" s="205">
        <v>249</v>
      </c>
      <c r="C278" s="132"/>
      <c r="D278" s="64"/>
      <c r="E278" s="288" t="str">
        <f>IF(ISBLANK(D278), "", VLOOKUP(D278, Z!$A$2:$C$4127, 3, FALSE))</f>
        <v/>
      </c>
      <c r="F278" s="133"/>
      <c r="G278" s="133"/>
      <c r="H278" s="133"/>
      <c r="I278" s="133"/>
      <c r="J278" s="225"/>
      <c r="K278" s="212"/>
      <c r="L278" s="133"/>
      <c r="M278" s="133"/>
      <c r="N278" s="133"/>
      <c r="O278" s="133"/>
      <c r="P278" s="133"/>
      <c r="Q278" s="133"/>
      <c r="R278" s="133"/>
      <c r="S278" s="212"/>
      <c r="T278" s="152"/>
      <c r="U278" s="134"/>
      <c r="V278" s="132"/>
      <c r="W278" s="64"/>
      <c r="X278" s="288" t="str">
        <f>IF(ISBLANK(W278), "", VLOOKUP(W278, Z!$A$2:$C$4127, 3, FALSE))</f>
        <v/>
      </c>
      <c r="Y278" s="162"/>
      <c r="Z278" s="209">
        <f t="shared" si="3"/>
        <v>0</v>
      </c>
      <c r="AA278" s="203"/>
    </row>
    <row r="279" spans="1:27" ht="12.75" customHeight="1" x14ac:dyDescent="0.2">
      <c r="A279" s="208"/>
      <c r="B279" s="205">
        <v>250</v>
      </c>
      <c r="C279" s="132"/>
      <c r="D279" s="64"/>
      <c r="E279" s="288" t="str">
        <f>IF(ISBLANK(D279), "", VLOOKUP(D279, Z!$A$2:$C$4127, 3, FALSE))</f>
        <v/>
      </c>
      <c r="F279" s="133"/>
      <c r="G279" s="133"/>
      <c r="H279" s="133"/>
      <c r="I279" s="133"/>
      <c r="J279" s="225"/>
      <c r="K279" s="212"/>
      <c r="L279" s="133"/>
      <c r="M279" s="133"/>
      <c r="N279" s="133"/>
      <c r="O279" s="133"/>
      <c r="P279" s="133"/>
      <c r="Q279" s="133"/>
      <c r="R279" s="133"/>
      <c r="S279" s="212"/>
      <c r="T279" s="152"/>
      <c r="U279" s="134"/>
      <c r="V279" s="132"/>
      <c r="W279" s="64"/>
      <c r="X279" s="288" t="str">
        <f>IF(ISBLANK(W279), "", VLOOKUP(W279, Z!$A$2:$C$4127, 3, FALSE))</f>
        <v/>
      </c>
      <c r="Y279" s="162"/>
      <c r="Z279" s="209">
        <f t="shared" si="3"/>
        <v>0</v>
      </c>
      <c r="AA279" s="203"/>
    </row>
    <row r="280" spans="1:27" ht="12.75" customHeight="1" x14ac:dyDescent="0.2">
      <c r="A280" s="208"/>
      <c r="B280" s="205">
        <v>251</v>
      </c>
      <c r="C280" s="132"/>
      <c r="D280" s="64"/>
      <c r="E280" s="288" t="str">
        <f>IF(ISBLANK(D280), "", VLOOKUP(D280, Z!$A$2:$C$4127, 3, FALSE))</f>
        <v/>
      </c>
      <c r="F280" s="133"/>
      <c r="G280" s="133"/>
      <c r="H280" s="133"/>
      <c r="I280" s="133"/>
      <c r="J280" s="225"/>
      <c r="K280" s="212"/>
      <c r="L280" s="133"/>
      <c r="M280" s="133"/>
      <c r="N280" s="133"/>
      <c r="O280" s="133"/>
      <c r="P280" s="133"/>
      <c r="Q280" s="133"/>
      <c r="R280" s="133"/>
      <c r="S280" s="212"/>
      <c r="T280" s="152"/>
      <c r="U280" s="134"/>
      <c r="V280" s="132"/>
      <c r="W280" s="64"/>
      <c r="X280" s="288" t="str">
        <f>IF(ISBLANK(W280), "", VLOOKUP(W280, Z!$A$2:$C$4127, 3, FALSE))</f>
        <v/>
      </c>
      <c r="Y280" s="162"/>
      <c r="Z280" s="209">
        <f t="shared" si="3"/>
        <v>0</v>
      </c>
      <c r="AA280" s="203"/>
    </row>
    <row r="281" spans="1:27" ht="12.75" customHeight="1" x14ac:dyDescent="0.2">
      <c r="A281" s="208"/>
      <c r="B281" s="205">
        <v>252</v>
      </c>
      <c r="C281" s="132"/>
      <c r="D281" s="64"/>
      <c r="E281" s="288" t="str">
        <f>IF(ISBLANK(D281), "", VLOOKUP(D281, Z!$A$2:$C$4127, 3, FALSE))</f>
        <v/>
      </c>
      <c r="F281" s="133"/>
      <c r="G281" s="133"/>
      <c r="H281" s="133"/>
      <c r="I281" s="133"/>
      <c r="J281" s="225"/>
      <c r="K281" s="212"/>
      <c r="L281" s="133"/>
      <c r="M281" s="133"/>
      <c r="N281" s="133"/>
      <c r="O281" s="133"/>
      <c r="P281" s="133"/>
      <c r="Q281" s="133"/>
      <c r="R281" s="133"/>
      <c r="S281" s="212"/>
      <c r="T281" s="152"/>
      <c r="U281" s="134"/>
      <c r="V281" s="132"/>
      <c r="W281" s="64"/>
      <c r="X281" s="288" t="str">
        <f>IF(ISBLANK(W281), "", VLOOKUP(W281, Z!$A$2:$C$4127, 3, FALSE))</f>
        <v/>
      </c>
      <c r="Y281" s="162"/>
      <c r="Z281" s="209">
        <f t="shared" si="3"/>
        <v>0</v>
      </c>
      <c r="AA281" s="203"/>
    </row>
    <row r="282" spans="1:27" ht="12.75" customHeight="1" x14ac:dyDescent="0.2">
      <c r="A282" s="208"/>
      <c r="B282" s="205">
        <v>253</v>
      </c>
      <c r="C282" s="132"/>
      <c r="D282" s="64"/>
      <c r="E282" s="288" t="str">
        <f>IF(ISBLANK(D282), "", VLOOKUP(D282, Z!$A$2:$C$4127, 3, FALSE))</f>
        <v/>
      </c>
      <c r="F282" s="133"/>
      <c r="G282" s="133"/>
      <c r="H282" s="133"/>
      <c r="I282" s="133"/>
      <c r="J282" s="225"/>
      <c r="K282" s="212"/>
      <c r="L282" s="133"/>
      <c r="M282" s="133"/>
      <c r="N282" s="133"/>
      <c r="O282" s="133"/>
      <c r="P282" s="133"/>
      <c r="Q282" s="133"/>
      <c r="R282" s="133"/>
      <c r="S282" s="212"/>
      <c r="T282" s="152"/>
      <c r="U282" s="134"/>
      <c r="V282" s="132"/>
      <c r="W282" s="64"/>
      <c r="X282" s="288" t="str">
        <f>IF(ISBLANK(W282), "", VLOOKUP(W282, Z!$A$2:$C$4127, 3, FALSE))</f>
        <v/>
      </c>
      <c r="Y282" s="162"/>
      <c r="Z282" s="209">
        <f t="shared" si="3"/>
        <v>0</v>
      </c>
      <c r="AA282" s="203"/>
    </row>
    <row r="283" spans="1:27" ht="12.75" customHeight="1" x14ac:dyDescent="0.2">
      <c r="A283" s="208"/>
      <c r="B283" s="205">
        <v>254</v>
      </c>
      <c r="C283" s="132"/>
      <c r="D283" s="64"/>
      <c r="E283" s="288" t="str">
        <f>IF(ISBLANK(D283), "", VLOOKUP(D283, Z!$A$2:$C$4127, 3, FALSE))</f>
        <v/>
      </c>
      <c r="F283" s="133"/>
      <c r="G283" s="133"/>
      <c r="H283" s="133"/>
      <c r="I283" s="133"/>
      <c r="J283" s="225"/>
      <c r="K283" s="212"/>
      <c r="L283" s="133"/>
      <c r="M283" s="133"/>
      <c r="N283" s="133"/>
      <c r="O283" s="133"/>
      <c r="P283" s="133"/>
      <c r="Q283" s="133"/>
      <c r="R283" s="133"/>
      <c r="S283" s="212"/>
      <c r="T283" s="152"/>
      <c r="U283" s="134"/>
      <c r="V283" s="132"/>
      <c r="W283" s="64"/>
      <c r="X283" s="288" t="str">
        <f>IF(ISBLANK(W283), "", VLOOKUP(W283, Z!$A$2:$C$4127, 3, FALSE))</f>
        <v/>
      </c>
      <c r="Y283" s="162"/>
      <c r="Z283" s="209">
        <f t="shared" si="3"/>
        <v>0</v>
      </c>
      <c r="AA283" s="203"/>
    </row>
    <row r="284" spans="1:27" ht="12.75" customHeight="1" x14ac:dyDescent="0.2">
      <c r="A284" s="208"/>
      <c r="B284" s="205">
        <v>255</v>
      </c>
      <c r="C284" s="132"/>
      <c r="D284" s="64"/>
      <c r="E284" s="288" t="str">
        <f>IF(ISBLANK(D284), "", VLOOKUP(D284, Z!$A$2:$C$4127, 3, FALSE))</f>
        <v/>
      </c>
      <c r="F284" s="133"/>
      <c r="G284" s="133"/>
      <c r="H284" s="133"/>
      <c r="I284" s="133"/>
      <c r="J284" s="225"/>
      <c r="K284" s="212"/>
      <c r="L284" s="133"/>
      <c r="M284" s="133"/>
      <c r="N284" s="133"/>
      <c r="O284" s="133"/>
      <c r="P284" s="133"/>
      <c r="Q284" s="133"/>
      <c r="R284" s="133"/>
      <c r="S284" s="212"/>
      <c r="T284" s="152"/>
      <c r="U284" s="134"/>
      <c r="V284" s="132"/>
      <c r="W284" s="64"/>
      <c r="X284" s="288" t="str">
        <f>IF(ISBLANK(W284), "", VLOOKUP(W284, Z!$A$2:$C$4127, 3, FALSE))</f>
        <v/>
      </c>
      <c r="Y284" s="162"/>
      <c r="Z284" s="209">
        <f t="shared" si="3"/>
        <v>0</v>
      </c>
      <c r="AA284" s="203"/>
    </row>
    <row r="285" spans="1:27" ht="12.75" customHeight="1" x14ac:dyDescent="0.2">
      <c r="A285" s="208"/>
      <c r="B285" s="205">
        <v>256</v>
      </c>
      <c r="C285" s="132"/>
      <c r="D285" s="64"/>
      <c r="E285" s="288" t="str">
        <f>IF(ISBLANK(D285), "", VLOOKUP(D285, Z!$A$2:$C$4127, 3, FALSE))</f>
        <v/>
      </c>
      <c r="F285" s="133"/>
      <c r="G285" s="133"/>
      <c r="H285" s="133"/>
      <c r="I285" s="133"/>
      <c r="J285" s="225"/>
      <c r="K285" s="212"/>
      <c r="L285" s="133"/>
      <c r="M285" s="133"/>
      <c r="N285" s="133"/>
      <c r="O285" s="133"/>
      <c r="P285" s="133"/>
      <c r="Q285" s="133"/>
      <c r="R285" s="133"/>
      <c r="S285" s="212"/>
      <c r="T285" s="152"/>
      <c r="U285" s="134"/>
      <c r="V285" s="132"/>
      <c r="W285" s="64"/>
      <c r="X285" s="288" t="str">
        <f>IF(ISBLANK(W285), "", VLOOKUP(W285, Z!$A$2:$C$4127, 3, FALSE))</f>
        <v/>
      </c>
      <c r="Y285" s="162"/>
      <c r="Z285" s="209">
        <f t="shared" si="3"/>
        <v>0</v>
      </c>
      <c r="AA285" s="203"/>
    </row>
    <row r="286" spans="1:27" ht="12.75" customHeight="1" x14ac:dyDescent="0.2">
      <c r="A286" s="208"/>
      <c r="B286" s="205">
        <v>257</v>
      </c>
      <c r="C286" s="132"/>
      <c r="D286" s="64"/>
      <c r="E286" s="288" t="str">
        <f>IF(ISBLANK(D286), "", VLOOKUP(D286, Z!$A$2:$C$4127, 3, FALSE))</f>
        <v/>
      </c>
      <c r="F286" s="133"/>
      <c r="G286" s="133"/>
      <c r="H286" s="133"/>
      <c r="I286" s="133"/>
      <c r="J286" s="225"/>
      <c r="K286" s="212"/>
      <c r="L286" s="133"/>
      <c r="M286" s="133"/>
      <c r="N286" s="133"/>
      <c r="O286" s="133"/>
      <c r="P286" s="133"/>
      <c r="Q286" s="133"/>
      <c r="R286" s="133"/>
      <c r="S286" s="212"/>
      <c r="T286" s="152"/>
      <c r="U286" s="134"/>
      <c r="V286" s="132"/>
      <c r="W286" s="64"/>
      <c r="X286" s="288" t="str">
        <f>IF(ISBLANK(W286), "", VLOOKUP(W286, Z!$A$2:$C$4127, 3, FALSE))</f>
        <v/>
      </c>
      <c r="Y286" s="162"/>
      <c r="Z286" s="209">
        <f t="shared" ref="Z286:Z349" si="4">IFERROR((K286-S286)*0.75*T286, 0)</f>
        <v>0</v>
      </c>
      <c r="AA286" s="203"/>
    </row>
    <row r="287" spans="1:27" ht="12.75" customHeight="1" x14ac:dyDescent="0.2">
      <c r="A287" s="208"/>
      <c r="B287" s="205">
        <v>258</v>
      </c>
      <c r="C287" s="132"/>
      <c r="D287" s="64"/>
      <c r="E287" s="288" t="str">
        <f>IF(ISBLANK(D287), "", VLOOKUP(D287, Z!$A$2:$C$4127, 3, FALSE))</f>
        <v/>
      </c>
      <c r="F287" s="133"/>
      <c r="G287" s="133"/>
      <c r="H287" s="133"/>
      <c r="I287" s="133"/>
      <c r="J287" s="225"/>
      <c r="K287" s="212"/>
      <c r="L287" s="133"/>
      <c r="M287" s="133"/>
      <c r="N287" s="133"/>
      <c r="O287" s="133"/>
      <c r="P287" s="133"/>
      <c r="Q287" s="133"/>
      <c r="R287" s="133"/>
      <c r="S287" s="212"/>
      <c r="T287" s="152"/>
      <c r="U287" s="134"/>
      <c r="V287" s="132"/>
      <c r="W287" s="64"/>
      <c r="X287" s="288" t="str">
        <f>IF(ISBLANK(W287), "", VLOOKUP(W287, Z!$A$2:$C$4127, 3, FALSE))</f>
        <v/>
      </c>
      <c r="Y287" s="162"/>
      <c r="Z287" s="209">
        <f t="shared" si="4"/>
        <v>0</v>
      </c>
      <c r="AA287" s="203"/>
    </row>
    <row r="288" spans="1:27" ht="12.75" customHeight="1" x14ac:dyDescent="0.2">
      <c r="A288" s="208"/>
      <c r="B288" s="205">
        <v>259</v>
      </c>
      <c r="C288" s="132"/>
      <c r="D288" s="64"/>
      <c r="E288" s="288" t="str">
        <f>IF(ISBLANK(D288), "", VLOOKUP(D288, Z!$A$2:$C$4127, 3, FALSE))</f>
        <v/>
      </c>
      <c r="F288" s="133"/>
      <c r="G288" s="133"/>
      <c r="H288" s="133"/>
      <c r="I288" s="133"/>
      <c r="J288" s="225"/>
      <c r="K288" s="212"/>
      <c r="L288" s="133"/>
      <c r="M288" s="133"/>
      <c r="N288" s="133"/>
      <c r="O288" s="133"/>
      <c r="P288" s="133"/>
      <c r="Q288" s="133"/>
      <c r="R288" s="133"/>
      <c r="S288" s="212"/>
      <c r="T288" s="152"/>
      <c r="U288" s="134"/>
      <c r="V288" s="132"/>
      <c r="W288" s="64"/>
      <c r="X288" s="288" t="str">
        <f>IF(ISBLANK(W288), "", VLOOKUP(W288, Z!$A$2:$C$4127, 3, FALSE))</f>
        <v/>
      </c>
      <c r="Y288" s="162"/>
      <c r="Z288" s="209">
        <f t="shared" si="4"/>
        <v>0</v>
      </c>
      <c r="AA288" s="203"/>
    </row>
    <row r="289" spans="1:27" ht="12.75" customHeight="1" x14ac:dyDescent="0.2">
      <c r="A289" s="208"/>
      <c r="B289" s="205">
        <v>260</v>
      </c>
      <c r="C289" s="132"/>
      <c r="D289" s="64"/>
      <c r="E289" s="288" t="str">
        <f>IF(ISBLANK(D289), "", VLOOKUP(D289, Z!$A$2:$C$4127, 3, FALSE))</f>
        <v/>
      </c>
      <c r="F289" s="133"/>
      <c r="G289" s="133"/>
      <c r="H289" s="133"/>
      <c r="I289" s="133"/>
      <c r="J289" s="225"/>
      <c r="K289" s="212"/>
      <c r="L289" s="133"/>
      <c r="M289" s="133"/>
      <c r="N289" s="133"/>
      <c r="O289" s="133"/>
      <c r="P289" s="133"/>
      <c r="Q289" s="133"/>
      <c r="R289" s="133"/>
      <c r="S289" s="212"/>
      <c r="T289" s="152"/>
      <c r="U289" s="134"/>
      <c r="V289" s="132"/>
      <c r="W289" s="64"/>
      <c r="X289" s="288" t="str">
        <f>IF(ISBLANK(W289), "", VLOOKUP(W289, Z!$A$2:$C$4127, 3, FALSE))</f>
        <v/>
      </c>
      <c r="Y289" s="162"/>
      <c r="Z289" s="209">
        <f t="shared" si="4"/>
        <v>0</v>
      </c>
      <c r="AA289" s="203"/>
    </row>
    <row r="290" spans="1:27" ht="12.75" customHeight="1" x14ac:dyDescent="0.2">
      <c r="A290" s="208"/>
      <c r="B290" s="205">
        <v>261</v>
      </c>
      <c r="C290" s="132"/>
      <c r="D290" s="64"/>
      <c r="E290" s="288" t="str">
        <f>IF(ISBLANK(D290), "", VLOOKUP(D290, Z!$A$2:$C$4127, 3, FALSE))</f>
        <v/>
      </c>
      <c r="F290" s="133"/>
      <c r="G290" s="133"/>
      <c r="H290" s="133"/>
      <c r="I290" s="133"/>
      <c r="J290" s="225"/>
      <c r="K290" s="212"/>
      <c r="L290" s="133"/>
      <c r="M290" s="133"/>
      <c r="N290" s="133"/>
      <c r="O290" s="133"/>
      <c r="P290" s="133"/>
      <c r="Q290" s="133"/>
      <c r="R290" s="133"/>
      <c r="S290" s="212"/>
      <c r="T290" s="152"/>
      <c r="U290" s="134"/>
      <c r="V290" s="132"/>
      <c r="W290" s="64"/>
      <c r="X290" s="288" t="str">
        <f>IF(ISBLANK(W290), "", VLOOKUP(W290, Z!$A$2:$C$4127, 3, FALSE))</f>
        <v/>
      </c>
      <c r="Y290" s="162"/>
      <c r="Z290" s="209">
        <f t="shared" si="4"/>
        <v>0</v>
      </c>
      <c r="AA290" s="203"/>
    </row>
    <row r="291" spans="1:27" ht="12.75" customHeight="1" x14ac:dyDescent="0.2">
      <c r="A291" s="208"/>
      <c r="B291" s="205">
        <v>262</v>
      </c>
      <c r="C291" s="132"/>
      <c r="D291" s="64"/>
      <c r="E291" s="288" t="str">
        <f>IF(ISBLANK(D291), "", VLOOKUP(D291, Z!$A$2:$C$4127, 3, FALSE))</f>
        <v/>
      </c>
      <c r="F291" s="133"/>
      <c r="G291" s="133"/>
      <c r="H291" s="133"/>
      <c r="I291" s="133"/>
      <c r="J291" s="225"/>
      <c r="K291" s="212"/>
      <c r="L291" s="133"/>
      <c r="M291" s="133"/>
      <c r="N291" s="133"/>
      <c r="O291" s="133"/>
      <c r="P291" s="133"/>
      <c r="Q291" s="133"/>
      <c r="R291" s="133"/>
      <c r="S291" s="212"/>
      <c r="T291" s="152"/>
      <c r="U291" s="134"/>
      <c r="V291" s="132"/>
      <c r="W291" s="64"/>
      <c r="X291" s="288" t="str">
        <f>IF(ISBLANK(W291), "", VLOOKUP(W291, Z!$A$2:$C$4127, 3, FALSE))</f>
        <v/>
      </c>
      <c r="Y291" s="162"/>
      <c r="Z291" s="209">
        <f t="shared" si="4"/>
        <v>0</v>
      </c>
      <c r="AA291" s="203"/>
    </row>
    <row r="292" spans="1:27" ht="12.75" customHeight="1" x14ac:dyDescent="0.2">
      <c r="A292" s="208"/>
      <c r="B292" s="205">
        <v>263</v>
      </c>
      <c r="C292" s="132"/>
      <c r="D292" s="64"/>
      <c r="E292" s="288" t="str">
        <f>IF(ISBLANK(D292), "", VLOOKUP(D292, Z!$A$2:$C$4127, 3, FALSE))</f>
        <v/>
      </c>
      <c r="F292" s="133"/>
      <c r="G292" s="133"/>
      <c r="H292" s="133"/>
      <c r="I292" s="133"/>
      <c r="J292" s="225"/>
      <c r="K292" s="212"/>
      <c r="L292" s="133"/>
      <c r="M292" s="133"/>
      <c r="N292" s="133"/>
      <c r="O292" s="133"/>
      <c r="P292" s="133"/>
      <c r="Q292" s="133"/>
      <c r="R292" s="133"/>
      <c r="S292" s="212"/>
      <c r="T292" s="152"/>
      <c r="U292" s="134"/>
      <c r="V292" s="132"/>
      <c r="W292" s="64"/>
      <c r="X292" s="288" t="str">
        <f>IF(ISBLANK(W292), "", VLOOKUP(W292, Z!$A$2:$C$4127, 3, FALSE))</f>
        <v/>
      </c>
      <c r="Y292" s="162"/>
      <c r="Z292" s="209">
        <f t="shared" si="4"/>
        <v>0</v>
      </c>
      <c r="AA292" s="203"/>
    </row>
    <row r="293" spans="1:27" ht="12.75" customHeight="1" x14ac:dyDescent="0.2">
      <c r="A293" s="208"/>
      <c r="B293" s="205">
        <v>264</v>
      </c>
      <c r="C293" s="132"/>
      <c r="D293" s="64"/>
      <c r="E293" s="288" t="str">
        <f>IF(ISBLANK(D293), "", VLOOKUP(D293, Z!$A$2:$C$4127, 3, FALSE))</f>
        <v/>
      </c>
      <c r="F293" s="133"/>
      <c r="G293" s="133"/>
      <c r="H293" s="133"/>
      <c r="I293" s="133"/>
      <c r="J293" s="225"/>
      <c r="K293" s="212"/>
      <c r="L293" s="133"/>
      <c r="M293" s="133"/>
      <c r="N293" s="133"/>
      <c r="O293" s="133"/>
      <c r="P293" s="133"/>
      <c r="Q293" s="133"/>
      <c r="R293" s="133"/>
      <c r="S293" s="212"/>
      <c r="T293" s="152"/>
      <c r="U293" s="134"/>
      <c r="V293" s="132"/>
      <c r="W293" s="64"/>
      <c r="X293" s="288" t="str">
        <f>IF(ISBLANK(W293), "", VLOOKUP(W293, Z!$A$2:$C$4127, 3, FALSE))</f>
        <v/>
      </c>
      <c r="Y293" s="162"/>
      <c r="Z293" s="209">
        <f t="shared" si="4"/>
        <v>0</v>
      </c>
      <c r="AA293" s="203"/>
    </row>
    <row r="294" spans="1:27" ht="12.75" customHeight="1" x14ac:dyDescent="0.2">
      <c r="A294" s="208"/>
      <c r="B294" s="205">
        <v>265</v>
      </c>
      <c r="C294" s="132"/>
      <c r="D294" s="64"/>
      <c r="E294" s="288" t="str">
        <f>IF(ISBLANK(D294), "", VLOOKUP(D294, Z!$A$2:$C$4127, 3, FALSE))</f>
        <v/>
      </c>
      <c r="F294" s="133"/>
      <c r="G294" s="133"/>
      <c r="H294" s="133"/>
      <c r="I294" s="133"/>
      <c r="J294" s="225"/>
      <c r="K294" s="212"/>
      <c r="L294" s="133"/>
      <c r="M294" s="133"/>
      <c r="N294" s="133"/>
      <c r="O294" s="133"/>
      <c r="P294" s="133"/>
      <c r="Q294" s="133"/>
      <c r="R294" s="133"/>
      <c r="S294" s="212"/>
      <c r="T294" s="152"/>
      <c r="U294" s="134"/>
      <c r="V294" s="132"/>
      <c r="W294" s="64"/>
      <c r="X294" s="288" t="str">
        <f>IF(ISBLANK(W294), "", VLOOKUP(W294, Z!$A$2:$C$4127, 3, FALSE))</f>
        <v/>
      </c>
      <c r="Y294" s="162"/>
      <c r="Z294" s="209">
        <f t="shared" si="4"/>
        <v>0</v>
      </c>
      <c r="AA294" s="203"/>
    </row>
    <row r="295" spans="1:27" ht="12.75" customHeight="1" x14ac:dyDescent="0.2">
      <c r="A295" s="208"/>
      <c r="B295" s="205">
        <v>266</v>
      </c>
      <c r="C295" s="132"/>
      <c r="D295" s="64"/>
      <c r="E295" s="288" t="str">
        <f>IF(ISBLANK(D295), "", VLOOKUP(D295, Z!$A$2:$C$4127, 3, FALSE))</f>
        <v/>
      </c>
      <c r="F295" s="133"/>
      <c r="G295" s="133"/>
      <c r="H295" s="133"/>
      <c r="I295" s="133"/>
      <c r="J295" s="225"/>
      <c r="K295" s="212"/>
      <c r="L295" s="133"/>
      <c r="M295" s="133"/>
      <c r="N295" s="133"/>
      <c r="O295" s="133"/>
      <c r="P295" s="133"/>
      <c r="Q295" s="133"/>
      <c r="R295" s="133"/>
      <c r="S295" s="212"/>
      <c r="T295" s="152"/>
      <c r="U295" s="134"/>
      <c r="V295" s="132"/>
      <c r="W295" s="64"/>
      <c r="X295" s="288" t="str">
        <f>IF(ISBLANK(W295), "", VLOOKUP(W295, Z!$A$2:$C$4127, 3, FALSE))</f>
        <v/>
      </c>
      <c r="Y295" s="162"/>
      <c r="Z295" s="209">
        <f t="shared" si="4"/>
        <v>0</v>
      </c>
      <c r="AA295" s="203"/>
    </row>
    <row r="296" spans="1:27" ht="12.75" customHeight="1" x14ac:dyDescent="0.2">
      <c r="A296" s="208"/>
      <c r="B296" s="205">
        <v>267</v>
      </c>
      <c r="C296" s="132"/>
      <c r="D296" s="64"/>
      <c r="E296" s="288" t="str">
        <f>IF(ISBLANK(D296), "", VLOOKUP(D296, Z!$A$2:$C$4127, 3, FALSE))</f>
        <v/>
      </c>
      <c r="F296" s="133"/>
      <c r="G296" s="133"/>
      <c r="H296" s="133"/>
      <c r="I296" s="133"/>
      <c r="J296" s="225"/>
      <c r="K296" s="212"/>
      <c r="L296" s="133"/>
      <c r="M296" s="133"/>
      <c r="N296" s="133"/>
      <c r="O296" s="133"/>
      <c r="P296" s="133"/>
      <c r="Q296" s="133"/>
      <c r="R296" s="133"/>
      <c r="S296" s="212"/>
      <c r="T296" s="152"/>
      <c r="U296" s="134"/>
      <c r="V296" s="132"/>
      <c r="W296" s="64"/>
      <c r="X296" s="288" t="str">
        <f>IF(ISBLANK(W296), "", VLOOKUP(W296, Z!$A$2:$C$4127, 3, FALSE))</f>
        <v/>
      </c>
      <c r="Y296" s="162"/>
      <c r="Z296" s="209">
        <f t="shared" si="4"/>
        <v>0</v>
      </c>
      <c r="AA296" s="203"/>
    </row>
    <row r="297" spans="1:27" ht="12.75" customHeight="1" x14ac:dyDescent="0.2">
      <c r="A297" s="208"/>
      <c r="B297" s="205">
        <v>268</v>
      </c>
      <c r="C297" s="132"/>
      <c r="D297" s="64"/>
      <c r="E297" s="288" t="str">
        <f>IF(ISBLANK(D297), "", VLOOKUP(D297, Z!$A$2:$C$4127, 3, FALSE))</f>
        <v/>
      </c>
      <c r="F297" s="133"/>
      <c r="G297" s="133"/>
      <c r="H297" s="133"/>
      <c r="I297" s="133"/>
      <c r="J297" s="225"/>
      <c r="K297" s="212"/>
      <c r="L297" s="133"/>
      <c r="M297" s="133"/>
      <c r="N297" s="133"/>
      <c r="O297" s="133"/>
      <c r="P297" s="133"/>
      <c r="Q297" s="133"/>
      <c r="R297" s="133"/>
      <c r="S297" s="212"/>
      <c r="T297" s="152"/>
      <c r="U297" s="134"/>
      <c r="V297" s="132"/>
      <c r="W297" s="64"/>
      <c r="X297" s="288" t="str">
        <f>IF(ISBLANK(W297), "", VLOOKUP(W297, Z!$A$2:$C$4127, 3, FALSE))</f>
        <v/>
      </c>
      <c r="Y297" s="162"/>
      <c r="Z297" s="209">
        <f t="shared" si="4"/>
        <v>0</v>
      </c>
      <c r="AA297" s="203"/>
    </row>
    <row r="298" spans="1:27" ht="12.75" customHeight="1" x14ac:dyDescent="0.2">
      <c r="A298" s="208"/>
      <c r="B298" s="205">
        <v>269</v>
      </c>
      <c r="C298" s="132"/>
      <c r="D298" s="64"/>
      <c r="E298" s="288" t="str">
        <f>IF(ISBLANK(D298), "", VLOOKUP(D298, Z!$A$2:$C$4127, 3, FALSE))</f>
        <v/>
      </c>
      <c r="F298" s="133"/>
      <c r="G298" s="133"/>
      <c r="H298" s="133"/>
      <c r="I298" s="133"/>
      <c r="J298" s="225"/>
      <c r="K298" s="212"/>
      <c r="L298" s="133"/>
      <c r="M298" s="133"/>
      <c r="N298" s="133"/>
      <c r="O298" s="133"/>
      <c r="P298" s="133"/>
      <c r="Q298" s="133"/>
      <c r="R298" s="133"/>
      <c r="S298" s="212"/>
      <c r="T298" s="152"/>
      <c r="U298" s="134"/>
      <c r="V298" s="132"/>
      <c r="W298" s="64"/>
      <c r="X298" s="288" t="str">
        <f>IF(ISBLANK(W298), "", VLOOKUP(W298, Z!$A$2:$C$4127, 3, FALSE))</f>
        <v/>
      </c>
      <c r="Y298" s="162"/>
      <c r="Z298" s="209">
        <f t="shared" si="4"/>
        <v>0</v>
      </c>
      <c r="AA298" s="203"/>
    </row>
    <row r="299" spans="1:27" ht="12.75" customHeight="1" x14ac:dyDescent="0.2">
      <c r="A299" s="208"/>
      <c r="B299" s="205">
        <v>270</v>
      </c>
      <c r="C299" s="132"/>
      <c r="D299" s="64"/>
      <c r="E299" s="288" t="str">
        <f>IF(ISBLANK(D299), "", VLOOKUP(D299, Z!$A$2:$C$4127, 3, FALSE))</f>
        <v/>
      </c>
      <c r="F299" s="133"/>
      <c r="G299" s="133"/>
      <c r="H299" s="133"/>
      <c r="I299" s="133"/>
      <c r="J299" s="225"/>
      <c r="K299" s="212"/>
      <c r="L299" s="133"/>
      <c r="M299" s="133"/>
      <c r="N299" s="133"/>
      <c r="O299" s="133"/>
      <c r="P299" s="133"/>
      <c r="Q299" s="133"/>
      <c r="R299" s="133"/>
      <c r="S299" s="212"/>
      <c r="T299" s="152"/>
      <c r="U299" s="134"/>
      <c r="V299" s="132"/>
      <c r="W299" s="64"/>
      <c r="X299" s="288" t="str">
        <f>IF(ISBLANK(W299), "", VLOOKUP(W299, Z!$A$2:$C$4127, 3, FALSE))</f>
        <v/>
      </c>
      <c r="Y299" s="162"/>
      <c r="Z299" s="209">
        <f t="shared" si="4"/>
        <v>0</v>
      </c>
      <c r="AA299" s="203"/>
    </row>
    <row r="300" spans="1:27" ht="12.75" customHeight="1" x14ac:dyDescent="0.2">
      <c r="A300" s="208"/>
      <c r="B300" s="205">
        <v>271</v>
      </c>
      <c r="C300" s="132"/>
      <c r="D300" s="64"/>
      <c r="E300" s="288" t="str">
        <f>IF(ISBLANK(D300), "", VLOOKUP(D300, Z!$A$2:$C$4127, 3, FALSE))</f>
        <v/>
      </c>
      <c r="F300" s="133"/>
      <c r="G300" s="133"/>
      <c r="H300" s="133"/>
      <c r="I300" s="133"/>
      <c r="J300" s="225"/>
      <c r="K300" s="212"/>
      <c r="L300" s="133"/>
      <c r="M300" s="133"/>
      <c r="N300" s="133"/>
      <c r="O300" s="133"/>
      <c r="P300" s="133"/>
      <c r="Q300" s="133"/>
      <c r="R300" s="133"/>
      <c r="S300" s="212"/>
      <c r="T300" s="152"/>
      <c r="U300" s="134"/>
      <c r="V300" s="132"/>
      <c r="W300" s="64"/>
      <c r="X300" s="288" t="str">
        <f>IF(ISBLANK(W300), "", VLOOKUP(W300, Z!$A$2:$C$4127, 3, FALSE))</f>
        <v/>
      </c>
      <c r="Y300" s="162"/>
      <c r="Z300" s="209">
        <f t="shared" si="4"/>
        <v>0</v>
      </c>
      <c r="AA300" s="203"/>
    </row>
    <row r="301" spans="1:27" ht="12.75" customHeight="1" x14ac:dyDescent="0.2">
      <c r="A301" s="208"/>
      <c r="B301" s="205">
        <v>272</v>
      </c>
      <c r="C301" s="132"/>
      <c r="D301" s="64"/>
      <c r="E301" s="288" t="str">
        <f>IF(ISBLANK(D301), "", VLOOKUP(D301, Z!$A$2:$C$4127, 3, FALSE))</f>
        <v/>
      </c>
      <c r="F301" s="133"/>
      <c r="G301" s="133"/>
      <c r="H301" s="133"/>
      <c r="I301" s="133"/>
      <c r="J301" s="225"/>
      <c r="K301" s="212"/>
      <c r="L301" s="133"/>
      <c r="M301" s="133"/>
      <c r="N301" s="133"/>
      <c r="O301" s="133"/>
      <c r="P301" s="133"/>
      <c r="Q301" s="133"/>
      <c r="R301" s="133"/>
      <c r="S301" s="212"/>
      <c r="T301" s="152"/>
      <c r="U301" s="134"/>
      <c r="V301" s="132"/>
      <c r="W301" s="64"/>
      <c r="X301" s="288" t="str">
        <f>IF(ISBLANK(W301), "", VLOOKUP(W301, Z!$A$2:$C$4127, 3, FALSE))</f>
        <v/>
      </c>
      <c r="Y301" s="162"/>
      <c r="Z301" s="209">
        <f t="shared" si="4"/>
        <v>0</v>
      </c>
      <c r="AA301" s="203"/>
    </row>
    <row r="302" spans="1:27" ht="12.75" customHeight="1" x14ac:dyDescent="0.2">
      <c r="A302" s="208"/>
      <c r="B302" s="205">
        <v>273</v>
      </c>
      <c r="C302" s="132"/>
      <c r="D302" s="64"/>
      <c r="E302" s="288" t="str">
        <f>IF(ISBLANK(D302), "", VLOOKUP(D302, Z!$A$2:$C$4127, 3, FALSE))</f>
        <v/>
      </c>
      <c r="F302" s="133"/>
      <c r="G302" s="133"/>
      <c r="H302" s="133"/>
      <c r="I302" s="133"/>
      <c r="J302" s="225"/>
      <c r="K302" s="212"/>
      <c r="L302" s="133"/>
      <c r="M302" s="133"/>
      <c r="N302" s="133"/>
      <c r="O302" s="133"/>
      <c r="P302" s="133"/>
      <c r="Q302" s="133"/>
      <c r="R302" s="133"/>
      <c r="S302" s="212"/>
      <c r="T302" s="152"/>
      <c r="U302" s="134"/>
      <c r="V302" s="132"/>
      <c r="W302" s="64"/>
      <c r="X302" s="288" t="str">
        <f>IF(ISBLANK(W302), "", VLOOKUP(W302, Z!$A$2:$C$4127, 3, FALSE))</f>
        <v/>
      </c>
      <c r="Y302" s="162"/>
      <c r="Z302" s="209">
        <f t="shared" si="4"/>
        <v>0</v>
      </c>
      <c r="AA302" s="203"/>
    </row>
    <row r="303" spans="1:27" ht="12.75" customHeight="1" x14ac:dyDescent="0.2">
      <c r="A303" s="208"/>
      <c r="B303" s="205">
        <v>274</v>
      </c>
      <c r="C303" s="132"/>
      <c r="D303" s="64"/>
      <c r="E303" s="288" t="str">
        <f>IF(ISBLANK(D303), "", VLOOKUP(D303, Z!$A$2:$C$4127, 3, FALSE))</f>
        <v/>
      </c>
      <c r="F303" s="133"/>
      <c r="G303" s="133"/>
      <c r="H303" s="133"/>
      <c r="I303" s="133"/>
      <c r="J303" s="225"/>
      <c r="K303" s="212"/>
      <c r="L303" s="133"/>
      <c r="M303" s="133"/>
      <c r="N303" s="133"/>
      <c r="O303" s="133"/>
      <c r="P303" s="133"/>
      <c r="Q303" s="133"/>
      <c r="R303" s="133"/>
      <c r="S303" s="212"/>
      <c r="T303" s="152"/>
      <c r="U303" s="134"/>
      <c r="V303" s="132"/>
      <c r="W303" s="64"/>
      <c r="X303" s="288" t="str">
        <f>IF(ISBLANK(W303), "", VLOOKUP(W303, Z!$A$2:$C$4127, 3, FALSE))</f>
        <v/>
      </c>
      <c r="Y303" s="162"/>
      <c r="Z303" s="209">
        <f t="shared" si="4"/>
        <v>0</v>
      </c>
      <c r="AA303" s="203"/>
    </row>
    <row r="304" spans="1:27" ht="12.75" customHeight="1" x14ac:dyDescent="0.2">
      <c r="A304" s="208"/>
      <c r="B304" s="205">
        <v>275</v>
      </c>
      <c r="C304" s="132"/>
      <c r="D304" s="64"/>
      <c r="E304" s="288" t="str">
        <f>IF(ISBLANK(D304), "", VLOOKUP(D304, Z!$A$2:$C$4127, 3, FALSE))</f>
        <v/>
      </c>
      <c r="F304" s="133"/>
      <c r="G304" s="133"/>
      <c r="H304" s="133"/>
      <c r="I304" s="133"/>
      <c r="J304" s="225"/>
      <c r="K304" s="212"/>
      <c r="L304" s="133"/>
      <c r="M304" s="133"/>
      <c r="N304" s="133"/>
      <c r="O304" s="133"/>
      <c r="P304" s="133"/>
      <c r="Q304" s="133"/>
      <c r="R304" s="133"/>
      <c r="S304" s="212"/>
      <c r="T304" s="152"/>
      <c r="U304" s="134"/>
      <c r="V304" s="132"/>
      <c r="W304" s="64"/>
      <c r="X304" s="288" t="str">
        <f>IF(ISBLANK(W304), "", VLOOKUP(W304, Z!$A$2:$C$4127, 3, FALSE))</f>
        <v/>
      </c>
      <c r="Y304" s="162"/>
      <c r="Z304" s="209">
        <f t="shared" si="4"/>
        <v>0</v>
      </c>
      <c r="AA304" s="203"/>
    </row>
    <row r="305" spans="1:27" ht="12.75" customHeight="1" x14ac:dyDescent="0.2">
      <c r="A305" s="208"/>
      <c r="B305" s="205">
        <v>276</v>
      </c>
      <c r="C305" s="132"/>
      <c r="D305" s="64"/>
      <c r="E305" s="288" t="str">
        <f>IF(ISBLANK(D305), "", VLOOKUP(D305, Z!$A$2:$C$4127, 3, FALSE))</f>
        <v/>
      </c>
      <c r="F305" s="133"/>
      <c r="G305" s="133"/>
      <c r="H305" s="133"/>
      <c r="I305" s="133"/>
      <c r="J305" s="225"/>
      <c r="K305" s="212"/>
      <c r="L305" s="133"/>
      <c r="M305" s="133"/>
      <c r="N305" s="133"/>
      <c r="O305" s="133"/>
      <c r="P305" s="133"/>
      <c r="Q305" s="133"/>
      <c r="R305" s="133"/>
      <c r="S305" s="212"/>
      <c r="T305" s="152"/>
      <c r="U305" s="134"/>
      <c r="V305" s="132"/>
      <c r="W305" s="64"/>
      <c r="X305" s="288" t="str">
        <f>IF(ISBLANK(W305), "", VLOOKUP(W305, Z!$A$2:$C$4127, 3, FALSE))</f>
        <v/>
      </c>
      <c r="Y305" s="162"/>
      <c r="Z305" s="209">
        <f t="shared" si="4"/>
        <v>0</v>
      </c>
      <c r="AA305" s="203"/>
    </row>
    <row r="306" spans="1:27" ht="12.75" customHeight="1" x14ac:dyDescent="0.2">
      <c r="A306" s="208"/>
      <c r="B306" s="205">
        <v>277</v>
      </c>
      <c r="C306" s="132"/>
      <c r="D306" s="64"/>
      <c r="E306" s="288" t="str">
        <f>IF(ISBLANK(D306), "", VLOOKUP(D306, Z!$A$2:$C$4127, 3, FALSE))</f>
        <v/>
      </c>
      <c r="F306" s="133"/>
      <c r="G306" s="133"/>
      <c r="H306" s="133"/>
      <c r="I306" s="133"/>
      <c r="J306" s="225"/>
      <c r="K306" s="212"/>
      <c r="L306" s="133"/>
      <c r="M306" s="133"/>
      <c r="N306" s="133"/>
      <c r="O306" s="133"/>
      <c r="P306" s="133"/>
      <c r="Q306" s="133"/>
      <c r="R306" s="133"/>
      <c r="S306" s="212"/>
      <c r="T306" s="152"/>
      <c r="U306" s="134"/>
      <c r="V306" s="132"/>
      <c r="W306" s="64"/>
      <c r="X306" s="288" t="str">
        <f>IF(ISBLANK(W306), "", VLOOKUP(W306, Z!$A$2:$C$4127, 3, FALSE))</f>
        <v/>
      </c>
      <c r="Y306" s="162"/>
      <c r="Z306" s="209">
        <f t="shared" si="4"/>
        <v>0</v>
      </c>
      <c r="AA306" s="203"/>
    </row>
    <row r="307" spans="1:27" ht="12.75" customHeight="1" x14ac:dyDescent="0.2">
      <c r="A307" s="208"/>
      <c r="B307" s="205">
        <v>278</v>
      </c>
      <c r="C307" s="132"/>
      <c r="D307" s="64"/>
      <c r="E307" s="288" t="str">
        <f>IF(ISBLANK(D307), "", VLOOKUP(D307, Z!$A$2:$C$4127, 3, FALSE))</f>
        <v/>
      </c>
      <c r="F307" s="133"/>
      <c r="G307" s="133"/>
      <c r="H307" s="133"/>
      <c r="I307" s="133"/>
      <c r="J307" s="225"/>
      <c r="K307" s="212"/>
      <c r="L307" s="133"/>
      <c r="M307" s="133"/>
      <c r="N307" s="133"/>
      <c r="O307" s="133"/>
      <c r="P307" s="133"/>
      <c r="Q307" s="133"/>
      <c r="R307" s="133"/>
      <c r="S307" s="212"/>
      <c r="T307" s="152"/>
      <c r="U307" s="134"/>
      <c r="V307" s="132"/>
      <c r="W307" s="64"/>
      <c r="X307" s="288" t="str">
        <f>IF(ISBLANK(W307), "", VLOOKUP(W307, Z!$A$2:$C$4127, 3, FALSE))</f>
        <v/>
      </c>
      <c r="Y307" s="162"/>
      <c r="Z307" s="209">
        <f t="shared" si="4"/>
        <v>0</v>
      </c>
      <c r="AA307" s="203"/>
    </row>
    <row r="308" spans="1:27" ht="12.75" customHeight="1" x14ac:dyDescent="0.2">
      <c r="A308" s="208"/>
      <c r="B308" s="205">
        <v>279</v>
      </c>
      <c r="C308" s="132"/>
      <c r="D308" s="64"/>
      <c r="E308" s="288" t="str">
        <f>IF(ISBLANK(D308), "", VLOOKUP(D308, Z!$A$2:$C$4127, 3, FALSE))</f>
        <v/>
      </c>
      <c r="F308" s="133"/>
      <c r="G308" s="133"/>
      <c r="H308" s="133"/>
      <c r="I308" s="133"/>
      <c r="J308" s="225"/>
      <c r="K308" s="212"/>
      <c r="L308" s="133"/>
      <c r="M308" s="133"/>
      <c r="N308" s="133"/>
      <c r="O308" s="133"/>
      <c r="P308" s="133"/>
      <c r="Q308" s="133"/>
      <c r="R308" s="133"/>
      <c r="S308" s="212"/>
      <c r="T308" s="152"/>
      <c r="U308" s="134"/>
      <c r="V308" s="132"/>
      <c r="W308" s="64"/>
      <c r="X308" s="288" t="str">
        <f>IF(ISBLANK(W308), "", VLOOKUP(W308, Z!$A$2:$C$4127, 3, FALSE))</f>
        <v/>
      </c>
      <c r="Y308" s="162"/>
      <c r="Z308" s="209">
        <f t="shared" si="4"/>
        <v>0</v>
      </c>
      <c r="AA308" s="203"/>
    </row>
    <row r="309" spans="1:27" ht="12.75" customHeight="1" x14ac:dyDescent="0.2">
      <c r="A309" s="208"/>
      <c r="B309" s="205">
        <v>280</v>
      </c>
      <c r="C309" s="132"/>
      <c r="D309" s="64"/>
      <c r="E309" s="288" t="str">
        <f>IF(ISBLANK(D309), "", VLOOKUP(D309, Z!$A$2:$C$4127, 3, FALSE))</f>
        <v/>
      </c>
      <c r="F309" s="133"/>
      <c r="G309" s="133"/>
      <c r="H309" s="133"/>
      <c r="I309" s="133"/>
      <c r="J309" s="225"/>
      <c r="K309" s="212"/>
      <c r="L309" s="133"/>
      <c r="M309" s="133"/>
      <c r="N309" s="133"/>
      <c r="O309" s="133"/>
      <c r="P309" s="133"/>
      <c r="Q309" s="133"/>
      <c r="R309" s="133"/>
      <c r="S309" s="212"/>
      <c r="T309" s="152"/>
      <c r="U309" s="134"/>
      <c r="V309" s="132"/>
      <c r="W309" s="64"/>
      <c r="X309" s="288" t="str">
        <f>IF(ISBLANK(W309), "", VLOOKUP(W309, Z!$A$2:$C$4127, 3, FALSE))</f>
        <v/>
      </c>
      <c r="Y309" s="162"/>
      <c r="Z309" s="209">
        <f t="shared" si="4"/>
        <v>0</v>
      </c>
      <c r="AA309" s="203"/>
    </row>
    <row r="310" spans="1:27" ht="12.75" customHeight="1" x14ac:dyDescent="0.2">
      <c r="A310" s="208"/>
      <c r="B310" s="205">
        <v>281</v>
      </c>
      <c r="C310" s="132"/>
      <c r="D310" s="64"/>
      <c r="E310" s="288" t="str">
        <f>IF(ISBLANK(D310), "", VLOOKUP(D310, Z!$A$2:$C$4127, 3, FALSE))</f>
        <v/>
      </c>
      <c r="F310" s="133"/>
      <c r="G310" s="133"/>
      <c r="H310" s="133"/>
      <c r="I310" s="133"/>
      <c r="J310" s="225"/>
      <c r="K310" s="212"/>
      <c r="L310" s="133"/>
      <c r="M310" s="133"/>
      <c r="N310" s="133"/>
      <c r="O310" s="133"/>
      <c r="P310" s="133"/>
      <c r="Q310" s="133"/>
      <c r="R310" s="133"/>
      <c r="S310" s="212"/>
      <c r="T310" s="152"/>
      <c r="U310" s="134"/>
      <c r="V310" s="132"/>
      <c r="W310" s="64"/>
      <c r="X310" s="288" t="str">
        <f>IF(ISBLANK(W310), "", VLOOKUP(W310, Z!$A$2:$C$4127, 3, FALSE))</f>
        <v/>
      </c>
      <c r="Y310" s="162"/>
      <c r="Z310" s="209">
        <f t="shared" si="4"/>
        <v>0</v>
      </c>
      <c r="AA310" s="203"/>
    </row>
    <row r="311" spans="1:27" ht="12.75" customHeight="1" x14ac:dyDescent="0.2">
      <c r="A311" s="208"/>
      <c r="B311" s="205">
        <v>282</v>
      </c>
      <c r="C311" s="132"/>
      <c r="D311" s="64"/>
      <c r="E311" s="288" t="str">
        <f>IF(ISBLANK(D311), "", VLOOKUP(D311, Z!$A$2:$C$4127, 3, FALSE))</f>
        <v/>
      </c>
      <c r="F311" s="133"/>
      <c r="G311" s="133"/>
      <c r="H311" s="133"/>
      <c r="I311" s="133"/>
      <c r="J311" s="225"/>
      <c r="K311" s="212"/>
      <c r="L311" s="133"/>
      <c r="M311" s="133"/>
      <c r="N311" s="133"/>
      <c r="O311" s="133"/>
      <c r="P311" s="133"/>
      <c r="Q311" s="133"/>
      <c r="R311" s="133"/>
      <c r="S311" s="212"/>
      <c r="T311" s="152"/>
      <c r="U311" s="134"/>
      <c r="V311" s="132"/>
      <c r="W311" s="64"/>
      <c r="X311" s="288" t="str">
        <f>IF(ISBLANK(W311), "", VLOOKUP(W311, Z!$A$2:$C$4127, 3, FALSE))</f>
        <v/>
      </c>
      <c r="Y311" s="162"/>
      <c r="Z311" s="209">
        <f t="shared" si="4"/>
        <v>0</v>
      </c>
      <c r="AA311" s="203"/>
    </row>
    <row r="312" spans="1:27" ht="12.75" customHeight="1" x14ac:dyDescent="0.2">
      <c r="A312" s="208"/>
      <c r="B312" s="205">
        <v>283</v>
      </c>
      <c r="C312" s="132"/>
      <c r="D312" s="64"/>
      <c r="E312" s="288" t="str">
        <f>IF(ISBLANK(D312), "", VLOOKUP(D312, Z!$A$2:$C$4127, 3, FALSE))</f>
        <v/>
      </c>
      <c r="F312" s="133"/>
      <c r="G312" s="133"/>
      <c r="H312" s="133"/>
      <c r="I312" s="133"/>
      <c r="J312" s="225"/>
      <c r="K312" s="212"/>
      <c r="L312" s="133"/>
      <c r="M312" s="133"/>
      <c r="N312" s="133"/>
      <c r="O312" s="133"/>
      <c r="P312" s="133"/>
      <c r="Q312" s="133"/>
      <c r="R312" s="133"/>
      <c r="S312" s="212"/>
      <c r="T312" s="152"/>
      <c r="U312" s="134"/>
      <c r="V312" s="132"/>
      <c r="W312" s="64"/>
      <c r="X312" s="288" t="str">
        <f>IF(ISBLANK(W312), "", VLOOKUP(W312, Z!$A$2:$C$4127, 3, FALSE))</f>
        <v/>
      </c>
      <c r="Y312" s="162"/>
      <c r="Z312" s="209">
        <f t="shared" si="4"/>
        <v>0</v>
      </c>
      <c r="AA312" s="203"/>
    </row>
    <row r="313" spans="1:27" ht="12.75" customHeight="1" x14ac:dyDescent="0.2">
      <c r="A313" s="208"/>
      <c r="B313" s="205">
        <v>284</v>
      </c>
      <c r="C313" s="132"/>
      <c r="D313" s="64"/>
      <c r="E313" s="288" t="str">
        <f>IF(ISBLANK(D313), "", VLOOKUP(D313, Z!$A$2:$C$4127, 3, FALSE))</f>
        <v/>
      </c>
      <c r="F313" s="133"/>
      <c r="G313" s="133"/>
      <c r="H313" s="133"/>
      <c r="I313" s="133"/>
      <c r="J313" s="225"/>
      <c r="K313" s="212"/>
      <c r="L313" s="133"/>
      <c r="M313" s="133"/>
      <c r="N313" s="133"/>
      <c r="O313" s="133"/>
      <c r="P313" s="133"/>
      <c r="Q313" s="133"/>
      <c r="R313" s="133"/>
      <c r="S313" s="212"/>
      <c r="T313" s="152"/>
      <c r="U313" s="134"/>
      <c r="V313" s="132"/>
      <c r="W313" s="64"/>
      <c r="X313" s="288" t="str">
        <f>IF(ISBLANK(W313), "", VLOOKUP(W313, Z!$A$2:$C$4127, 3, FALSE))</f>
        <v/>
      </c>
      <c r="Y313" s="162"/>
      <c r="Z313" s="209">
        <f t="shared" si="4"/>
        <v>0</v>
      </c>
      <c r="AA313" s="203"/>
    </row>
    <row r="314" spans="1:27" ht="12.75" customHeight="1" x14ac:dyDescent="0.2">
      <c r="A314" s="208"/>
      <c r="B314" s="205">
        <v>285</v>
      </c>
      <c r="C314" s="132"/>
      <c r="D314" s="64"/>
      <c r="E314" s="288" t="str">
        <f>IF(ISBLANK(D314), "", VLOOKUP(D314, Z!$A$2:$C$4127, 3, FALSE))</f>
        <v/>
      </c>
      <c r="F314" s="133"/>
      <c r="G314" s="133"/>
      <c r="H314" s="133"/>
      <c r="I314" s="133"/>
      <c r="J314" s="225"/>
      <c r="K314" s="212"/>
      <c r="L314" s="133"/>
      <c r="M314" s="133"/>
      <c r="N314" s="133"/>
      <c r="O314" s="133"/>
      <c r="P314" s="133"/>
      <c r="Q314" s="133"/>
      <c r="R314" s="133"/>
      <c r="S314" s="212"/>
      <c r="T314" s="152"/>
      <c r="U314" s="134"/>
      <c r="V314" s="132"/>
      <c r="W314" s="64"/>
      <c r="X314" s="288" t="str">
        <f>IF(ISBLANK(W314), "", VLOOKUP(W314, Z!$A$2:$C$4127, 3, FALSE))</f>
        <v/>
      </c>
      <c r="Y314" s="162"/>
      <c r="Z314" s="209">
        <f t="shared" si="4"/>
        <v>0</v>
      </c>
      <c r="AA314" s="203"/>
    </row>
    <row r="315" spans="1:27" ht="12.75" customHeight="1" x14ac:dyDescent="0.2">
      <c r="A315" s="208"/>
      <c r="B315" s="205">
        <v>286</v>
      </c>
      <c r="C315" s="132"/>
      <c r="D315" s="64"/>
      <c r="E315" s="288" t="str">
        <f>IF(ISBLANK(D315), "", VLOOKUP(D315, Z!$A$2:$C$4127, 3, FALSE))</f>
        <v/>
      </c>
      <c r="F315" s="133"/>
      <c r="G315" s="133"/>
      <c r="H315" s="133"/>
      <c r="I315" s="133"/>
      <c r="J315" s="225"/>
      <c r="K315" s="212"/>
      <c r="L315" s="133"/>
      <c r="M315" s="133"/>
      <c r="N315" s="133"/>
      <c r="O315" s="133"/>
      <c r="P315" s="133"/>
      <c r="Q315" s="133"/>
      <c r="R315" s="133"/>
      <c r="S315" s="212"/>
      <c r="T315" s="152"/>
      <c r="U315" s="134"/>
      <c r="V315" s="132"/>
      <c r="W315" s="64"/>
      <c r="X315" s="288" t="str">
        <f>IF(ISBLANK(W315), "", VLOOKUP(W315, Z!$A$2:$C$4127, 3, FALSE))</f>
        <v/>
      </c>
      <c r="Y315" s="162"/>
      <c r="Z315" s="209">
        <f t="shared" si="4"/>
        <v>0</v>
      </c>
      <c r="AA315" s="203"/>
    </row>
    <row r="316" spans="1:27" ht="12.75" customHeight="1" x14ac:dyDescent="0.2">
      <c r="A316" s="208"/>
      <c r="B316" s="205">
        <v>287</v>
      </c>
      <c r="C316" s="132"/>
      <c r="D316" s="64"/>
      <c r="E316" s="288" t="str">
        <f>IF(ISBLANK(D316), "", VLOOKUP(D316, Z!$A$2:$C$4127, 3, FALSE))</f>
        <v/>
      </c>
      <c r="F316" s="133"/>
      <c r="G316" s="133"/>
      <c r="H316" s="133"/>
      <c r="I316" s="133"/>
      <c r="J316" s="225"/>
      <c r="K316" s="212"/>
      <c r="L316" s="133"/>
      <c r="M316" s="133"/>
      <c r="N316" s="133"/>
      <c r="O316" s="133"/>
      <c r="P316" s="133"/>
      <c r="Q316" s="133"/>
      <c r="R316" s="133"/>
      <c r="S316" s="212"/>
      <c r="T316" s="152"/>
      <c r="U316" s="134"/>
      <c r="V316" s="132"/>
      <c r="W316" s="64"/>
      <c r="X316" s="288" t="str">
        <f>IF(ISBLANK(W316), "", VLOOKUP(W316, Z!$A$2:$C$4127, 3, FALSE))</f>
        <v/>
      </c>
      <c r="Y316" s="162"/>
      <c r="Z316" s="209">
        <f t="shared" si="4"/>
        <v>0</v>
      </c>
      <c r="AA316" s="203"/>
    </row>
    <row r="317" spans="1:27" ht="12.75" customHeight="1" x14ac:dyDescent="0.2">
      <c r="A317" s="208"/>
      <c r="B317" s="205">
        <v>288</v>
      </c>
      <c r="C317" s="132"/>
      <c r="D317" s="64"/>
      <c r="E317" s="288" t="str">
        <f>IF(ISBLANK(D317), "", VLOOKUP(D317, Z!$A$2:$C$4127, 3, FALSE))</f>
        <v/>
      </c>
      <c r="F317" s="133"/>
      <c r="G317" s="133"/>
      <c r="H317" s="133"/>
      <c r="I317" s="133"/>
      <c r="J317" s="225"/>
      <c r="K317" s="212"/>
      <c r="L317" s="133"/>
      <c r="M317" s="133"/>
      <c r="N317" s="133"/>
      <c r="O317" s="133"/>
      <c r="P317" s="133"/>
      <c r="Q317" s="133"/>
      <c r="R317" s="133"/>
      <c r="S317" s="212"/>
      <c r="T317" s="152"/>
      <c r="U317" s="134"/>
      <c r="V317" s="132"/>
      <c r="W317" s="64"/>
      <c r="X317" s="288" t="str">
        <f>IF(ISBLANK(W317), "", VLOOKUP(W317, Z!$A$2:$C$4127, 3, FALSE))</f>
        <v/>
      </c>
      <c r="Y317" s="162"/>
      <c r="Z317" s="209">
        <f t="shared" si="4"/>
        <v>0</v>
      </c>
      <c r="AA317" s="203"/>
    </row>
    <row r="318" spans="1:27" ht="12.75" customHeight="1" x14ac:dyDescent="0.2">
      <c r="A318" s="208"/>
      <c r="B318" s="205">
        <v>289</v>
      </c>
      <c r="C318" s="132"/>
      <c r="D318" s="64"/>
      <c r="E318" s="288" t="str">
        <f>IF(ISBLANK(D318), "", VLOOKUP(D318, Z!$A$2:$C$4127, 3, FALSE))</f>
        <v/>
      </c>
      <c r="F318" s="133"/>
      <c r="G318" s="133"/>
      <c r="H318" s="133"/>
      <c r="I318" s="133"/>
      <c r="J318" s="225"/>
      <c r="K318" s="212"/>
      <c r="L318" s="133"/>
      <c r="M318" s="133"/>
      <c r="N318" s="133"/>
      <c r="O318" s="133"/>
      <c r="P318" s="133"/>
      <c r="Q318" s="133"/>
      <c r="R318" s="133"/>
      <c r="S318" s="212"/>
      <c r="T318" s="152"/>
      <c r="U318" s="134"/>
      <c r="V318" s="132"/>
      <c r="W318" s="64"/>
      <c r="X318" s="288" t="str">
        <f>IF(ISBLANK(W318), "", VLOOKUP(W318, Z!$A$2:$C$4127, 3, FALSE))</f>
        <v/>
      </c>
      <c r="Y318" s="162"/>
      <c r="Z318" s="209">
        <f t="shared" si="4"/>
        <v>0</v>
      </c>
      <c r="AA318" s="203"/>
    </row>
    <row r="319" spans="1:27" ht="12.75" customHeight="1" x14ac:dyDescent="0.2">
      <c r="A319" s="208"/>
      <c r="B319" s="205">
        <v>290</v>
      </c>
      <c r="C319" s="132"/>
      <c r="D319" s="64"/>
      <c r="E319" s="288" t="str">
        <f>IF(ISBLANK(D319), "", VLOOKUP(D319, Z!$A$2:$C$4127, 3, FALSE))</f>
        <v/>
      </c>
      <c r="F319" s="133"/>
      <c r="G319" s="133"/>
      <c r="H319" s="133"/>
      <c r="I319" s="133"/>
      <c r="J319" s="225"/>
      <c r="K319" s="212"/>
      <c r="L319" s="133"/>
      <c r="M319" s="133"/>
      <c r="N319" s="133"/>
      <c r="O319" s="133"/>
      <c r="P319" s="133"/>
      <c r="Q319" s="133"/>
      <c r="R319" s="133"/>
      <c r="S319" s="212"/>
      <c r="T319" s="152"/>
      <c r="U319" s="134"/>
      <c r="V319" s="132"/>
      <c r="W319" s="64"/>
      <c r="X319" s="288" t="str">
        <f>IF(ISBLANK(W319), "", VLOOKUP(W319, Z!$A$2:$C$4127, 3, FALSE))</f>
        <v/>
      </c>
      <c r="Y319" s="162"/>
      <c r="Z319" s="209">
        <f t="shared" si="4"/>
        <v>0</v>
      </c>
      <c r="AA319" s="203"/>
    </row>
    <row r="320" spans="1:27" ht="12.75" customHeight="1" x14ac:dyDescent="0.2">
      <c r="A320" s="208"/>
      <c r="B320" s="205">
        <v>291</v>
      </c>
      <c r="C320" s="132"/>
      <c r="D320" s="64"/>
      <c r="E320" s="288" t="str">
        <f>IF(ISBLANK(D320), "", VLOOKUP(D320, Z!$A$2:$C$4127, 3, FALSE))</f>
        <v/>
      </c>
      <c r="F320" s="133"/>
      <c r="G320" s="133"/>
      <c r="H320" s="133"/>
      <c r="I320" s="133"/>
      <c r="J320" s="225"/>
      <c r="K320" s="212"/>
      <c r="L320" s="133"/>
      <c r="M320" s="133"/>
      <c r="N320" s="133"/>
      <c r="O320" s="133"/>
      <c r="P320" s="133"/>
      <c r="Q320" s="133"/>
      <c r="R320" s="133"/>
      <c r="S320" s="212"/>
      <c r="T320" s="152"/>
      <c r="U320" s="134"/>
      <c r="V320" s="132"/>
      <c r="W320" s="64"/>
      <c r="X320" s="288" t="str">
        <f>IF(ISBLANK(W320), "", VLOOKUP(W320, Z!$A$2:$C$4127, 3, FALSE))</f>
        <v/>
      </c>
      <c r="Y320" s="162"/>
      <c r="Z320" s="209">
        <f t="shared" si="4"/>
        <v>0</v>
      </c>
      <c r="AA320" s="203"/>
    </row>
    <row r="321" spans="1:27" ht="12.75" customHeight="1" x14ac:dyDescent="0.2">
      <c r="A321" s="208"/>
      <c r="B321" s="205">
        <v>292</v>
      </c>
      <c r="C321" s="132"/>
      <c r="D321" s="64"/>
      <c r="E321" s="288" t="str">
        <f>IF(ISBLANK(D321), "", VLOOKUP(D321, Z!$A$2:$C$4127, 3, FALSE))</f>
        <v/>
      </c>
      <c r="F321" s="133"/>
      <c r="G321" s="133"/>
      <c r="H321" s="133"/>
      <c r="I321" s="133"/>
      <c r="J321" s="225"/>
      <c r="K321" s="212"/>
      <c r="L321" s="133"/>
      <c r="M321" s="133"/>
      <c r="N321" s="133"/>
      <c r="O321" s="133"/>
      <c r="P321" s="133"/>
      <c r="Q321" s="133"/>
      <c r="R321" s="133"/>
      <c r="S321" s="212"/>
      <c r="T321" s="152"/>
      <c r="U321" s="134"/>
      <c r="V321" s="132"/>
      <c r="W321" s="64"/>
      <c r="X321" s="288" t="str">
        <f>IF(ISBLANK(W321), "", VLOOKUP(W321, Z!$A$2:$C$4127, 3, FALSE))</f>
        <v/>
      </c>
      <c r="Y321" s="162"/>
      <c r="Z321" s="209">
        <f t="shared" si="4"/>
        <v>0</v>
      </c>
      <c r="AA321" s="203"/>
    </row>
    <row r="322" spans="1:27" ht="12.75" customHeight="1" x14ac:dyDescent="0.2">
      <c r="A322" s="208"/>
      <c r="B322" s="205">
        <v>293</v>
      </c>
      <c r="C322" s="132"/>
      <c r="D322" s="64"/>
      <c r="E322" s="288" t="str">
        <f>IF(ISBLANK(D322), "", VLOOKUP(D322, Z!$A$2:$C$4127, 3, FALSE))</f>
        <v/>
      </c>
      <c r="F322" s="133"/>
      <c r="G322" s="133"/>
      <c r="H322" s="133"/>
      <c r="I322" s="133"/>
      <c r="J322" s="225"/>
      <c r="K322" s="212"/>
      <c r="L322" s="133"/>
      <c r="M322" s="133"/>
      <c r="N322" s="133"/>
      <c r="O322" s="133"/>
      <c r="P322" s="133"/>
      <c r="Q322" s="133"/>
      <c r="R322" s="133"/>
      <c r="S322" s="212"/>
      <c r="T322" s="152"/>
      <c r="U322" s="134"/>
      <c r="V322" s="132"/>
      <c r="W322" s="64"/>
      <c r="X322" s="288" t="str">
        <f>IF(ISBLANK(W322), "", VLOOKUP(W322, Z!$A$2:$C$4127, 3, FALSE))</f>
        <v/>
      </c>
      <c r="Y322" s="162"/>
      <c r="Z322" s="209">
        <f t="shared" si="4"/>
        <v>0</v>
      </c>
      <c r="AA322" s="203"/>
    </row>
    <row r="323" spans="1:27" ht="12.75" customHeight="1" x14ac:dyDescent="0.2">
      <c r="A323" s="208"/>
      <c r="B323" s="205">
        <v>294</v>
      </c>
      <c r="C323" s="132"/>
      <c r="D323" s="64"/>
      <c r="E323" s="288" t="str">
        <f>IF(ISBLANK(D323), "", VLOOKUP(D323, Z!$A$2:$C$4127, 3, FALSE))</f>
        <v/>
      </c>
      <c r="F323" s="133"/>
      <c r="G323" s="133"/>
      <c r="H323" s="133"/>
      <c r="I323" s="133"/>
      <c r="J323" s="225"/>
      <c r="K323" s="212"/>
      <c r="L323" s="133"/>
      <c r="M323" s="133"/>
      <c r="N323" s="133"/>
      <c r="O323" s="133"/>
      <c r="P323" s="133"/>
      <c r="Q323" s="133"/>
      <c r="R323" s="133"/>
      <c r="S323" s="212"/>
      <c r="T323" s="152"/>
      <c r="U323" s="134"/>
      <c r="V323" s="132"/>
      <c r="W323" s="64"/>
      <c r="X323" s="288" t="str">
        <f>IF(ISBLANK(W323), "", VLOOKUP(W323, Z!$A$2:$C$4127, 3, FALSE))</f>
        <v/>
      </c>
      <c r="Y323" s="162"/>
      <c r="Z323" s="209">
        <f t="shared" si="4"/>
        <v>0</v>
      </c>
      <c r="AA323" s="203"/>
    </row>
    <row r="324" spans="1:27" ht="12.75" customHeight="1" x14ac:dyDescent="0.2">
      <c r="A324" s="208"/>
      <c r="B324" s="205">
        <v>295</v>
      </c>
      <c r="C324" s="132"/>
      <c r="D324" s="64"/>
      <c r="E324" s="288" t="str">
        <f>IF(ISBLANK(D324), "", VLOOKUP(D324, Z!$A$2:$C$4127, 3, FALSE))</f>
        <v/>
      </c>
      <c r="F324" s="133"/>
      <c r="G324" s="133"/>
      <c r="H324" s="133"/>
      <c r="I324" s="133"/>
      <c r="J324" s="225"/>
      <c r="K324" s="212"/>
      <c r="L324" s="133"/>
      <c r="M324" s="133"/>
      <c r="N324" s="133"/>
      <c r="O324" s="133"/>
      <c r="P324" s="133"/>
      <c r="Q324" s="133"/>
      <c r="R324" s="133"/>
      <c r="S324" s="212"/>
      <c r="T324" s="152"/>
      <c r="U324" s="134"/>
      <c r="V324" s="132"/>
      <c r="W324" s="64"/>
      <c r="X324" s="288" t="str">
        <f>IF(ISBLANK(W324), "", VLOOKUP(W324, Z!$A$2:$C$4127, 3, FALSE))</f>
        <v/>
      </c>
      <c r="Y324" s="162"/>
      <c r="Z324" s="209">
        <f t="shared" si="4"/>
        <v>0</v>
      </c>
      <c r="AA324" s="203"/>
    </row>
    <row r="325" spans="1:27" ht="12.75" customHeight="1" x14ac:dyDescent="0.2">
      <c r="A325" s="208"/>
      <c r="B325" s="205">
        <v>296</v>
      </c>
      <c r="C325" s="132"/>
      <c r="D325" s="64"/>
      <c r="E325" s="288" t="str">
        <f>IF(ISBLANK(D325), "", VLOOKUP(D325, Z!$A$2:$C$4127, 3, FALSE))</f>
        <v/>
      </c>
      <c r="F325" s="133"/>
      <c r="G325" s="133"/>
      <c r="H325" s="133"/>
      <c r="I325" s="133"/>
      <c r="J325" s="225"/>
      <c r="K325" s="212"/>
      <c r="L325" s="133"/>
      <c r="M325" s="133"/>
      <c r="N325" s="133"/>
      <c r="O325" s="133"/>
      <c r="P325" s="133"/>
      <c r="Q325" s="133"/>
      <c r="R325" s="133"/>
      <c r="S325" s="212"/>
      <c r="T325" s="152"/>
      <c r="U325" s="134"/>
      <c r="V325" s="132"/>
      <c r="W325" s="64"/>
      <c r="X325" s="288" t="str">
        <f>IF(ISBLANK(W325), "", VLOOKUP(W325, Z!$A$2:$C$4127, 3, FALSE))</f>
        <v/>
      </c>
      <c r="Y325" s="162"/>
      <c r="Z325" s="209">
        <f t="shared" si="4"/>
        <v>0</v>
      </c>
      <c r="AA325" s="203"/>
    </row>
    <row r="326" spans="1:27" ht="12.75" customHeight="1" x14ac:dyDescent="0.2">
      <c r="A326" s="208"/>
      <c r="B326" s="205">
        <v>297</v>
      </c>
      <c r="C326" s="132"/>
      <c r="D326" s="64"/>
      <c r="E326" s="288" t="str">
        <f>IF(ISBLANK(D326), "", VLOOKUP(D326, Z!$A$2:$C$4127, 3, FALSE))</f>
        <v/>
      </c>
      <c r="F326" s="133"/>
      <c r="G326" s="133"/>
      <c r="H326" s="133"/>
      <c r="I326" s="133"/>
      <c r="J326" s="225"/>
      <c r="K326" s="212"/>
      <c r="L326" s="133"/>
      <c r="M326" s="133"/>
      <c r="N326" s="133"/>
      <c r="O326" s="133"/>
      <c r="P326" s="133"/>
      <c r="Q326" s="133"/>
      <c r="R326" s="133"/>
      <c r="S326" s="212"/>
      <c r="T326" s="152"/>
      <c r="U326" s="134"/>
      <c r="V326" s="132"/>
      <c r="W326" s="64"/>
      <c r="X326" s="288" t="str">
        <f>IF(ISBLANK(W326), "", VLOOKUP(W326, Z!$A$2:$C$4127, 3, FALSE))</f>
        <v/>
      </c>
      <c r="Y326" s="162"/>
      <c r="Z326" s="209">
        <f t="shared" si="4"/>
        <v>0</v>
      </c>
      <c r="AA326" s="203"/>
    </row>
    <row r="327" spans="1:27" ht="12.75" customHeight="1" x14ac:dyDescent="0.2">
      <c r="A327" s="208"/>
      <c r="B327" s="205">
        <v>298</v>
      </c>
      <c r="C327" s="132"/>
      <c r="D327" s="64"/>
      <c r="E327" s="288" t="str">
        <f>IF(ISBLANK(D327), "", VLOOKUP(D327, Z!$A$2:$C$4127, 3, FALSE))</f>
        <v/>
      </c>
      <c r="F327" s="133"/>
      <c r="G327" s="133"/>
      <c r="H327" s="133"/>
      <c r="I327" s="133"/>
      <c r="J327" s="225"/>
      <c r="K327" s="212"/>
      <c r="L327" s="133"/>
      <c r="M327" s="133"/>
      <c r="N327" s="133"/>
      <c r="O327" s="133"/>
      <c r="P327" s="133"/>
      <c r="Q327" s="133"/>
      <c r="R327" s="133"/>
      <c r="S327" s="212"/>
      <c r="T327" s="152"/>
      <c r="U327" s="134"/>
      <c r="V327" s="132"/>
      <c r="W327" s="64"/>
      <c r="X327" s="288" t="str">
        <f>IF(ISBLANK(W327), "", VLOOKUP(W327, Z!$A$2:$C$4127, 3, FALSE))</f>
        <v/>
      </c>
      <c r="Y327" s="162"/>
      <c r="Z327" s="209">
        <f t="shared" si="4"/>
        <v>0</v>
      </c>
      <c r="AA327" s="203"/>
    </row>
    <row r="328" spans="1:27" ht="12.75" customHeight="1" x14ac:dyDescent="0.2">
      <c r="A328" s="208"/>
      <c r="B328" s="205">
        <v>299</v>
      </c>
      <c r="C328" s="132"/>
      <c r="D328" s="64"/>
      <c r="E328" s="288" t="str">
        <f>IF(ISBLANK(D328), "", VLOOKUP(D328, Z!$A$2:$C$4127, 3, FALSE))</f>
        <v/>
      </c>
      <c r="F328" s="133"/>
      <c r="G328" s="133"/>
      <c r="H328" s="133"/>
      <c r="I328" s="133"/>
      <c r="J328" s="225"/>
      <c r="K328" s="212"/>
      <c r="L328" s="133"/>
      <c r="M328" s="133"/>
      <c r="N328" s="133"/>
      <c r="O328" s="133"/>
      <c r="P328" s="133"/>
      <c r="Q328" s="133"/>
      <c r="R328" s="133"/>
      <c r="S328" s="212"/>
      <c r="T328" s="152"/>
      <c r="U328" s="134"/>
      <c r="V328" s="132"/>
      <c r="W328" s="64"/>
      <c r="X328" s="288" t="str">
        <f>IF(ISBLANK(W328), "", VLOOKUP(W328, Z!$A$2:$C$4127, 3, FALSE))</f>
        <v/>
      </c>
      <c r="Y328" s="162"/>
      <c r="Z328" s="209">
        <f t="shared" si="4"/>
        <v>0</v>
      </c>
      <c r="AA328" s="203"/>
    </row>
    <row r="329" spans="1:27" ht="12.75" customHeight="1" x14ac:dyDescent="0.2">
      <c r="A329" s="208"/>
      <c r="B329" s="205">
        <v>300</v>
      </c>
      <c r="C329" s="132"/>
      <c r="D329" s="64"/>
      <c r="E329" s="288" t="str">
        <f>IF(ISBLANK(D329), "", VLOOKUP(D329, Z!$A$2:$C$4127, 3, FALSE))</f>
        <v/>
      </c>
      <c r="F329" s="133"/>
      <c r="G329" s="133"/>
      <c r="H329" s="133"/>
      <c r="I329" s="133"/>
      <c r="J329" s="225"/>
      <c r="K329" s="212"/>
      <c r="L329" s="133"/>
      <c r="M329" s="133"/>
      <c r="N329" s="133"/>
      <c r="O329" s="133"/>
      <c r="P329" s="133"/>
      <c r="Q329" s="133"/>
      <c r="R329" s="133"/>
      <c r="S329" s="212"/>
      <c r="T329" s="152"/>
      <c r="U329" s="134"/>
      <c r="V329" s="132"/>
      <c r="W329" s="64"/>
      <c r="X329" s="288" t="str">
        <f>IF(ISBLANK(W329), "", VLOOKUP(W329, Z!$A$2:$C$4127, 3, FALSE))</f>
        <v/>
      </c>
      <c r="Y329" s="162"/>
      <c r="Z329" s="209">
        <f t="shared" si="4"/>
        <v>0</v>
      </c>
      <c r="AA329" s="203"/>
    </row>
    <row r="330" spans="1:27" ht="12.75" customHeight="1" x14ac:dyDescent="0.2">
      <c r="A330" s="208"/>
      <c r="B330" s="205">
        <v>301</v>
      </c>
      <c r="C330" s="132"/>
      <c r="D330" s="64"/>
      <c r="E330" s="288" t="str">
        <f>IF(ISBLANK(D330), "", VLOOKUP(D330, Z!$A$2:$C$4127, 3, FALSE))</f>
        <v/>
      </c>
      <c r="F330" s="133"/>
      <c r="G330" s="133"/>
      <c r="H330" s="133"/>
      <c r="I330" s="133"/>
      <c r="J330" s="225"/>
      <c r="K330" s="212"/>
      <c r="L330" s="133"/>
      <c r="M330" s="133"/>
      <c r="N330" s="133"/>
      <c r="O330" s="133"/>
      <c r="P330" s="133"/>
      <c r="Q330" s="133"/>
      <c r="R330" s="133"/>
      <c r="S330" s="212"/>
      <c r="T330" s="152"/>
      <c r="U330" s="134"/>
      <c r="V330" s="132"/>
      <c r="W330" s="64"/>
      <c r="X330" s="288" t="str">
        <f>IF(ISBLANK(W330), "", VLOOKUP(W330, Z!$A$2:$C$4127, 3, FALSE))</f>
        <v/>
      </c>
      <c r="Y330" s="162"/>
      <c r="Z330" s="209">
        <f t="shared" si="4"/>
        <v>0</v>
      </c>
      <c r="AA330" s="203"/>
    </row>
    <row r="331" spans="1:27" ht="12.75" customHeight="1" x14ac:dyDescent="0.2">
      <c r="A331" s="208"/>
      <c r="B331" s="205">
        <v>302</v>
      </c>
      <c r="C331" s="132"/>
      <c r="D331" s="64"/>
      <c r="E331" s="288" t="str">
        <f>IF(ISBLANK(D331), "", VLOOKUP(D331, Z!$A$2:$C$4127, 3, FALSE))</f>
        <v/>
      </c>
      <c r="F331" s="133"/>
      <c r="G331" s="133"/>
      <c r="H331" s="133"/>
      <c r="I331" s="133"/>
      <c r="J331" s="225"/>
      <c r="K331" s="212"/>
      <c r="L331" s="133"/>
      <c r="M331" s="133"/>
      <c r="N331" s="133"/>
      <c r="O331" s="133"/>
      <c r="P331" s="133"/>
      <c r="Q331" s="133"/>
      <c r="R331" s="133"/>
      <c r="S331" s="212"/>
      <c r="T331" s="152"/>
      <c r="U331" s="134"/>
      <c r="V331" s="132"/>
      <c r="W331" s="64"/>
      <c r="X331" s="288" t="str">
        <f>IF(ISBLANK(W331), "", VLOOKUP(W331, Z!$A$2:$C$4127, 3, FALSE))</f>
        <v/>
      </c>
      <c r="Y331" s="162"/>
      <c r="Z331" s="209">
        <f t="shared" si="4"/>
        <v>0</v>
      </c>
      <c r="AA331" s="203"/>
    </row>
    <row r="332" spans="1:27" ht="12.75" customHeight="1" x14ac:dyDescent="0.2">
      <c r="A332" s="208"/>
      <c r="B332" s="205">
        <v>303</v>
      </c>
      <c r="C332" s="132"/>
      <c r="D332" s="64"/>
      <c r="E332" s="288" t="str">
        <f>IF(ISBLANK(D332), "", VLOOKUP(D332, Z!$A$2:$C$4127, 3, FALSE))</f>
        <v/>
      </c>
      <c r="F332" s="133"/>
      <c r="G332" s="133"/>
      <c r="H332" s="133"/>
      <c r="I332" s="133"/>
      <c r="J332" s="225"/>
      <c r="K332" s="212"/>
      <c r="L332" s="133"/>
      <c r="M332" s="133"/>
      <c r="N332" s="133"/>
      <c r="O332" s="133"/>
      <c r="P332" s="133"/>
      <c r="Q332" s="133"/>
      <c r="R332" s="133"/>
      <c r="S332" s="212"/>
      <c r="T332" s="152"/>
      <c r="U332" s="134"/>
      <c r="V332" s="132"/>
      <c r="W332" s="64"/>
      <c r="X332" s="288" t="str">
        <f>IF(ISBLANK(W332), "", VLOOKUP(W332, Z!$A$2:$C$4127, 3, FALSE))</f>
        <v/>
      </c>
      <c r="Y332" s="162"/>
      <c r="Z332" s="209">
        <f t="shared" si="4"/>
        <v>0</v>
      </c>
      <c r="AA332" s="203"/>
    </row>
    <row r="333" spans="1:27" ht="12.75" customHeight="1" x14ac:dyDescent="0.2">
      <c r="A333" s="208"/>
      <c r="B333" s="205">
        <v>304</v>
      </c>
      <c r="C333" s="132"/>
      <c r="D333" s="64"/>
      <c r="E333" s="288" t="str">
        <f>IF(ISBLANK(D333), "", VLOOKUP(D333, Z!$A$2:$C$4127, 3, FALSE))</f>
        <v/>
      </c>
      <c r="F333" s="133"/>
      <c r="G333" s="133"/>
      <c r="H333" s="133"/>
      <c r="I333" s="133"/>
      <c r="J333" s="225"/>
      <c r="K333" s="212"/>
      <c r="L333" s="133"/>
      <c r="M333" s="133"/>
      <c r="N333" s="133"/>
      <c r="O333" s="133"/>
      <c r="P333" s="133"/>
      <c r="Q333" s="133"/>
      <c r="R333" s="133"/>
      <c r="S333" s="212"/>
      <c r="T333" s="152"/>
      <c r="U333" s="134"/>
      <c r="V333" s="132"/>
      <c r="W333" s="64"/>
      <c r="X333" s="288" t="str">
        <f>IF(ISBLANK(W333), "", VLOOKUP(W333, Z!$A$2:$C$4127, 3, FALSE))</f>
        <v/>
      </c>
      <c r="Y333" s="162"/>
      <c r="Z333" s="209">
        <f t="shared" si="4"/>
        <v>0</v>
      </c>
      <c r="AA333" s="203"/>
    </row>
    <row r="334" spans="1:27" ht="12.75" customHeight="1" x14ac:dyDescent="0.2">
      <c r="A334" s="208"/>
      <c r="B334" s="205">
        <v>305</v>
      </c>
      <c r="C334" s="132"/>
      <c r="D334" s="64"/>
      <c r="E334" s="288" t="str">
        <f>IF(ISBLANK(D334), "", VLOOKUP(D334, Z!$A$2:$C$4127, 3, FALSE))</f>
        <v/>
      </c>
      <c r="F334" s="133"/>
      <c r="G334" s="133"/>
      <c r="H334" s="133"/>
      <c r="I334" s="133"/>
      <c r="J334" s="225"/>
      <c r="K334" s="212"/>
      <c r="L334" s="133"/>
      <c r="M334" s="133"/>
      <c r="N334" s="133"/>
      <c r="O334" s="133"/>
      <c r="P334" s="133"/>
      <c r="Q334" s="133"/>
      <c r="R334" s="133"/>
      <c r="S334" s="212"/>
      <c r="T334" s="152"/>
      <c r="U334" s="134"/>
      <c r="V334" s="132"/>
      <c r="W334" s="64"/>
      <c r="X334" s="288" t="str">
        <f>IF(ISBLANK(W334), "", VLOOKUP(W334, Z!$A$2:$C$4127, 3, FALSE))</f>
        <v/>
      </c>
      <c r="Y334" s="162"/>
      <c r="Z334" s="209">
        <f t="shared" si="4"/>
        <v>0</v>
      </c>
      <c r="AA334" s="203"/>
    </row>
    <row r="335" spans="1:27" ht="12.75" customHeight="1" x14ac:dyDescent="0.2">
      <c r="A335" s="208"/>
      <c r="B335" s="205">
        <v>306</v>
      </c>
      <c r="C335" s="132"/>
      <c r="D335" s="64"/>
      <c r="E335" s="288" t="str">
        <f>IF(ISBLANK(D335), "", VLOOKUP(D335, Z!$A$2:$C$4127, 3, FALSE))</f>
        <v/>
      </c>
      <c r="F335" s="133"/>
      <c r="G335" s="133"/>
      <c r="H335" s="133"/>
      <c r="I335" s="133"/>
      <c r="J335" s="225"/>
      <c r="K335" s="212"/>
      <c r="L335" s="133"/>
      <c r="M335" s="133"/>
      <c r="N335" s="133"/>
      <c r="O335" s="133"/>
      <c r="P335" s="133"/>
      <c r="Q335" s="133"/>
      <c r="R335" s="133"/>
      <c r="S335" s="212"/>
      <c r="T335" s="152"/>
      <c r="U335" s="134"/>
      <c r="V335" s="132"/>
      <c r="W335" s="64"/>
      <c r="X335" s="288" t="str">
        <f>IF(ISBLANK(W335), "", VLOOKUP(W335, Z!$A$2:$C$4127, 3, FALSE))</f>
        <v/>
      </c>
      <c r="Y335" s="162"/>
      <c r="Z335" s="209">
        <f t="shared" si="4"/>
        <v>0</v>
      </c>
      <c r="AA335" s="203"/>
    </row>
    <row r="336" spans="1:27" ht="12.75" customHeight="1" x14ac:dyDescent="0.2">
      <c r="A336" s="208"/>
      <c r="B336" s="205">
        <v>307</v>
      </c>
      <c r="C336" s="132"/>
      <c r="D336" s="64"/>
      <c r="E336" s="288" t="str">
        <f>IF(ISBLANK(D336), "", VLOOKUP(D336, Z!$A$2:$C$4127, 3, FALSE))</f>
        <v/>
      </c>
      <c r="F336" s="133"/>
      <c r="G336" s="133"/>
      <c r="H336" s="133"/>
      <c r="I336" s="133"/>
      <c r="J336" s="225"/>
      <c r="K336" s="212"/>
      <c r="L336" s="133"/>
      <c r="M336" s="133"/>
      <c r="N336" s="133"/>
      <c r="O336" s="133"/>
      <c r="P336" s="133"/>
      <c r="Q336" s="133"/>
      <c r="R336" s="133"/>
      <c r="S336" s="212"/>
      <c r="T336" s="152"/>
      <c r="U336" s="134"/>
      <c r="V336" s="132"/>
      <c r="W336" s="64"/>
      <c r="X336" s="288" t="str">
        <f>IF(ISBLANK(W336), "", VLOOKUP(W336, Z!$A$2:$C$4127, 3, FALSE))</f>
        <v/>
      </c>
      <c r="Y336" s="162"/>
      <c r="Z336" s="209">
        <f t="shared" si="4"/>
        <v>0</v>
      </c>
      <c r="AA336" s="203"/>
    </row>
    <row r="337" spans="1:27" ht="12.75" customHeight="1" x14ac:dyDescent="0.2">
      <c r="A337" s="208"/>
      <c r="B337" s="205">
        <v>308</v>
      </c>
      <c r="C337" s="132"/>
      <c r="D337" s="64"/>
      <c r="E337" s="288" t="str">
        <f>IF(ISBLANK(D337), "", VLOOKUP(D337, Z!$A$2:$C$4127, 3, FALSE))</f>
        <v/>
      </c>
      <c r="F337" s="133"/>
      <c r="G337" s="133"/>
      <c r="H337" s="133"/>
      <c r="I337" s="133"/>
      <c r="J337" s="225"/>
      <c r="K337" s="212"/>
      <c r="L337" s="133"/>
      <c r="M337" s="133"/>
      <c r="N337" s="133"/>
      <c r="O337" s="133"/>
      <c r="P337" s="133"/>
      <c r="Q337" s="133"/>
      <c r="R337" s="133"/>
      <c r="S337" s="212"/>
      <c r="T337" s="152"/>
      <c r="U337" s="134"/>
      <c r="V337" s="132"/>
      <c r="W337" s="64"/>
      <c r="X337" s="288" t="str">
        <f>IF(ISBLANK(W337), "", VLOOKUP(W337, Z!$A$2:$C$4127, 3, FALSE))</f>
        <v/>
      </c>
      <c r="Y337" s="162"/>
      <c r="Z337" s="209">
        <f t="shared" si="4"/>
        <v>0</v>
      </c>
      <c r="AA337" s="203"/>
    </row>
    <row r="338" spans="1:27" ht="12.75" customHeight="1" x14ac:dyDescent="0.2">
      <c r="A338" s="208"/>
      <c r="B338" s="205">
        <v>309</v>
      </c>
      <c r="C338" s="132"/>
      <c r="D338" s="64"/>
      <c r="E338" s="288" t="str">
        <f>IF(ISBLANK(D338), "", VLOOKUP(D338, Z!$A$2:$C$4127, 3, FALSE))</f>
        <v/>
      </c>
      <c r="F338" s="133"/>
      <c r="G338" s="133"/>
      <c r="H338" s="133"/>
      <c r="I338" s="133"/>
      <c r="J338" s="225"/>
      <c r="K338" s="212"/>
      <c r="L338" s="133"/>
      <c r="M338" s="133"/>
      <c r="N338" s="133"/>
      <c r="O338" s="133"/>
      <c r="P338" s="133"/>
      <c r="Q338" s="133"/>
      <c r="R338" s="133"/>
      <c r="S338" s="212"/>
      <c r="T338" s="152"/>
      <c r="U338" s="134"/>
      <c r="V338" s="132"/>
      <c r="W338" s="64"/>
      <c r="X338" s="288" t="str">
        <f>IF(ISBLANK(W338), "", VLOOKUP(W338, Z!$A$2:$C$4127, 3, FALSE))</f>
        <v/>
      </c>
      <c r="Y338" s="162"/>
      <c r="Z338" s="209">
        <f t="shared" si="4"/>
        <v>0</v>
      </c>
      <c r="AA338" s="203"/>
    </row>
    <row r="339" spans="1:27" ht="12.75" customHeight="1" x14ac:dyDescent="0.2">
      <c r="A339" s="208"/>
      <c r="B339" s="205">
        <v>310</v>
      </c>
      <c r="C339" s="132"/>
      <c r="D339" s="64"/>
      <c r="E339" s="288" t="str">
        <f>IF(ISBLANK(D339), "", VLOOKUP(D339, Z!$A$2:$C$4127, 3, FALSE))</f>
        <v/>
      </c>
      <c r="F339" s="133"/>
      <c r="G339" s="133"/>
      <c r="H339" s="133"/>
      <c r="I339" s="133"/>
      <c r="J339" s="225"/>
      <c r="K339" s="212"/>
      <c r="L339" s="133"/>
      <c r="M339" s="133"/>
      <c r="N339" s="133"/>
      <c r="O339" s="133"/>
      <c r="P339" s="133"/>
      <c r="Q339" s="133"/>
      <c r="R339" s="133"/>
      <c r="S339" s="212"/>
      <c r="T339" s="152"/>
      <c r="U339" s="134"/>
      <c r="V339" s="132"/>
      <c r="W339" s="64"/>
      <c r="X339" s="288" t="str">
        <f>IF(ISBLANK(W339), "", VLOOKUP(W339, Z!$A$2:$C$4127, 3, FALSE))</f>
        <v/>
      </c>
      <c r="Y339" s="162"/>
      <c r="Z339" s="209">
        <f t="shared" si="4"/>
        <v>0</v>
      </c>
      <c r="AA339" s="203"/>
    </row>
    <row r="340" spans="1:27" ht="12.75" customHeight="1" x14ac:dyDescent="0.2">
      <c r="A340" s="208"/>
      <c r="B340" s="205">
        <v>311</v>
      </c>
      <c r="C340" s="132"/>
      <c r="D340" s="64"/>
      <c r="E340" s="288" t="str">
        <f>IF(ISBLANK(D340), "", VLOOKUP(D340, Z!$A$2:$C$4127, 3, FALSE))</f>
        <v/>
      </c>
      <c r="F340" s="133"/>
      <c r="G340" s="133"/>
      <c r="H340" s="133"/>
      <c r="I340" s="133"/>
      <c r="J340" s="225"/>
      <c r="K340" s="212"/>
      <c r="L340" s="133"/>
      <c r="M340" s="133"/>
      <c r="N340" s="133"/>
      <c r="O340" s="133"/>
      <c r="P340" s="133"/>
      <c r="Q340" s="133"/>
      <c r="R340" s="133"/>
      <c r="S340" s="212"/>
      <c r="T340" s="152"/>
      <c r="U340" s="134"/>
      <c r="V340" s="132"/>
      <c r="W340" s="64"/>
      <c r="X340" s="288" t="str">
        <f>IF(ISBLANK(W340), "", VLOOKUP(W340, Z!$A$2:$C$4127, 3, FALSE))</f>
        <v/>
      </c>
      <c r="Y340" s="162"/>
      <c r="Z340" s="209">
        <f t="shared" si="4"/>
        <v>0</v>
      </c>
      <c r="AA340" s="203"/>
    </row>
    <row r="341" spans="1:27" ht="12.75" customHeight="1" x14ac:dyDescent="0.2">
      <c r="A341" s="208"/>
      <c r="B341" s="205">
        <v>312</v>
      </c>
      <c r="C341" s="132"/>
      <c r="D341" s="64"/>
      <c r="E341" s="288" t="str">
        <f>IF(ISBLANK(D341), "", VLOOKUP(D341, Z!$A$2:$C$4127, 3, FALSE))</f>
        <v/>
      </c>
      <c r="F341" s="133"/>
      <c r="G341" s="133"/>
      <c r="H341" s="133"/>
      <c r="I341" s="133"/>
      <c r="J341" s="225"/>
      <c r="K341" s="212"/>
      <c r="L341" s="133"/>
      <c r="M341" s="133"/>
      <c r="N341" s="133"/>
      <c r="O341" s="133"/>
      <c r="P341" s="133"/>
      <c r="Q341" s="133"/>
      <c r="R341" s="133"/>
      <c r="S341" s="212"/>
      <c r="T341" s="152"/>
      <c r="U341" s="134"/>
      <c r="V341" s="132"/>
      <c r="W341" s="64"/>
      <c r="X341" s="288" t="str">
        <f>IF(ISBLANK(W341), "", VLOOKUP(W341, Z!$A$2:$C$4127, 3, FALSE))</f>
        <v/>
      </c>
      <c r="Y341" s="162"/>
      <c r="Z341" s="209">
        <f t="shared" si="4"/>
        <v>0</v>
      </c>
      <c r="AA341" s="203"/>
    </row>
    <row r="342" spans="1:27" ht="12.75" customHeight="1" x14ac:dyDescent="0.2">
      <c r="A342" s="208"/>
      <c r="B342" s="205">
        <v>313</v>
      </c>
      <c r="C342" s="132"/>
      <c r="D342" s="64"/>
      <c r="E342" s="288" t="str">
        <f>IF(ISBLANK(D342), "", VLOOKUP(D342, Z!$A$2:$C$4127, 3, FALSE))</f>
        <v/>
      </c>
      <c r="F342" s="133"/>
      <c r="G342" s="133"/>
      <c r="H342" s="133"/>
      <c r="I342" s="133"/>
      <c r="J342" s="225"/>
      <c r="K342" s="212"/>
      <c r="L342" s="133"/>
      <c r="M342" s="133"/>
      <c r="N342" s="133"/>
      <c r="O342" s="133"/>
      <c r="P342" s="133"/>
      <c r="Q342" s="133"/>
      <c r="R342" s="133"/>
      <c r="S342" s="212"/>
      <c r="T342" s="152"/>
      <c r="U342" s="134"/>
      <c r="V342" s="132"/>
      <c r="W342" s="64"/>
      <c r="X342" s="288" t="str">
        <f>IF(ISBLANK(W342), "", VLOOKUP(W342, Z!$A$2:$C$4127, 3, FALSE))</f>
        <v/>
      </c>
      <c r="Y342" s="162"/>
      <c r="Z342" s="209">
        <f t="shared" si="4"/>
        <v>0</v>
      </c>
      <c r="AA342" s="203"/>
    </row>
    <row r="343" spans="1:27" ht="12.75" customHeight="1" x14ac:dyDescent="0.2">
      <c r="A343" s="208"/>
      <c r="B343" s="205">
        <v>314</v>
      </c>
      <c r="C343" s="132"/>
      <c r="D343" s="64"/>
      <c r="E343" s="288" t="str">
        <f>IF(ISBLANK(D343), "", VLOOKUP(D343, Z!$A$2:$C$4127, 3, FALSE))</f>
        <v/>
      </c>
      <c r="F343" s="133"/>
      <c r="G343" s="133"/>
      <c r="H343" s="133"/>
      <c r="I343" s="133"/>
      <c r="J343" s="225"/>
      <c r="K343" s="212"/>
      <c r="L343" s="133"/>
      <c r="M343" s="133"/>
      <c r="N343" s="133"/>
      <c r="O343" s="133"/>
      <c r="P343" s="133"/>
      <c r="Q343" s="133"/>
      <c r="R343" s="133"/>
      <c r="S343" s="212"/>
      <c r="T343" s="152"/>
      <c r="U343" s="134"/>
      <c r="V343" s="132"/>
      <c r="W343" s="64"/>
      <c r="X343" s="288" t="str">
        <f>IF(ISBLANK(W343), "", VLOOKUP(W343, Z!$A$2:$C$4127, 3, FALSE))</f>
        <v/>
      </c>
      <c r="Y343" s="162"/>
      <c r="Z343" s="209">
        <f t="shared" si="4"/>
        <v>0</v>
      </c>
      <c r="AA343" s="203"/>
    </row>
    <row r="344" spans="1:27" ht="12.75" customHeight="1" x14ac:dyDescent="0.2">
      <c r="A344" s="208"/>
      <c r="B344" s="205">
        <v>315</v>
      </c>
      <c r="C344" s="132"/>
      <c r="D344" s="64"/>
      <c r="E344" s="288" t="str">
        <f>IF(ISBLANK(D344), "", VLOOKUP(D344, Z!$A$2:$C$4127, 3, FALSE))</f>
        <v/>
      </c>
      <c r="F344" s="133"/>
      <c r="G344" s="133"/>
      <c r="H344" s="133"/>
      <c r="I344" s="133"/>
      <c r="J344" s="225"/>
      <c r="K344" s="212"/>
      <c r="L344" s="133"/>
      <c r="M344" s="133"/>
      <c r="N344" s="133"/>
      <c r="O344" s="133"/>
      <c r="P344" s="133"/>
      <c r="Q344" s="133"/>
      <c r="R344" s="133"/>
      <c r="S344" s="212"/>
      <c r="T344" s="152"/>
      <c r="U344" s="134"/>
      <c r="V344" s="132"/>
      <c r="W344" s="64"/>
      <c r="X344" s="288" t="str">
        <f>IF(ISBLANK(W344), "", VLOOKUP(W344, Z!$A$2:$C$4127, 3, FALSE))</f>
        <v/>
      </c>
      <c r="Y344" s="162"/>
      <c r="Z344" s="209">
        <f t="shared" si="4"/>
        <v>0</v>
      </c>
      <c r="AA344" s="203"/>
    </row>
    <row r="345" spans="1:27" ht="12.75" customHeight="1" x14ac:dyDescent="0.2">
      <c r="A345" s="208"/>
      <c r="B345" s="205">
        <v>316</v>
      </c>
      <c r="C345" s="132"/>
      <c r="D345" s="64"/>
      <c r="E345" s="288" t="str">
        <f>IF(ISBLANK(D345), "", VLOOKUP(D345, Z!$A$2:$C$4127, 3, FALSE))</f>
        <v/>
      </c>
      <c r="F345" s="133"/>
      <c r="G345" s="133"/>
      <c r="H345" s="133"/>
      <c r="I345" s="133"/>
      <c r="J345" s="225"/>
      <c r="K345" s="212"/>
      <c r="L345" s="133"/>
      <c r="M345" s="133"/>
      <c r="N345" s="133"/>
      <c r="O345" s="133"/>
      <c r="P345" s="133"/>
      <c r="Q345" s="133"/>
      <c r="R345" s="133"/>
      <c r="S345" s="212"/>
      <c r="T345" s="152"/>
      <c r="U345" s="134"/>
      <c r="V345" s="132"/>
      <c r="W345" s="64"/>
      <c r="X345" s="288" t="str">
        <f>IF(ISBLANK(W345), "", VLOOKUP(W345, Z!$A$2:$C$4127, 3, FALSE))</f>
        <v/>
      </c>
      <c r="Y345" s="162"/>
      <c r="Z345" s="209">
        <f t="shared" si="4"/>
        <v>0</v>
      </c>
      <c r="AA345" s="203"/>
    </row>
    <row r="346" spans="1:27" ht="12.75" customHeight="1" x14ac:dyDescent="0.2">
      <c r="A346" s="208"/>
      <c r="B346" s="205">
        <v>317</v>
      </c>
      <c r="C346" s="132"/>
      <c r="D346" s="64"/>
      <c r="E346" s="288" t="str">
        <f>IF(ISBLANK(D346), "", VLOOKUP(D346, Z!$A$2:$C$4127, 3, FALSE))</f>
        <v/>
      </c>
      <c r="F346" s="133"/>
      <c r="G346" s="133"/>
      <c r="H346" s="133"/>
      <c r="I346" s="133"/>
      <c r="J346" s="225"/>
      <c r="K346" s="212"/>
      <c r="L346" s="133"/>
      <c r="M346" s="133"/>
      <c r="N346" s="133"/>
      <c r="O346" s="133"/>
      <c r="P346" s="133"/>
      <c r="Q346" s="133"/>
      <c r="R346" s="133"/>
      <c r="S346" s="212"/>
      <c r="T346" s="152"/>
      <c r="U346" s="134"/>
      <c r="V346" s="132"/>
      <c r="W346" s="64"/>
      <c r="X346" s="288" t="str">
        <f>IF(ISBLANK(W346), "", VLOOKUP(W346, Z!$A$2:$C$4127, 3, FALSE))</f>
        <v/>
      </c>
      <c r="Y346" s="162"/>
      <c r="Z346" s="209">
        <f t="shared" si="4"/>
        <v>0</v>
      </c>
      <c r="AA346" s="203"/>
    </row>
    <row r="347" spans="1:27" ht="12.75" customHeight="1" x14ac:dyDescent="0.2">
      <c r="A347" s="208"/>
      <c r="B347" s="205">
        <v>318</v>
      </c>
      <c r="C347" s="132"/>
      <c r="D347" s="64"/>
      <c r="E347" s="288" t="str">
        <f>IF(ISBLANK(D347), "", VLOOKUP(D347, Z!$A$2:$C$4127, 3, FALSE))</f>
        <v/>
      </c>
      <c r="F347" s="133"/>
      <c r="G347" s="133"/>
      <c r="H347" s="133"/>
      <c r="I347" s="133"/>
      <c r="J347" s="225"/>
      <c r="K347" s="212"/>
      <c r="L347" s="133"/>
      <c r="M347" s="133"/>
      <c r="N347" s="133"/>
      <c r="O347" s="133"/>
      <c r="P347" s="133"/>
      <c r="Q347" s="133"/>
      <c r="R347" s="133"/>
      <c r="S347" s="212"/>
      <c r="T347" s="152"/>
      <c r="U347" s="134"/>
      <c r="V347" s="132"/>
      <c r="W347" s="64"/>
      <c r="X347" s="288" t="str">
        <f>IF(ISBLANK(W347), "", VLOOKUP(W347, Z!$A$2:$C$4127, 3, FALSE))</f>
        <v/>
      </c>
      <c r="Y347" s="162"/>
      <c r="Z347" s="209">
        <f t="shared" si="4"/>
        <v>0</v>
      </c>
      <c r="AA347" s="203"/>
    </row>
    <row r="348" spans="1:27" ht="12.75" customHeight="1" x14ac:dyDescent="0.2">
      <c r="A348" s="208"/>
      <c r="B348" s="205">
        <v>319</v>
      </c>
      <c r="C348" s="132"/>
      <c r="D348" s="64"/>
      <c r="E348" s="288" t="str">
        <f>IF(ISBLANK(D348), "", VLOOKUP(D348, Z!$A$2:$C$4127, 3, FALSE))</f>
        <v/>
      </c>
      <c r="F348" s="133"/>
      <c r="G348" s="133"/>
      <c r="H348" s="133"/>
      <c r="I348" s="133"/>
      <c r="J348" s="225"/>
      <c r="K348" s="212"/>
      <c r="L348" s="133"/>
      <c r="M348" s="133"/>
      <c r="N348" s="133"/>
      <c r="O348" s="133"/>
      <c r="P348" s="133"/>
      <c r="Q348" s="133"/>
      <c r="R348" s="133"/>
      <c r="S348" s="212"/>
      <c r="T348" s="152"/>
      <c r="U348" s="134"/>
      <c r="V348" s="132"/>
      <c r="W348" s="64"/>
      <c r="X348" s="288" t="str">
        <f>IF(ISBLANK(W348), "", VLOOKUP(W348, Z!$A$2:$C$4127, 3, FALSE))</f>
        <v/>
      </c>
      <c r="Y348" s="162"/>
      <c r="Z348" s="209">
        <f t="shared" si="4"/>
        <v>0</v>
      </c>
      <c r="AA348" s="203"/>
    </row>
    <row r="349" spans="1:27" ht="12.75" customHeight="1" x14ac:dyDescent="0.2">
      <c r="A349" s="208"/>
      <c r="B349" s="205">
        <v>320</v>
      </c>
      <c r="C349" s="132"/>
      <c r="D349" s="64"/>
      <c r="E349" s="288" t="str">
        <f>IF(ISBLANK(D349), "", VLOOKUP(D349, Z!$A$2:$C$4127, 3, FALSE))</f>
        <v/>
      </c>
      <c r="F349" s="133"/>
      <c r="G349" s="133"/>
      <c r="H349" s="133"/>
      <c r="I349" s="133"/>
      <c r="J349" s="225"/>
      <c r="K349" s="212"/>
      <c r="L349" s="133"/>
      <c r="M349" s="133"/>
      <c r="N349" s="133"/>
      <c r="O349" s="133"/>
      <c r="P349" s="133"/>
      <c r="Q349" s="133"/>
      <c r="R349" s="133"/>
      <c r="S349" s="212"/>
      <c r="T349" s="152"/>
      <c r="U349" s="134"/>
      <c r="V349" s="132"/>
      <c r="W349" s="64"/>
      <c r="X349" s="288" t="str">
        <f>IF(ISBLANK(W349), "", VLOOKUP(W349, Z!$A$2:$C$4127, 3, FALSE))</f>
        <v/>
      </c>
      <c r="Y349" s="162"/>
      <c r="Z349" s="209">
        <f t="shared" si="4"/>
        <v>0</v>
      </c>
      <c r="AA349" s="203"/>
    </row>
    <row r="350" spans="1:27" ht="12.75" customHeight="1" x14ac:dyDescent="0.2">
      <c r="A350" s="208"/>
      <c r="B350" s="205">
        <v>321</v>
      </c>
      <c r="C350" s="132"/>
      <c r="D350" s="64"/>
      <c r="E350" s="288" t="str">
        <f>IF(ISBLANK(D350), "", VLOOKUP(D350, Z!$A$2:$C$4127, 3, FALSE))</f>
        <v/>
      </c>
      <c r="F350" s="133"/>
      <c r="G350" s="133"/>
      <c r="H350" s="133"/>
      <c r="I350" s="133"/>
      <c r="J350" s="225"/>
      <c r="K350" s="212"/>
      <c r="L350" s="133"/>
      <c r="M350" s="133"/>
      <c r="N350" s="133"/>
      <c r="O350" s="133"/>
      <c r="P350" s="133"/>
      <c r="Q350" s="133"/>
      <c r="R350" s="133"/>
      <c r="S350" s="212"/>
      <c r="T350" s="152"/>
      <c r="U350" s="134"/>
      <c r="V350" s="132"/>
      <c r="W350" s="64"/>
      <c r="X350" s="288" t="str">
        <f>IF(ISBLANK(W350), "", VLOOKUP(W350, Z!$A$2:$C$4127, 3, FALSE))</f>
        <v/>
      </c>
      <c r="Y350" s="162"/>
      <c r="Z350" s="209">
        <f t="shared" ref="Z350:Z413" si="5">IFERROR((K350-S350)*0.75*T350, 0)</f>
        <v>0</v>
      </c>
      <c r="AA350" s="203"/>
    </row>
    <row r="351" spans="1:27" ht="12.75" customHeight="1" x14ac:dyDescent="0.2">
      <c r="A351" s="208"/>
      <c r="B351" s="205">
        <v>322</v>
      </c>
      <c r="C351" s="132"/>
      <c r="D351" s="64"/>
      <c r="E351" s="288" t="str">
        <f>IF(ISBLANK(D351), "", VLOOKUP(D351, Z!$A$2:$C$4127, 3, FALSE))</f>
        <v/>
      </c>
      <c r="F351" s="133"/>
      <c r="G351" s="133"/>
      <c r="H351" s="133"/>
      <c r="I351" s="133"/>
      <c r="J351" s="225"/>
      <c r="K351" s="212"/>
      <c r="L351" s="133"/>
      <c r="M351" s="133"/>
      <c r="N351" s="133"/>
      <c r="O351" s="133"/>
      <c r="P351" s="133"/>
      <c r="Q351" s="133"/>
      <c r="R351" s="133"/>
      <c r="S351" s="212"/>
      <c r="T351" s="152"/>
      <c r="U351" s="134"/>
      <c r="V351" s="132"/>
      <c r="W351" s="64"/>
      <c r="X351" s="288" t="str">
        <f>IF(ISBLANK(W351), "", VLOOKUP(W351, Z!$A$2:$C$4127, 3, FALSE))</f>
        <v/>
      </c>
      <c r="Y351" s="162"/>
      <c r="Z351" s="209">
        <f t="shared" si="5"/>
        <v>0</v>
      </c>
      <c r="AA351" s="203"/>
    </row>
    <row r="352" spans="1:27" ht="12.75" customHeight="1" x14ac:dyDescent="0.2">
      <c r="A352" s="208"/>
      <c r="B352" s="205">
        <v>323</v>
      </c>
      <c r="C352" s="132"/>
      <c r="D352" s="64"/>
      <c r="E352" s="288" t="str">
        <f>IF(ISBLANK(D352), "", VLOOKUP(D352, Z!$A$2:$C$4127, 3, FALSE))</f>
        <v/>
      </c>
      <c r="F352" s="133"/>
      <c r="G352" s="133"/>
      <c r="H352" s="133"/>
      <c r="I352" s="133"/>
      <c r="J352" s="225"/>
      <c r="K352" s="212"/>
      <c r="L352" s="133"/>
      <c r="M352" s="133"/>
      <c r="N352" s="133"/>
      <c r="O352" s="133"/>
      <c r="P352" s="133"/>
      <c r="Q352" s="133"/>
      <c r="R352" s="133"/>
      <c r="S352" s="212"/>
      <c r="T352" s="152"/>
      <c r="U352" s="134"/>
      <c r="V352" s="132"/>
      <c r="W352" s="64"/>
      <c r="X352" s="288" t="str">
        <f>IF(ISBLANK(W352), "", VLOOKUP(W352, Z!$A$2:$C$4127, 3, FALSE))</f>
        <v/>
      </c>
      <c r="Y352" s="162"/>
      <c r="Z352" s="209">
        <f t="shared" si="5"/>
        <v>0</v>
      </c>
      <c r="AA352" s="203"/>
    </row>
    <row r="353" spans="1:27" ht="12.75" customHeight="1" x14ac:dyDescent="0.2">
      <c r="A353" s="208"/>
      <c r="B353" s="205">
        <v>324</v>
      </c>
      <c r="C353" s="132"/>
      <c r="D353" s="64"/>
      <c r="E353" s="288" t="str">
        <f>IF(ISBLANK(D353), "", VLOOKUP(D353, Z!$A$2:$C$4127, 3, FALSE))</f>
        <v/>
      </c>
      <c r="F353" s="133"/>
      <c r="G353" s="133"/>
      <c r="H353" s="133"/>
      <c r="I353" s="133"/>
      <c r="J353" s="225"/>
      <c r="K353" s="212"/>
      <c r="L353" s="133"/>
      <c r="M353" s="133"/>
      <c r="N353" s="133"/>
      <c r="O353" s="133"/>
      <c r="P353" s="133"/>
      <c r="Q353" s="133"/>
      <c r="R353" s="133"/>
      <c r="S353" s="212"/>
      <c r="T353" s="152"/>
      <c r="U353" s="134"/>
      <c r="V353" s="132"/>
      <c r="W353" s="64"/>
      <c r="X353" s="288" t="str">
        <f>IF(ISBLANK(W353), "", VLOOKUP(W353, Z!$A$2:$C$4127, 3, FALSE))</f>
        <v/>
      </c>
      <c r="Y353" s="162"/>
      <c r="Z353" s="209">
        <f t="shared" si="5"/>
        <v>0</v>
      </c>
      <c r="AA353" s="203"/>
    </row>
    <row r="354" spans="1:27" ht="12.75" customHeight="1" x14ac:dyDescent="0.2">
      <c r="A354" s="208"/>
      <c r="B354" s="205">
        <v>325</v>
      </c>
      <c r="C354" s="132"/>
      <c r="D354" s="64"/>
      <c r="E354" s="288" t="str">
        <f>IF(ISBLANK(D354), "", VLOOKUP(D354, Z!$A$2:$C$4127, 3, FALSE))</f>
        <v/>
      </c>
      <c r="F354" s="133"/>
      <c r="G354" s="133"/>
      <c r="H354" s="133"/>
      <c r="I354" s="133"/>
      <c r="J354" s="225"/>
      <c r="K354" s="212"/>
      <c r="L354" s="133"/>
      <c r="M354" s="133"/>
      <c r="N354" s="133"/>
      <c r="O354" s="133"/>
      <c r="P354" s="133"/>
      <c r="Q354" s="133"/>
      <c r="R354" s="133"/>
      <c r="S354" s="212"/>
      <c r="T354" s="152"/>
      <c r="U354" s="134"/>
      <c r="V354" s="132"/>
      <c r="W354" s="64"/>
      <c r="X354" s="288" t="str">
        <f>IF(ISBLANK(W354), "", VLOOKUP(W354, Z!$A$2:$C$4127, 3, FALSE))</f>
        <v/>
      </c>
      <c r="Y354" s="162"/>
      <c r="Z354" s="209">
        <f t="shared" si="5"/>
        <v>0</v>
      </c>
      <c r="AA354" s="203"/>
    </row>
    <row r="355" spans="1:27" ht="12.75" customHeight="1" x14ac:dyDescent="0.2">
      <c r="A355" s="208"/>
      <c r="B355" s="205">
        <v>326</v>
      </c>
      <c r="C355" s="132"/>
      <c r="D355" s="64"/>
      <c r="E355" s="288" t="str">
        <f>IF(ISBLANK(D355), "", VLOOKUP(D355, Z!$A$2:$C$4127, 3, FALSE))</f>
        <v/>
      </c>
      <c r="F355" s="133"/>
      <c r="G355" s="133"/>
      <c r="H355" s="133"/>
      <c r="I355" s="133"/>
      <c r="J355" s="225"/>
      <c r="K355" s="212"/>
      <c r="L355" s="133"/>
      <c r="M355" s="133"/>
      <c r="N355" s="133"/>
      <c r="O355" s="133"/>
      <c r="P355" s="133"/>
      <c r="Q355" s="133"/>
      <c r="R355" s="133"/>
      <c r="S355" s="212"/>
      <c r="T355" s="152"/>
      <c r="U355" s="134"/>
      <c r="V355" s="132"/>
      <c r="W355" s="64"/>
      <c r="X355" s="288" t="str">
        <f>IF(ISBLANK(W355), "", VLOOKUP(W355, Z!$A$2:$C$4127, 3, FALSE))</f>
        <v/>
      </c>
      <c r="Y355" s="162"/>
      <c r="Z355" s="209">
        <f t="shared" si="5"/>
        <v>0</v>
      </c>
      <c r="AA355" s="203"/>
    </row>
    <row r="356" spans="1:27" ht="12.75" customHeight="1" x14ac:dyDescent="0.2">
      <c r="A356" s="208"/>
      <c r="B356" s="205">
        <v>327</v>
      </c>
      <c r="C356" s="132"/>
      <c r="D356" s="64"/>
      <c r="E356" s="288" t="str">
        <f>IF(ISBLANK(D356), "", VLOOKUP(D356, Z!$A$2:$C$4127, 3, FALSE))</f>
        <v/>
      </c>
      <c r="F356" s="133"/>
      <c r="G356" s="133"/>
      <c r="H356" s="133"/>
      <c r="I356" s="133"/>
      <c r="J356" s="225"/>
      <c r="K356" s="212"/>
      <c r="L356" s="133"/>
      <c r="M356" s="133"/>
      <c r="N356" s="133"/>
      <c r="O356" s="133"/>
      <c r="P356" s="133"/>
      <c r="Q356" s="133"/>
      <c r="R356" s="133"/>
      <c r="S356" s="212"/>
      <c r="T356" s="152"/>
      <c r="U356" s="134"/>
      <c r="V356" s="132"/>
      <c r="W356" s="64"/>
      <c r="X356" s="288" t="str">
        <f>IF(ISBLANK(W356), "", VLOOKUP(W356, Z!$A$2:$C$4127, 3, FALSE))</f>
        <v/>
      </c>
      <c r="Y356" s="162"/>
      <c r="Z356" s="209">
        <f t="shared" si="5"/>
        <v>0</v>
      </c>
      <c r="AA356" s="203"/>
    </row>
    <row r="357" spans="1:27" ht="12.75" customHeight="1" x14ac:dyDescent="0.2">
      <c r="A357" s="208"/>
      <c r="B357" s="205">
        <v>328</v>
      </c>
      <c r="C357" s="132"/>
      <c r="D357" s="64"/>
      <c r="E357" s="288" t="str">
        <f>IF(ISBLANK(D357), "", VLOOKUP(D357, Z!$A$2:$C$4127, 3, FALSE))</f>
        <v/>
      </c>
      <c r="F357" s="133"/>
      <c r="G357" s="133"/>
      <c r="H357" s="133"/>
      <c r="I357" s="133"/>
      <c r="J357" s="225"/>
      <c r="K357" s="212"/>
      <c r="L357" s="133"/>
      <c r="M357" s="133"/>
      <c r="N357" s="133"/>
      <c r="O357" s="133"/>
      <c r="P357" s="133"/>
      <c r="Q357" s="133"/>
      <c r="R357" s="133"/>
      <c r="S357" s="212"/>
      <c r="T357" s="152"/>
      <c r="U357" s="134"/>
      <c r="V357" s="132"/>
      <c r="W357" s="64"/>
      <c r="X357" s="288" t="str">
        <f>IF(ISBLANK(W357), "", VLOOKUP(W357, Z!$A$2:$C$4127, 3, FALSE))</f>
        <v/>
      </c>
      <c r="Y357" s="162"/>
      <c r="Z357" s="209">
        <f t="shared" si="5"/>
        <v>0</v>
      </c>
      <c r="AA357" s="203"/>
    </row>
    <row r="358" spans="1:27" ht="12.75" customHeight="1" x14ac:dyDescent="0.2">
      <c r="A358" s="208"/>
      <c r="B358" s="205">
        <v>329</v>
      </c>
      <c r="C358" s="132"/>
      <c r="D358" s="64"/>
      <c r="E358" s="288" t="str">
        <f>IF(ISBLANK(D358), "", VLOOKUP(D358, Z!$A$2:$C$4127, 3, FALSE))</f>
        <v/>
      </c>
      <c r="F358" s="133"/>
      <c r="G358" s="133"/>
      <c r="H358" s="133"/>
      <c r="I358" s="133"/>
      <c r="J358" s="225"/>
      <c r="K358" s="212"/>
      <c r="L358" s="133"/>
      <c r="M358" s="133"/>
      <c r="N358" s="133"/>
      <c r="O358" s="133"/>
      <c r="P358" s="133"/>
      <c r="Q358" s="133"/>
      <c r="R358" s="133"/>
      <c r="S358" s="212"/>
      <c r="T358" s="152"/>
      <c r="U358" s="134"/>
      <c r="V358" s="132"/>
      <c r="W358" s="64"/>
      <c r="X358" s="288" t="str">
        <f>IF(ISBLANK(W358), "", VLOOKUP(W358, Z!$A$2:$C$4127, 3, FALSE))</f>
        <v/>
      </c>
      <c r="Y358" s="162"/>
      <c r="Z358" s="209">
        <f t="shared" si="5"/>
        <v>0</v>
      </c>
      <c r="AA358" s="203"/>
    </row>
    <row r="359" spans="1:27" ht="12.75" customHeight="1" x14ac:dyDescent="0.2">
      <c r="A359" s="208"/>
      <c r="B359" s="205">
        <v>330</v>
      </c>
      <c r="C359" s="132"/>
      <c r="D359" s="64"/>
      <c r="E359" s="288" t="str">
        <f>IF(ISBLANK(D359), "", VLOOKUP(D359, Z!$A$2:$C$4127, 3, FALSE))</f>
        <v/>
      </c>
      <c r="F359" s="133"/>
      <c r="G359" s="133"/>
      <c r="H359" s="133"/>
      <c r="I359" s="133"/>
      <c r="J359" s="225"/>
      <c r="K359" s="212"/>
      <c r="L359" s="133"/>
      <c r="M359" s="133"/>
      <c r="N359" s="133"/>
      <c r="O359" s="133"/>
      <c r="P359" s="133"/>
      <c r="Q359" s="133"/>
      <c r="R359" s="133"/>
      <c r="S359" s="212"/>
      <c r="T359" s="152"/>
      <c r="U359" s="134"/>
      <c r="V359" s="132"/>
      <c r="W359" s="64"/>
      <c r="X359" s="288" t="str">
        <f>IF(ISBLANK(W359), "", VLOOKUP(W359, Z!$A$2:$C$4127, 3, FALSE))</f>
        <v/>
      </c>
      <c r="Y359" s="162"/>
      <c r="Z359" s="209">
        <f t="shared" si="5"/>
        <v>0</v>
      </c>
      <c r="AA359" s="203"/>
    </row>
    <row r="360" spans="1:27" ht="12.75" customHeight="1" x14ac:dyDescent="0.2">
      <c r="A360" s="208"/>
      <c r="B360" s="205">
        <v>331</v>
      </c>
      <c r="C360" s="132"/>
      <c r="D360" s="64"/>
      <c r="E360" s="288" t="str">
        <f>IF(ISBLANK(D360), "", VLOOKUP(D360, Z!$A$2:$C$4127, 3, FALSE))</f>
        <v/>
      </c>
      <c r="F360" s="133"/>
      <c r="G360" s="133"/>
      <c r="H360" s="133"/>
      <c r="I360" s="133"/>
      <c r="J360" s="225"/>
      <c r="K360" s="212"/>
      <c r="L360" s="133"/>
      <c r="M360" s="133"/>
      <c r="N360" s="133"/>
      <c r="O360" s="133"/>
      <c r="P360" s="133"/>
      <c r="Q360" s="133"/>
      <c r="R360" s="133"/>
      <c r="S360" s="212"/>
      <c r="T360" s="152"/>
      <c r="U360" s="134"/>
      <c r="V360" s="132"/>
      <c r="W360" s="64"/>
      <c r="X360" s="288" t="str">
        <f>IF(ISBLANK(W360), "", VLOOKUP(W360, Z!$A$2:$C$4127, 3, FALSE))</f>
        <v/>
      </c>
      <c r="Y360" s="162"/>
      <c r="Z360" s="209">
        <f t="shared" si="5"/>
        <v>0</v>
      </c>
      <c r="AA360" s="203"/>
    </row>
    <row r="361" spans="1:27" ht="12.75" customHeight="1" x14ac:dyDescent="0.2">
      <c r="A361" s="208"/>
      <c r="B361" s="205">
        <v>332</v>
      </c>
      <c r="C361" s="132"/>
      <c r="D361" s="64"/>
      <c r="E361" s="288" t="str">
        <f>IF(ISBLANK(D361), "", VLOOKUP(D361, Z!$A$2:$C$4127, 3, FALSE))</f>
        <v/>
      </c>
      <c r="F361" s="133"/>
      <c r="G361" s="133"/>
      <c r="H361" s="133"/>
      <c r="I361" s="133"/>
      <c r="J361" s="225"/>
      <c r="K361" s="212"/>
      <c r="L361" s="133"/>
      <c r="M361" s="133"/>
      <c r="N361" s="133"/>
      <c r="O361" s="133"/>
      <c r="P361" s="133"/>
      <c r="Q361" s="133"/>
      <c r="R361" s="133"/>
      <c r="S361" s="212"/>
      <c r="T361" s="152"/>
      <c r="U361" s="134"/>
      <c r="V361" s="132"/>
      <c r="W361" s="64"/>
      <c r="X361" s="288" t="str">
        <f>IF(ISBLANK(W361), "", VLOOKUP(W361, Z!$A$2:$C$4127, 3, FALSE))</f>
        <v/>
      </c>
      <c r="Y361" s="162"/>
      <c r="Z361" s="209">
        <f t="shared" si="5"/>
        <v>0</v>
      </c>
      <c r="AA361" s="203"/>
    </row>
    <row r="362" spans="1:27" ht="12.75" customHeight="1" x14ac:dyDescent="0.2">
      <c r="A362" s="208"/>
      <c r="B362" s="205">
        <v>333</v>
      </c>
      <c r="C362" s="132"/>
      <c r="D362" s="64"/>
      <c r="E362" s="288" t="str">
        <f>IF(ISBLANK(D362), "", VLOOKUP(D362, Z!$A$2:$C$4127, 3, FALSE))</f>
        <v/>
      </c>
      <c r="F362" s="133"/>
      <c r="G362" s="133"/>
      <c r="H362" s="133"/>
      <c r="I362" s="133"/>
      <c r="J362" s="225"/>
      <c r="K362" s="212"/>
      <c r="L362" s="133"/>
      <c r="M362" s="133"/>
      <c r="N362" s="133"/>
      <c r="O362" s="133"/>
      <c r="P362" s="133"/>
      <c r="Q362" s="133"/>
      <c r="R362" s="133"/>
      <c r="S362" s="212"/>
      <c r="T362" s="152"/>
      <c r="U362" s="134"/>
      <c r="V362" s="132"/>
      <c r="W362" s="64"/>
      <c r="X362" s="288" t="str">
        <f>IF(ISBLANK(W362), "", VLOOKUP(W362, Z!$A$2:$C$4127, 3, FALSE))</f>
        <v/>
      </c>
      <c r="Y362" s="162"/>
      <c r="Z362" s="209">
        <f t="shared" si="5"/>
        <v>0</v>
      </c>
      <c r="AA362" s="203"/>
    </row>
    <row r="363" spans="1:27" ht="12.75" customHeight="1" x14ac:dyDescent="0.2">
      <c r="A363" s="208"/>
      <c r="B363" s="205">
        <v>334</v>
      </c>
      <c r="C363" s="132"/>
      <c r="D363" s="64"/>
      <c r="E363" s="288" t="str">
        <f>IF(ISBLANK(D363), "", VLOOKUP(D363, Z!$A$2:$C$4127, 3, FALSE))</f>
        <v/>
      </c>
      <c r="F363" s="133"/>
      <c r="G363" s="133"/>
      <c r="H363" s="133"/>
      <c r="I363" s="133"/>
      <c r="J363" s="225"/>
      <c r="K363" s="212"/>
      <c r="L363" s="133"/>
      <c r="M363" s="133"/>
      <c r="N363" s="133"/>
      <c r="O363" s="133"/>
      <c r="P363" s="133"/>
      <c r="Q363" s="133"/>
      <c r="R363" s="133"/>
      <c r="S363" s="212"/>
      <c r="T363" s="152"/>
      <c r="U363" s="134"/>
      <c r="V363" s="132"/>
      <c r="W363" s="64"/>
      <c r="X363" s="288" t="str">
        <f>IF(ISBLANK(W363), "", VLOOKUP(W363, Z!$A$2:$C$4127, 3, FALSE))</f>
        <v/>
      </c>
      <c r="Y363" s="162"/>
      <c r="Z363" s="209">
        <f t="shared" si="5"/>
        <v>0</v>
      </c>
      <c r="AA363" s="203"/>
    </row>
    <row r="364" spans="1:27" ht="12.75" customHeight="1" x14ac:dyDescent="0.2">
      <c r="A364" s="208"/>
      <c r="B364" s="205">
        <v>335</v>
      </c>
      <c r="C364" s="132"/>
      <c r="D364" s="64"/>
      <c r="E364" s="288" t="str">
        <f>IF(ISBLANK(D364), "", VLOOKUP(D364, Z!$A$2:$C$4127, 3, FALSE))</f>
        <v/>
      </c>
      <c r="F364" s="133"/>
      <c r="G364" s="133"/>
      <c r="H364" s="133"/>
      <c r="I364" s="133"/>
      <c r="J364" s="225"/>
      <c r="K364" s="212"/>
      <c r="L364" s="133"/>
      <c r="M364" s="133"/>
      <c r="N364" s="133"/>
      <c r="O364" s="133"/>
      <c r="P364" s="133"/>
      <c r="Q364" s="133"/>
      <c r="R364" s="133"/>
      <c r="S364" s="212"/>
      <c r="T364" s="152"/>
      <c r="U364" s="134"/>
      <c r="V364" s="132"/>
      <c r="W364" s="64"/>
      <c r="X364" s="288" t="str">
        <f>IF(ISBLANK(W364), "", VLOOKUP(W364, Z!$A$2:$C$4127, 3, FALSE))</f>
        <v/>
      </c>
      <c r="Y364" s="162"/>
      <c r="Z364" s="209">
        <f t="shared" si="5"/>
        <v>0</v>
      </c>
      <c r="AA364" s="203"/>
    </row>
    <row r="365" spans="1:27" ht="12.75" customHeight="1" x14ac:dyDescent="0.2">
      <c r="A365" s="208"/>
      <c r="B365" s="205">
        <v>336</v>
      </c>
      <c r="C365" s="132"/>
      <c r="D365" s="64"/>
      <c r="E365" s="288" t="str">
        <f>IF(ISBLANK(D365), "", VLOOKUP(D365, Z!$A$2:$C$4127, 3, FALSE))</f>
        <v/>
      </c>
      <c r="F365" s="133"/>
      <c r="G365" s="133"/>
      <c r="H365" s="133"/>
      <c r="I365" s="133"/>
      <c r="J365" s="225"/>
      <c r="K365" s="212"/>
      <c r="L365" s="133"/>
      <c r="M365" s="133"/>
      <c r="N365" s="133"/>
      <c r="O365" s="133"/>
      <c r="P365" s="133"/>
      <c r="Q365" s="133"/>
      <c r="R365" s="133"/>
      <c r="S365" s="212"/>
      <c r="T365" s="152"/>
      <c r="U365" s="134"/>
      <c r="V365" s="132"/>
      <c r="W365" s="64"/>
      <c r="X365" s="288" t="str">
        <f>IF(ISBLANK(W365), "", VLOOKUP(W365, Z!$A$2:$C$4127, 3, FALSE))</f>
        <v/>
      </c>
      <c r="Y365" s="162"/>
      <c r="Z365" s="209">
        <f t="shared" si="5"/>
        <v>0</v>
      </c>
      <c r="AA365" s="203"/>
    </row>
    <row r="366" spans="1:27" ht="12.75" customHeight="1" x14ac:dyDescent="0.2">
      <c r="A366" s="208"/>
      <c r="B366" s="205">
        <v>337</v>
      </c>
      <c r="C366" s="132"/>
      <c r="D366" s="64"/>
      <c r="E366" s="288" t="str">
        <f>IF(ISBLANK(D366), "", VLOOKUP(D366, Z!$A$2:$C$4127, 3, FALSE))</f>
        <v/>
      </c>
      <c r="F366" s="133"/>
      <c r="G366" s="133"/>
      <c r="H366" s="133"/>
      <c r="I366" s="133"/>
      <c r="J366" s="225"/>
      <c r="K366" s="212"/>
      <c r="L366" s="133"/>
      <c r="M366" s="133"/>
      <c r="N366" s="133"/>
      <c r="O366" s="133"/>
      <c r="P366" s="133"/>
      <c r="Q366" s="133"/>
      <c r="R366" s="133"/>
      <c r="S366" s="212"/>
      <c r="T366" s="152"/>
      <c r="U366" s="134"/>
      <c r="V366" s="132"/>
      <c r="W366" s="64"/>
      <c r="X366" s="288" t="str">
        <f>IF(ISBLANK(W366), "", VLOOKUP(W366, Z!$A$2:$C$4127, 3, FALSE))</f>
        <v/>
      </c>
      <c r="Y366" s="162"/>
      <c r="Z366" s="209">
        <f t="shared" si="5"/>
        <v>0</v>
      </c>
      <c r="AA366" s="203"/>
    </row>
    <row r="367" spans="1:27" ht="12.75" customHeight="1" x14ac:dyDescent="0.2">
      <c r="A367" s="208"/>
      <c r="B367" s="205">
        <v>338</v>
      </c>
      <c r="C367" s="132"/>
      <c r="D367" s="64"/>
      <c r="E367" s="288" t="str">
        <f>IF(ISBLANK(D367), "", VLOOKUP(D367, Z!$A$2:$C$4127, 3, FALSE))</f>
        <v/>
      </c>
      <c r="F367" s="133"/>
      <c r="G367" s="133"/>
      <c r="H367" s="133"/>
      <c r="I367" s="133"/>
      <c r="J367" s="225"/>
      <c r="K367" s="212"/>
      <c r="L367" s="133"/>
      <c r="M367" s="133"/>
      <c r="N367" s="133"/>
      <c r="O367" s="133"/>
      <c r="P367" s="133"/>
      <c r="Q367" s="133"/>
      <c r="R367" s="133"/>
      <c r="S367" s="212"/>
      <c r="T367" s="152"/>
      <c r="U367" s="134"/>
      <c r="V367" s="132"/>
      <c r="W367" s="64"/>
      <c r="X367" s="288" t="str">
        <f>IF(ISBLANK(W367), "", VLOOKUP(W367, Z!$A$2:$C$4127, 3, FALSE))</f>
        <v/>
      </c>
      <c r="Y367" s="162"/>
      <c r="Z367" s="209">
        <f t="shared" si="5"/>
        <v>0</v>
      </c>
      <c r="AA367" s="203"/>
    </row>
    <row r="368" spans="1:27" ht="12.75" customHeight="1" x14ac:dyDescent="0.2">
      <c r="A368" s="208"/>
      <c r="B368" s="205">
        <v>339</v>
      </c>
      <c r="C368" s="132"/>
      <c r="D368" s="64"/>
      <c r="E368" s="288" t="str">
        <f>IF(ISBLANK(D368), "", VLOOKUP(D368, Z!$A$2:$C$4127, 3, FALSE))</f>
        <v/>
      </c>
      <c r="F368" s="133"/>
      <c r="G368" s="133"/>
      <c r="H368" s="133"/>
      <c r="I368" s="133"/>
      <c r="J368" s="225"/>
      <c r="K368" s="212"/>
      <c r="L368" s="133"/>
      <c r="M368" s="133"/>
      <c r="N368" s="133"/>
      <c r="O368" s="133"/>
      <c r="P368" s="133"/>
      <c r="Q368" s="133"/>
      <c r="R368" s="133"/>
      <c r="S368" s="212"/>
      <c r="T368" s="152"/>
      <c r="U368" s="134"/>
      <c r="V368" s="132"/>
      <c r="W368" s="64"/>
      <c r="X368" s="288" t="str">
        <f>IF(ISBLANK(W368), "", VLOOKUP(W368, Z!$A$2:$C$4127, 3, FALSE))</f>
        <v/>
      </c>
      <c r="Y368" s="162"/>
      <c r="Z368" s="209">
        <f t="shared" si="5"/>
        <v>0</v>
      </c>
      <c r="AA368" s="203"/>
    </row>
    <row r="369" spans="1:27" ht="12.75" customHeight="1" x14ac:dyDescent="0.2">
      <c r="A369" s="208"/>
      <c r="B369" s="205">
        <v>340</v>
      </c>
      <c r="C369" s="132"/>
      <c r="D369" s="64"/>
      <c r="E369" s="288" t="str">
        <f>IF(ISBLANK(D369), "", VLOOKUP(D369, Z!$A$2:$C$4127, 3, FALSE))</f>
        <v/>
      </c>
      <c r="F369" s="133"/>
      <c r="G369" s="133"/>
      <c r="H369" s="133"/>
      <c r="I369" s="133"/>
      <c r="J369" s="225"/>
      <c r="K369" s="212"/>
      <c r="L369" s="133"/>
      <c r="M369" s="133"/>
      <c r="N369" s="133"/>
      <c r="O369" s="133"/>
      <c r="P369" s="133"/>
      <c r="Q369" s="133"/>
      <c r="R369" s="133"/>
      <c r="S369" s="212"/>
      <c r="T369" s="152"/>
      <c r="U369" s="134"/>
      <c r="V369" s="132"/>
      <c r="W369" s="64"/>
      <c r="X369" s="288" t="str">
        <f>IF(ISBLANK(W369), "", VLOOKUP(W369, Z!$A$2:$C$4127, 3, FALSE))</f>
        <v/>
      </c>
      <c r="Y369" s="162"/>
      <c r="Z369" s="209">
        <f t="shared" si="5"/>
        <v>0</v>
      </c>
      <c r="AA369" s="203"/>
    </row>
    <row r="370" spans="1:27" ht="12.75" customHeight="1" x14ac:dyDescent="0.2">
      <c r="A370" s="208"/>
      <c r="B370" s="205">
        <v>341</v>
      </c>
      <c r="C370" s="132"/>
      <c r="D370" s="64"/>
      <c r="E370" s="288" t="str">
        <f>IF(ISBLANK(D370), "", VLOOKUP(D370, Z!$A$2:$C$4127, 3, FALSE))</f>
        <v/>
      </c>
      <c r="F370" s="133"/>
      <c r="G370" s="133"/>
      <c r="H370" s="133"/>
      <c r="I370" s="133"/>
      <c r="J370" s="225"/>
      <c r="K370" s="212"/>
      <c r="L370" s="133"/>
      <c r="M370" s="133"/>
      <c r="N370" s="133"/>
      <c r="O370" s="133"/>
      <c r="P370" s="133"/>
      <c r="Q370" s="133"/>
      <c r="R370" s="133"/>
      <c r="S370" s="212"/>
      <c r="T370" s="152"/>
      <c r="U370" s="134"/>
      <c r="V370" s="132"/>
      <c r="W370" s="64"/>
      <c r="X370" s="288" t="str">
        <f>IF(ISBLANK(W370), "", VLOOKUP(W370, Z!$A$2:$C$4127, 3, FALSE))</f>
        <v/>
      </c>
      <c r="Y370" s="162"/>
      <c r="Z370" s="209">
        <f t="shared" si="5"/>
        <v>0</v>
      </c>
      <c r="AA370" s="203"/>
    </row>
    <row r="371" spans="1:27" ht="12.75" customHeight="1" x14ac:dyDescent="0.2">
      <c r="A371" s="208"/>
      <c r="B371" s="205">
        <v>342</v>
      </c>
      <c r="C371" s="132"/>
      <c r="D371" s="64"/>
      <c r="E371" s="288" t="str">
        <f>IF(ISBLANK(D371), "", VLOOKUP(D371, Z!$A$2:$C$4127, 3, FALSE))</f>
        <v/>
      </c>
      <c r="F371" s="133"/>
      <c r="G371" s="133"/>
      <c r="H371" s="133"/>
      <c r="I371" s="133"/>
      <c r="J371" s="225"/>
      <c r="K371" s="212"/>
      <c r="L371" s="133"/>
      <c r="M371" s="133"/>
      <c r="N371" s="133"/>
      <c r="O371" s="133"/>
      <c r="P371" s="133"/>
      <c r="Q371" s="133"/>
      <c r="R371" s="133"/>
      <c r="S371" s="212"/>
      <c r="T371" s="152"/>
      <c r="U371" s="134"/>
      <c r="V371" s="132"/>
      <c r="W371" s="64"/>
      <c r="X371" s="288" t="str">
        <f>IF(ISBLANK(W371), "", VLOOKUP(W371, Z!$A$2:$C$4127, 3, FALSE))</f>
        <v/>
      </c>
      <c r="Y371" s="162"/>
      <c r="Z371" s="209">
        <f t="shared" si="5"/>
        <v>0</v>
      </c>
      <c r="AA371" s="203"/>
    </row>
    <row r="372" spans="1:27" ht="12.75" customHeight="1" x14ac:dyDescent="0.2">
      <c r="A372" s="208"/>
      <c r="B372" s="205">
        <v>343</v>
      </c>
      <c r="C372" s="132"/>
      <c r="D372" s="64"/>
      <c r="E372" s="288" t="str">
        <f>IF(ISBLANK(D372), "", VLOOKUP(D372, Z!$A$2:$C$4127, 3, FALSE))</f>
        <v/>
      </c>
      <c r="F372" s="133"/>
      <c r="G372" s="133"/>
      <c r="H372" s="133"/>
      <c r="I372" s="133"/>
      <c r="J372" s="225"/>
      <c r="K372" s="212"/>
      <c r="L372" s="133"/>
      <c r="M372" s="133"/>
      <c r="N372" s="133"/>
      <c r="O372" s="133"/>
      <c r="P372" s="133"/>
      <c r="Q372" s="133"/>
      <c r="R372" s="133"/>
      <c r="S372" s="212"/>
      <c r="T372" s="152"/>
      <c r="U372" s="134"/>
      <c r="V372" s="132"/>
      <c r="W372" s="64"/>
      <c r="X372" s="288" t="str">
        <f>IF(ISBLANK(W372), "", VLOOKUP(W372, Z!$A$2:$C$4127, 3, FALSE))</f>
        <v/>
      </c>
      <c r="Y372" s="162"/>
      <c r="Z372" s="209">
        <f t="shared" si="5"/>
        <v>0</v>
      </c>
      <c r="AA372" s="203"/>
    </row>
    <row r="373" spans="1:27" ht="12.75" customHeight="1" x14ac:dyDescent="0.2">
      <c r="A373" s="208"/>
      <c r="B373" s="205">
        <v>344</v>
      </c>
      <c r="C373" s="132"/>
      <c r="D373" s="64"/>
      <c r="E373" s="288" t="str">
        <f>IF(ISBLANK(D373), "", VLOOKUP(D373, Z!$A$2:$C$4127, 3, FALSE))</f>
        <v/>
      </c>
      <c r="F373" s="133"/>
      <c r="G373" s="133"/>
      <c r="H373" s="133"/>
      <c r="I373" s="133"/>
      <c r="J373" s="225"/>
      <c r="K373" s="212"/>
      <c r="L373" s="133"/>
      <c r="M373" s="133"/>
      <c r="N373" s="133"/>
      <c r="O373" s="133"/>
      <c r="P373" s="133"/>
      <c r="Q373" s="133"/>
      <c r="R373" s="133"/>
      <c r="S373" s="212"/>
      <c r="T373" s="152"/>
      <c r="U373" s="134"/>
      <c r="V373" s="132"/>
      <c r="W373" s="64"/>
      <c r="X373" s="288" t="str">
        <f>IF(ISBLANK(W373), "", VLOOKUP(W373, Z!$A$2:$C$4127, 3, FALSE))</f>
        <v/>
      </c>
      <c r="Y373" s="162"/>
      <c r="Z373" s="209">
        <f t="shared" si="5"/>
        <v>0</v>
      </c>
      <c r="AA373" s="203"/>
    </row>
    <row r="374" spans="1:27" ht="12.75" customHeight="1" x14ac:dyDescent="0.2">
      <c r="A374" s="208"/>
      <c r="B374" s="205">
        <v>345</v>
      </c>
      <c r="C374" s="132"/>
      <c r="D374" s="64"/>
      <c r="E374" s="288" t="str">
        <f>IF(ISBLANK(D374), "", VLOOKUP(D374, Z!$A$2:$C$4127, 3, FALSE))</f>
        <v/>
      </c>
      <c r="F374" s="133"/>
      <c r="G374" s="133"/>
      <c r="H374" s="133"/>
      <c r="I374" s="133"/>
      <c r="J374" s="225"/>
      <c r="K374" s="212"/>
      <c r="L374" s="133"/>
      <c r="M374" s="133"/>
      <c r="N374" s="133"/>
      <c r="O374" s="133"/>
      <c r="P374" s="133"/>
      <c r="Q374" s="133"/>
      <c r="R374" s="133"/>
      <c r="S374" s="212"/>
      <c r="T374" s="152"/>
      <c r="U374" s="134"/>
      <c r="V374" s="132"/>
      <c r="W374" s="64"/>
      <c r="X374" s="288" t="str">
        <f>IF(ISBLANK(W374), "", VLOOKUP(W374, Z!$A$2:$C$4127, 3, FALSE))</f>
        <v/>
      </c>
      <c r="Y374" s="162"/>
      <c r="Z374" s="209">
        <f t="shared" si="5"/>
        <v>0</v>
      </c>
      <c r="AA374" s="203"/>
    </row>
    <row r="375" spans="1:27" ht="12.75" customHeight="1" x14ac:dyDescent="0.2">
      <c r="A375" s="208"/>
      <c r="B375" s="205">
        <v>346</v>
      </c>
      <c r="C375" s="132"/>
      <c r="D375" s="64"/>
      <c r="E375" s="288" t="str">
        <f>IF(ISBLANK(D375), "", VLOOKUP(D375, Z!$A$2:$C$4127, 3, FALSE))</f>
        <v/>
      </c>
      <c r="F375" s="133"/>
      <c r="G375" s="133"/>
      <c r="H375" s="133"/>
      <c r="I375" s="133"/>
      <c r="J375" s="225"/>
      <c r="K375" s="212"/>
      <c r="L375" s="133"/>
      <c r="M375" s="133"/>
      <c r="N375" s="133"/>
      <c r="O375" s="133"/>
      <c r="P375" s="133"/>
      <c r="Q375" s="133"/>
      <c r="R375" s="133"/>
      <c r="S375" s="212"/>
      <c r="T375" s="152"/>
      <c r="U375" s="134"/>
      <c r="V375" s="132"/>
      <c r="W375" s="64"/>
      <c r="X375" s="288" t="str">
        <f>IF(ISBLANK(W375), "", VLOOKUP(W375, Z!$A$2:$C$4127, 3, FALSE))</f>
        <v/>
      </c>
      <c r="Y375" s="162"/>
      <c r="Z375" s="209">
        <f t="shared" si="5"/>
        <v>0</v>
      </c>
      <c r="AA375" s="203"/>
    </row>
    <row r="376" spans="1:27" ht="12.75" customHeight="1" x14ac:dyDescent="0.2">
      <c r="A376" s="208"/>
      <c r="B376" s="205">
        <v>347</v>
      </c>
      <c r="C376" s="132"/>
      <c r="D376" s="64"/>
      <c r="E376" s="288" t="str">
        <f>IF(ISBLANK(D376), "", VLOOKUP(D376, Z!$A$2:$C$4127, 3, FALSE))</f>
        <v/>
      </c>
      <c r="F376" s="133"/>
      <c r="G376" s="133"/>
      <c r="H376" s="133"/>
      <c r="I376" s="133"/>
      <c r="J376" s="225"/>
      <c r="K376" s="212"/>
      <c r="L376" s="133"/>
      <c r="M376" s="133"/>
      <c r="N376" s="133"/>
      <c r="O376" s="133"/>
      <c r="P376" s="133"/>
      <c r="Q376" s="133"/>
      <c r="R376" s="133"/>
      <c r="S376" s="212"/>
      <c r="T376" s="152"/>
      <c r="U376" s="134"/>
      <c r="V376" s="132"/>
      <c r="W376" s="64"/>
      <c r="X376" s="288" t="str">
        <f>IF(ISBLANK(W376), "", VLOOKUP(W376, Z!$A$2:$C$4127, 3, FALSE))</f>
        <v/>
      </c>
      <c r="Y376" s="162"/>
      <c r="Z376" s="209">
        <f t="shared" si="5"/>
        <v>0</v>
      </c>
      <c r="AA376" s="203"/>
    </row>
    <row r="377" spans="1:27" ht="12.75" customHeight="1" x14ac:dyDescent="0.2">
      <c r="A377" s="208"/>
      <c r="B377" s="205">
        <v>348</v>
      </c>
      <c r="C377" s="132"/>
      <c r="D377" s="64"/>
      <c r="E377" s="288" t="str">
        <f>IF(ISBLANK(D377), "", VLOOKUP(D377, Z!$A$2:$C$4127, 3, FALSE))</f>
        <v/>
      </c>
      <c r="F377" s="133"/>
      <c r="G377" s="133"/>
      <c r="H377" s="133"/>
      <c r="I377" s="133"/>
      <c r="J377" s="225"/>
      <c r="K377" s="212"/>
      <c r="L377" s="133"/>
      <c r="M377" s="133"/>
      <c r="N377" s="133"/>
      <c r="O377" s="133"/>
      <c r="P377" s="133"/>
      <c r="Q377" s="133"/>
      <c r="R377" s="133"/>
      <c r="S377" s="212"/>
      <c r="T377" s="152"/>
      <c r="U377" s="134"/>
      <c r="V377" s="132"/>
      <c r="W377" s="64"/>
      <c r="X377" s="288" t="str">
        <f>IF(ISBLANK(W377), "", VLOOKUP(W377, Z!$A$2:$C$4127, 3, FALSE))</f>
        <v/>
      </c>
      <c r="Y377" s="162"/>
      <c r="Z377" s="209">
        <f t="shared" si="5"/>
        <v>0</v>
      </c>
      <c r="AA377" s="203"/>
    </row>
    <row r="378" spans="1:27" ht="12.75" customHeight="1" x14ac:dyDescent="0.2">
      <c r="A378" s="208"/>
      <c r="B378" s="205">
        <v>349</v>
      </c>
      <c r="C378" s="132"/>
      <c r="D378" s="64"/>
      <c r="E378" s="288" t="str">
        <f>IF(ISBLANK(D378), "", VLOOKUP(D378, Z!$A$2:$C$4127, 3, FALSE))</f>
        <v/>
      </c>
      <c r="F378" s="133"/>
      <c r="G378" s="133"/>
      <c r="H378" s="133"/>
      <c r="I378" s="133"/>
      <c r="J378" s="225"/>
      <c r="K378" s="212"/>
      <c r="L378" s="133"/>
      <c r="M378" s="133"/>
      <c r="N378" s="133"/>
      <c r="O378" s="133"/>
      <c r="P378" s="133"/>
      <c r="Q378" s="133"/>
      <c r="R378" s="133"/>
      <c r="S378" s="212"/>
      <c r="T378" s="152"/>
      <c r="U378" s="134"/>
      <c r="V378" s="132"/>
      <c r="W378" s="64"/>
      <c r="X378" s="288" t="str">
        <f>IF(ISBLANK(W378), "", VLOOKUP(W378, Z!$A$2:$C$4127, 3, FALSE))</f>
        <v/>
      </c>
      <c r="Y378" s="162"/>
      <c r="Z378" s="209">
        <f t="shared" si="5"/>
        <v>0</v>
      </c>
      <c r="AA378" s="203"/>
    </row>
    <row r="379" spans="1:27" ht="12.75" customHeight="1" x14ac:dyDescent="0.2">
      <c r="A379" s="208"/>
      <c r="B379" s="205">
        <v>350</v>
      </c>
      <c r="C379" s="132"/>
      <c r="D379" s="64"/>
      <c r="E379" s="288" t="str">
        <f>IF(ISBLANK(D379), "", VLOOKUP(D379, Z!$A$2:$C$4127, 3, FALSE))</f>
        <v/>
      </c>
      <c r="F379" s="133"/>
      <c r="G379" s="133"/>
      <c r="H379" s="133"/>
      <c r="I379" s="133"/>
      <c r="J379" s="225"/>
      <c r="K379" s="212"/>
      <c r="L379" s="133"/>
      <c r="M379" s="133"/>
      <c r="N379" s="133"/>
      <c r="O379" s="133"/>
      <c r="P379" s="133"/>
      <c r="Q379" s="133"/>
      <c r="R379" s="133"/>
      <c r="S379" s="212"/>
      <c r="T379" s="152"/>
      <c r="U379" s="134"/>
      <c r="V379" s="132"/>
      <c r="W379" s="64"/>
      <c r="X379" s="288" t="str">
        <f>IF(ISBLANK(W379), "", VLOOKUP(W379, Z!$A$2:$C$4127, 3, FALSE))</f>
        <v/>
      </c>
      <c r="Y379" s="162"/>
      <c r="Z379" s="209">
        <f t="shared" si="5"/>
        <v>0</v>
      </c>
      <c r="AA379" s="203"/>
    </row>
    <row r="380" spans="1:27" ht="12.75" customHeight="1" x14ac:dyDescent="0.2">
      <c r="A380" s="208"/>
      <c r="B380" s="205">
        <v>351</v>
      </c>
      <c r="C380" s="132"/>
      <c r="D380" s="64"/>
      <c r="E380" s="288" t="str">
        <f>IF(ISBLANK(D380), "", VLOOKUP(D380, Z!$A$2:$C$4127, 3, FALSE))</f>
        <v/>
      </c>
      <c r="F380" s="133"/>
      <c r="G380" s="133"/>
      <c r="H380" s="133"/>
      <c r="I380" s="133"/>
      <c r="J380" s="225"/>
      <c r="K380" s="212"/>
      <c r="L380" s="133"/>
      <c r="M380" s="133"/>
      <c r="N380" s="133"/>
      <c r="O380" s="133"/>
      <c r="P380" s="133"/>
      <c r="Q380" s="133"/>
      <c r="R380" s="133"/>
      <c r="S380" s="212"/>
      <c r="T380" s="152"/>
      <c r="U380" s="134"/>
      <c r="V380" s="132"/>
      <c r="W380" s="64"/>
      <c r="X380" s="288" t="str">
        <f>IF(ISBLANK(W380), "", VLOOKUP(W380, Z!$A$2:$C$4127, 3, FALSE))</f>
        <v/>
      </c>
      <c r="Y380" s="162"/>
      <c r="Z380" s="209">
        <f t="shared" si="5"/>
        <v>0</v>
      </c>
      <c r="AA380" s="203"/>
    </row>
    <row r="381" spans="1:27" ht="12.75" customHeight="1" x14ac:dyDescent="0.2">
      <c r="A381" s="208"/>
      <c r="B381" s="205">
        <v>352</v>
      </c>
      <c r="C381" s="132"/>
      <c r="D381" s="64"/>
      <c r="E381" s="288" t="str">
        <f>IF(ISBLANK(D381), "", VLOOKUP(D381, Z!$A$2:$C$4127, 3, FALSE))</f>
        <v/>
      </c>
      <c r="F381" s="133"/>
      <c r="G381" s="133"/>
      <c r="H381" s="133"/>
      <c r="I381" s="133"/>
      <c r="J381" s="225"/>
      <c r="K381" s="212"/>
      <c r="L381" s="133"/>
      <c r="M381" s="133"/>
      <c r="N381" s="133"/>
      <c r="O381" s="133"/>
      <c r="P381" s="133"/>
      <c r="Q381" s="133"/>
      <c r="R381" s="133"/>
      <c r="S381" s="212"/>
      <c r="T381" s="152"/>
      <c r="U381" s="134"/>
      <c r="V381" s="132"/>
      <c r="W381" s="64"/>
      <c r="X381" s="288" t="str">
        <f>IF(ISBLANK(W381), "", VLOOKUP(W381, Z!$A$2:$C$4127, 3, FALSE))</f>
        <v/>
      </c>
      <c r="Y381" s="162"/>
      <c r="Z381" s="209">
        <f t="shared" si="5"/>
        <v>0</v>
      </c>
      <c r="AA381" s="203"/>
    </row>
    <row r="382" spans="1:27" ht="12.75" customHeight="1" x14ac:dyDescent="0.2">
      <c r="A382" s="208"/>
      <c r="B382" s="205">
        <v>353</v>
      </c>
      <c r="C382" s="132"/>
      <c r="D382" s="64"/>
      <c r="E382" s="288" t="str">
        <f>IF(ISBLANK(D382), "", VLOOKUP(D382, Z!$A$2:$C$4127, 3, FALSE))</f>
        <v/>
      </c>
      <c r="F382" s="133"/>
      <c r="G382" s="133"/>
      <c r="H382" s="133"/>
      <c r="I382" s="133"/>
      <c r="J382" s="225"/>
      <c r="K382" s="212"/>
      <c r="L382" s="133"/>
      <c r="M382" s="133"/>
      <c r="N382" s="133"/>
      <c r="O382" s="133"/>
      <c r="P382" s="133"/>
      <c r="Q382" s="133"/>
      <c r="R382" s="133"/>
      <c r="S382" s="212"/>
      <c r="T382" s="152"/>
      <c r="U382" s="134"/>
      <c r="V382" s="132"/>
      <c r="W382" s="64"/>
      <c r="X382" s="288" t="str">
        <f>IF(ISBLANK(W382), "", VLOOKUP(W382, Z!$A$2:$C$4127, 3, FALSE))</f>
        <v/>
      </c>
      <c r="Y382" s="162"/>
      <c r="Z382" s="209">
        <f t="shared" si="5"/>
        <v>0</v>
      </c>
      <c r="AA382" s="203"/>
    </row>
    <row r="383" spans="1:27" ht="12.75" customHeight="1" x14ac:dyDescent="0.2">
      <c r="A383" s="208"/>
      <c r="B383" s="205">
        <v>354</v>
      </c>
      <c r="C383" s="132"/>
      <c r="D383" s="64"/>
      <c r="E383" s="288" t="str">
        <f>IF(ISBLANK(D383), "", VLOOKUP(D383, Z!$A$2:$C$4127, 3, FALSE))</f>
        <v/>
      </c>
      <c r="F383" s="133"/>
      <c r="G383" s="133"/>
      <c r="H383" s="133"/>
      <c r="I383" s="133"/>
      <c r="J383" s="225"/>
      <c r="K383" s="212"/>
      <c r="L383" s="133"/>
      <c r="M383" s="133"/>
      <c r="N383" s="133"/>
      <c r="O383" s="133"/>
      <c r="P383" s="133"/>
      <c r="Q383" s="133"/>
      <c r="R383" s="133"/>
      <c r="S383" s="212"/>
      <c r="T383" s="152"/>
      <c r="U383" s="134"/>
      <c r="V383" s="132"/>
      <c r="W383" s="64"/>
      <c r="X383" s="288" t="str">
        <f>IF(ISBLANK(W383), "", VLOOKUP(W383, Z!$A$2:$C$4127, 3, FALSE))</f>
        <v/>
      </c>
      <c r="Y383" s="162"/>
      <c r="Z383" s="209">
        <f t="shared" si="5"/>
        <v>0</v>
      </c>
      <c r="AA383" s="203"/>
    </row>
    <row r="384" spans="1:27" ht="12.75" customHeight="1" x14ac:dyDescent="0.2">
      <c r="A384" s="208"/>
      <c r="B384" s="205">
        <v>355</v>
      </c>
      <c r="C384" s="132"/>
      <c r="D384" s="64"/>
      <c r="E384" s="288" t="str">
        <f>IF(ISBLANK(D384), "", VLOOKUP(D384, Z!$A$2:$C$4127, 3, FALSE))</f>
        <v/>
      </c>
      <c r="F384" s="133"/>
      <c r="G384" s="133"/>
      <c r="H384" s="133"/>
      <c r="I384" s="133"/>
      <c r="J384" s="225"/>
      <c r="K384" s="212"/>
      <c r="L384" s="133"/>
      <c r="M384" s="133"/>
      <c r="N384" s="133"/>
      <c r="O384" s="133"/>
      <c r="P384" s="133"/>
      <c r="Q384" s="133"/>
      <c r="R384" s="133"/>
      <c r="S384" s="212"/>
      <c r="T384" s="152"/>
      <c r="U384" s="134"/>
      <c r="V384" s="132"/>
      <c r="W384" s="64"/>
      <c r="X384" s="288" t="str">
        <f>IF(ISBLANK(W384), "", VLOOKUP(W384, Z!$A$2:$C$4127, 3, FALSE))</f>
        <v/>
      </c>
      <c r="Y384" s="162"/>
      <c r="Z384" s="209">
        <f t="shared" si="5"/>
        <v>0</v>
      </c>
      <c r="AA384" s="203"/>
    </row>
    <row r="385" spans="1:27" ht="12.75" customHeight="1" x14ac:dyDescent="0.2">
      <c r="A385" s="208"/>
      <c r="B385" s="205">
        <v>356</v>
      </c>
      <c r="C385" s="132"/>
      <c r="D385" s="64"/>
      <c r="E385" s="288" t="str">
        <f>IF(ISBLANK(D385), "", VLOOKUP(D385, Z!$A$2:$C$4127, 3, FALSE))</f>
        <v/>
      </c>
      <c r="F385" s="133"/>
      <c r="G385" s="133"/>
      <c r="H385" s="133"/>
      <c r="I385" s="133"/>
      <c r="J385" s="225"/>
      <c r="K385" s="212"/>
      <c r="L385" s="133"/>
      <c r="M385" s="133"/>
      <c r="N385" s="133"/>
      <c r="O385" s="133"/>
      <c r="P385" s="133"/>
      <c r="Q385" s="133"/>
      <c r="R385" s="133"/>
      <c r="S385" s="212"/>
      <c r="T385" s="152"/>
      <c r="U385" s="134"/>
      <c r="V385" s="132"/>
      <c r="W385" s="64"/>
      <c r="X385" s="288" t="str">
        <f>IF(ISBLANK(W385), "", VLOOKUP(W385, Z!$A$2:$C$4127, 3, FALSE))</f>
        <v/>
      </c>
      <c r="Y385" s="162"/>
      <c r="Z385" s="209">
        <f t="shared" si="5"/>
        <v>0</v>
      </c>
      <c r="AA385" s="203"/>
    </row>
    <row r="386" spans="1:27" ht="12.75" customHeight="1" x14ac:dyDescent="0.2">
      <c r="A386" s="208"/>
      <c r="B386" s="205">
        <v>357</v>
      </c>
      <c r="C386" s="132"/>
      <c r="D386" s="64"/>
      <c r="E386" s="288" t="str">
        <f>IF(ISBLANK(D386), "", VLOOKUP(D386, Z!$A$2:$C$4127, 3, FALSE))</f>
        <v/>
      </c>
      <c r="F386" s="133"/>
      <c r="G386" s="133"/>
      <c r="H386" s="133"/>
      <c r="I386" s="133"/>
      <c r="J386" s="225"/>
      <c r="K386" s="212"/>
      <c r="L386" s="133"/>
      <c r="M386" s="133"/>
      <c r="N386" s="133"/>
      <c r="O386" s="133"/>
      <c r="P386" s="133"/>
      <c r="Q386" s="133"/>
      <c r="R386" s="133"/>
      <c r="S386" s="212"/>
      <c r="T386" s="152"/>
      <c r="U386" s="134"/>
      <c r="V386" s="132"/>
      <c r="W386" s="64"/>
      <c r="X386" s="288" t="str">
        <f>IF(ISBLANK(W386), "", VLOOKUP(W386, Z!$A$2:$C$4127, 3, FALSE))</f>
        <v/>
      </c>
      <c r="Y386" s="162"/>
      <c r="Z386" s="209">
        <f t="shared" si="5"/>
        <v>0</v>
      </c>
      <c r="AA386" s="203"/>
    </row>
    <row r="387" spans="1:27" ht="12.75" customHeight="1" x14ac:dyDescent="0.2">
      <c r="A387" s="208"/>
      <c r="B387" s="205">
        <v>358</v>
      </c>
      <c r="C387" s="132"/>
      <c r="D387" s="64"/>
      <c r="E387" s="288" t="str">
        <f>IF(ISBLANK(D387), "", VLOOKUP(D387, Z!$A$2:$C$4127, 3, FALSE))</f>
        <v/>
      </c>
      <c r="F387" s="133"/>
      <c r="G387" s="133"/>
      <c r="H387" s="133"/>
      <c r="I387" s="133"/>
      <c r="J387" s="225"/>
      <c r="K387" s="212"/>
      <c r="L387" s="133"/>
      <c r="M387" s="133"/>
      <c r="N387" s="133"/>
      <c r="O387" s="133"/>
      <c r="P387" s="133"/>
      <c r="Q387" s="133"/>
      <c r="R387" s="133"/>
      <c r="S387" s="212"/>
      <c r="T387" s="152"/>
      <c r="U387" s="134"/>
      <c r="V387" s="132"/>
      <c r="W387" s="64"/>
      <c r="X387" s="288" t="str">
        <f>IF(ISBLANK(W387), "", VLOOKUP(W387, Z!$A$2:$C$4127, 3, FALSE))</f>
        <v/>
      </c>
      <c r="Y387" s="162"/>
      <c r="Z387" s="209">
        <f t="shared" si="5"/>
        <v>0</v>
      </c>
      <c r="AA387" s="203"/>
    </row>
    <row r="388" spans="1:27" ht="12.75" customHeight="1" x14ac:dyDescent="0.2">
      <c r="A388" s="208"/>
      <c r="B388" s="205">
        <v>359</v>
      </c>
      <c r="C388" s="132"/>
      <c r="D388" s="64"/>
      <c r="E388" s="288" t="str">
        <f>IF(ISBLANK(D388), "", VLOOKUP(D388, Z!$A$2:$C$4127, 3, FALSE))</f>
        <v/>
      </c>
      <c r="F388" s="133"/>
      <c r="G388" s="133"/>
      <c r="H388" s="133"/>
      <c r="I388" s="133"/>
      <c r="J388" s="225"/>
      <c r="K388" s="212"/>
      <c r="L388" s="133"/>
      <c r="M388" s="133"/>
      <c r="N388" s="133"/>
      <c r="O388" s="133"/>
      <c r="P388" s="133"/>
      <c r="Q388" s="133"/>
      <c r="R388" s="133"/>
      <c r="S388" s="212"/>
      <c r="T388" s="152"/>
      <c r="U388" s="134"/>
      <c r="V388" s="132"/>
      <c r="W388" s="64"/>
      <c r="X388" s="288" t="str">
        <f>IF(ISBLANK(W388), "", VLOOKUP(W388, Z!$A$2:$C$4127, 3, FALSE))</f>
        <v/>
      </c>
      <c r="Y388" s="162"/>
      <c r="Z388" s="209">
        <f t="shared" si="5"/>
        <v>0</v>
      </c>
      <c r="AA388" s="203"/>
    </row>
    <row r="389" spans="1:27" ht="12.75" customHeight="1" x14ac:dyDescent="0.2">
      <c r="A389" s="208"/>
      <c r="B389" s="205">
        <v>360</v>
      </c>
      <c r="C389" s="132"/>
      <c r="D389" s="64"/>
      <c r="E389" s="288" t="str">
        <f>IF(ISBLANK(D389), "", VLOOKUP(D389, Z!$A$2:$C$4127, 3, FALSE))</f>
        <v/>
      </c>
      <c r="F389" s="133"/>
      <c r="G389" s="133"/>
      <c r="H389" s="133"/>
      <c r="I389" s="133"/>
      <c r="J389" s="225"/>
      <c r="K389" s="212"/>
      <c r="L389" s="133"/>
      <c r="M389" s="133"/>
      <c r="N389" s="133"/>
      <c r="O389" s="133"/>
      <c r="P389" s="133"/>
      <c r="Q389" s="133"/>
      <c r="R389" s="133"/>
      <c r="S389" s="212"/>
      <c r="T389" s="152"/>
      <c r="U389" s="134"/>
      <c r="V389" s="132"/>
      <c r="W389" s="64"/>
      <c r="X389" s="288" t="str">
        <f>IF(ISBLANK(W389), "", VLOOKUP(W389, Z!$A$2:$C$4127, 3, FALSE))</f>
        <v/>
      </c>
      <c r="Y389" s="162"/>
      <c r="Z389" s="209">
        <f t="shared" si="5"/>
        <v>0</v>
      </c>
      <c r="AA389" s="203"/>
    </row>
    <row r="390" spans="1:27" ht="12.75" customHeight="1" x14ac:dyDescent="0.2">
      <c r="A390" s="208"/>
      <c r="B390" s="205">
        <v>361</v>
      </c>
      <c r="C390" s="132"/>
      <c r="D390" s="64"/>
      <c r="E390" s="288" t="str">
        <f>IF(ISBLANK(D390), "", VLOOKUP(D390, Z!$A$2:$C$4127, 3, FALSE))</f>
        <v/>
      </c>
      <c r="F390" s="133"/>
      <c r="G390" s="133"/>
      <c r="H390" s="133"/>
      <c r="I390" s="133"/>
      <c r="J390" s="225"/>
      <c r="K390" s="212"/>
      <c r="L390" s="133"/>
      <c r="M390" s="133"/>
      <c r="N390" s="133"/>
      <c r="O390" s="133"/>
      <c r="P390" s="133"/>
      <c r="Q390" s="133"/>
      <c r="R390" s="133"/>
      <c r="S390" s="212"/>
      <c r="T390" s="152"/>
      <c r="U390" s="134"/>
      <c r="V390" s="132"/>
      <c r="W390" s="64"/>
      <c r="X390" s="288" t="str">
        <f>IF(ISBLANK(W390), "", VLOOKUP(W390, Z!$A$2:$C$4127, 3, FALSE))</f>
        <v/>
      </c>
      <c r="Y390" s="162"/>
      <c r="Z390" s="209">
        <f t="shared" si="5"/>
        <v>0</v>
      </c>
      <c r="AA390" s="203"/>
    </row>
    <row r="391" spans="1:27" ht="12.75" customHeight="1" x14ac:dyDescent="0.2">
      <c r="A391" s="208"/>
      <c r="B391" s="205">
        <v>362</v>
      </c>
      <c r="C391" s="132"/>
      <c r="D391" s="64"/>
      <c r="E391" s="288" t="str">
        <f>IF(ISBLANK(D391), "", VLOOKUP(D391, Z!$A$2:$C$4127, 3, FALSE))</f>
        <v/>
      </c>
      <c r="F391" s="133"/>
      <c r="G391" s="133"/>
      <c r="H391" s="133"/>
      <c r="I391" s="133"/>
      <c r="J391" s="225"/>
      <c r="K391" s="212"/>
      <c r="L391" s="133"/>
      <c r="M391" s="133"/>
      <c r="N391" s="133"/>
      <c r="O391" s="133"/>
      <c r="P391" s="133"/>
      <c r="Q391" s="133"/>
      <c r="R391" s="133"/>
      <c r="S391" s="212"/>
      <c r="T391" s="152"/>
      <c r="U391" s="134"/>
      <c r="V391" s="132"/>
      <c r="W391" s="64"/>
      <c r="X391" s="288" t="str">
        <f>IF(ISBLANK(W391), "", VLOOKUP(W391, Z!$A$2:$C$4127, 3, FALSE))</f>
        <v/>
      </c>
      <c r="Y391" s="162"/>
      <c r="Z391" s="209">
        <f t="shared" si="5"/>
        <v>0</v>
      </c>
      <c r="AA391" s="203"/>
    </row>
    <row r="392" spans="1:27" ht="12.75" customHeight="1" x14ac:dyDescent="0.2">
      <c r="A392" s="208"/>
      <c r="B392" s="205">
        <v>363</v>
      </c>
      <c r="C392" s="132"/>
      <c r="D392" s="64"/>
      <c r="E392" s="288" t="str">
        <f>IF(ISBLANK(D392), "", VLOOKUP(D392, Z!$A$2:$C$4127, 3, FALSE))</f>
        <v/>
      </c>
      <c r="F392" s="133"/>
      <c r="G392" s="133"/>
      <c r="H392" s="133"/>
      <c r="I392" s="133"/>
      <c r="J392" s="225"/>
      <c r="K392" s="212"/>
      <c r="L392" s="133"/>
      <c r="M392" s="133"/>
      <c r="N392" s="133"/>
      <c r="O392" s="133"/>
      <c r="P392" s="133"/>
      <c r="Q392" s="133"/>
      <c r="R392" s="133"/>
      <c r="S392" s="212"/>
      <c r="T392" s="152"/>
      <c r="U392" s="134"/>
      <c r="V392" s="132"/>
      <c r="W392" s="64"/>
      <c r="X392" s="288" t="str">
        <f>IF(ISBLANK(W392), "", VLOOKUP(W392, Z!$A$2:$C$4127, 3, FALSE))</f>
        <v/>
      </c>
      <c r="Y392" s="162"/>
      <c r="Z392" s="209">
        <f t="shared" si="5"/>
        <v>0</v>
      </c>
      <c r="AA392" s="203"/>
    </row>
    <row r="393" spans="1:27" ht="12.75" customHeight="1" x14ac:dyDescent="0.2">
      <c r="A393" s="208"/>
      <c r="B393" s="205">
        <v>364</v>
      </c>
      <c r="C393" s="132"/>
      <c r="D393" s="64"/>
      <c r="E393" s="288" t="str">
        <f>IF(ISBLANK(D393), "", VLOOKUP(D393, Z!$A$2:$C$4127, 3, FALSE))</f>
        <v/>
      </c>
      <c r="F393" s="133"/>
      <c r="G393" s="133"/>
      <c r="H393" s="133"/>
      <c r="I393" s="133"/>
      <c r="J393" s="225"/>
      <c r="K393" s="212"/>
      <c r="L393" s="133"/>
      <c r="M393" s="133"/>
      <c r="N393" s="133"/>
      <c r="O393" s="133"/>
      <c r="P393" s="133"/>
      <c r="Q393" s="133"/>
      <c r="R393" s="133"/>
      <c r="S393" s="212"/>
      <c r="T393" s="152"/>
      <c r="U393" s="134"/>
      <c r="V393" s="132"/>
      <c r="W393" s="64"/>
      <c r="X393" s="288" t="str">
        <f>IF(ISBLANK(W393), "", VLOOKUP(W393, Z!$A$2:$C$4127, 3, FALSE))</f>
        <v/>
      </c>
      <c r="Y393" s="162"/>
      <c r="Z393" s="209">
        <f t="shared" si="5"/>
        <v>0</v>
      </c>
      <c r="AA393" s="203"/>
    </row>
    <row r="394" spans="1:27" ht="12.75" customHeight="1" x14ac:dyDescent="0.2">
      <c r="A394" s="208"/>
      <c r="B394" s="205">
        <v>365</v>
      </c>
      <c r="C394" s="132"/>
      <c r="D394" s="64"/>
      <c r="E394" s="288" t="str">
        <f>IF(ISBLANK(D394), "", VLOOKUP(D394, Z!$A$2:$C$4127, 3, FALSE))</f>
        <v/>
      </c>
      <c r="F394" s="133"/>
      <c r="G394" s="133"/>
      <c r="H394" s="133"/>
      <c r="I394" s="133"/>
      <c r="J394" s="225"/>
      <c r="K394" s="212"/>
      <c r="L394" s="133"/>
      <c r="M394" s="133"/>
      <c r="N394" s="133"/>
      <c r="O394" s="133"/>
      <c r="P394" s="133"/>
      <c r="Q394" s="133"/>
      <c r="R394" s="133"/>
      <c r="S394" s="212"/>
      <c r="T394" s="152"/>
      <c r="U394" s="134"/>
      <c r="V394" s="132"/>
      <c r="W394" s="64"/>
      <c r="X394" s="288" t="str">
        <f>IF(ISBLANK(W394), "", VLOOKUP(W394, Z!$A$2:$C$4127, 3, FALSE))</f>
        <v/>
      </c>
      <c r="Y394" s="162"/>
      <c r="Z394" s="209">
        <f t="shared" si="5"/>
        <v>0</v>
      </c>
      <c r="AA394" s="203"/>
    </row>
    <row r="395" spans="1:27" ht="12.75" customHeight="1" x14ac:dyDescent="0.2">
      <c r="A395" s="208"/>
      <c r="B395" s="205">
        <v>366</v>
      </c>
      <c r="C395" s="132"/>
      <c r="D395" s="64"/>
      <c r="E395" s="288" t="str">
        <f>IF(ISBLANK(D395), "", VLOOKUP(D395, Z!$A$2:$C$4127, 3, FALSE))</f>
        <v/>
      </c>
      <c r="F395" s="133"/>
      <c r="G395" s="133"/>
      <c r="H395" s="133"/>
      <c r="I395" s="133"/>
      <c r="J395" s="225"/>
      <c r="K395" s="212"/>
      <c r="L395" s="133"/>
      <c r="M395" s="133"/>
      <c r="N395" s="133"/>
      <c r="O395" s="133"/>
      <c r="P395" s="133"/>
      <c r="Q395" s="133"/>
      <c r="R395" s="133"/>
      <c r="S395" s="212"/>
      <c r="T395" s="152"/>
      <c r="U395" s="134"/>
      <c r="V395" s="132"/>
      <c r="W395" s="64"/>
      <c r="X395" s="288" t="str">
        <f>IF(ISBLANK(W395), "", VLOOKUP(W395, Z!$A$2:$C$4127, 3, FALSE))</f>
        <v/>
      </c>
      <c r="Y395" s="162"/>
      <c r="Z395" s="209">
        <f t="shared" si="5"/>
        <v>0</v>
      </c>
      <c r="AA395" s="203"/>
    </row>
    <row r="396" spans="1:27" ht="12.75" customHeight="1" x14ac:dyDescent="0.2">
      <c r="A396" s="208"/>
      <c r="B396" s="205">
        <v>367</v>
      </c>
      <c r="C396" s="132"/>
      <c r="D396" s="64"/>
      <c r="E396" s="288" t="str">
        <f>IF(ISBLANK(D396), "", VLOOKUP(D396, Z!$A$2:$C$4127, 3, FALSE))</f>
        <v/>
      </c>
      <c r="F396" s="133"/>
      <c r="G396" s="133"/>
      <c r="H396" s="133"/>
      <c r="I396" s="133"/>
      <c r="J396" s="225"/>
      <c r="K396" s="212"/>
      <c r="L396" s="133"/>
      <c r="M396" s="133"/>
      <c r="N396" s="133"/>
      <c r="O396" s="133"/>
      <c r="P396" s="133"/>
      <c r="Q396" s="133"/>
      <c r="R396" s="133"/>
      <c r="S396" s="212"/>
      <c r="T396" s="152"/>
      <c r="U396" s="134"/>
      <c r="V396" s="132"/>
      <c r="W396" s="64"/>
      <c r="X396" s="288" t="str">
        <f>IF(ISBLANK(W396), "", VLOOKUP(W396, Z!$A$2:$C$4127, 3, FALSE))</f>
        <v/>
      </c>
      <c r="Y396" s="162"/>
      <c r="Z396" s="209">
        <f t="shared" si="5"/>
        <v>0</v>
      </c>
      <c r="AA396" s="203"/>
    </row>
    <row r="397" spans="1:27" ht="12.75" customHeight="1" x14ac:dyDescent="0.2">
      <c r="A397" s="208"/>
      <c r="B397" s="205">
        <v>368</v>
      </c>
      <c r="C397" s="132"/>
      <c r="D397" s="64"/>
      <c r="E397" s="288" t="str">
        <f>IF(ISBLANK(D397), "", VLOOKUP(D397, Z!$A$2:$C$4127, 3, FALSE))</f>
        <v/>
      </c>
      <c r="F397" s="133"/>
      <c r="G397" s="133"/>
      <c r="H397" s="133"/>
      <c r="I397" s="133"/>
      <c r="J397" s="225"/>
      <c r="K397" s="212"/>
      <c r="L397" s="133"/>
      <c r="M397" s="133"/>
      <c r="N397" s="133"/>
      <c r="O397" s="133"/>
      <c r="P397" s="133"/>
      <c r="Q397" s="133"/>
      <c r="R397" s="133"/>
      <c r="S397" s="212"/>
      <c r="T397" s="152"/>
      <c r="U397" s="134"/>
      <c r="V397" s="132"/>
      <c r="W397" s="64"/>
      <c r="X397" s="288" t="str">
        <f>IF(ISBLANK(W397), "", VLOOKUP(W397, Z!$A$2:$C$4127, 3, FALSE))</f>
        <v/>
      </c>
      <c r="Y397" s="162"/>
      <c r="Z397" s="209">
        <f t="shared" si="5"/>
        <v>0</v>
      </c>
      <c r="AA397" s="203"/>
    </row>
    <row r="398" spans="1:27" ht="12.75" customHeight="1" x14ac:dyDescent="0.2">
      <c r="A398" s="208"/>
      <c r="B398" s="205">
        <v>369</v>
      </c>
      <c r="C398" s="132"/>
      <c r="D398" s="64"/>
      <c r="E398" s="288" t="str">
        <f>IF(ISBLANK(D398), "", VLOOKUP(D398, Z!$A$2:$C$4127, 3, FALSE))</f>
        <v/>
      </c>
      <c r="F398" s="133"/>
      <c r="G398" s="133"/>
      <c r="H398" s="133"/>
      <c r="I398" s="133"/>
      <c r="J398" s="225"/>
      <c r="K398" s="212"/>
      <c r="L398" s="133"/>
      <c r="M398" s="133"/>
      <c r="N398" s="133"/>
      <c r="O398" s="133"/>
      <c r="P398" s="133"/>
      <c r="Q398" s="133"/>
      <c r="R398" s="133"/>
      <c r="S398" s="212"/>
      <c r="T398" s="152"/>
      <c r="U398" s="134"/>
      <c r="V398" s="132"/>
      <c r="W398" s="64"/>
      <c r="X398" s="288" t="str">
        <f>IF(ISBLANK(W398), "", VLOOKUP(W398, Z!$A$2:$C$4127, 3, FALSE))</f>
        <v/>
      </c>
      <c r="Y398" s="162"/>
      <c r="Z398" s="209">
        <f t="shared" si="5"/>
        <v>0</v>
      </c>
      <c r="AA398" s="203"/>
    </row>
    <row r="399" spans="1:27" ht="12.75" customHeight="1" x14ac:dyDescent="0.2">
      <c r="A399" s="208"/>
      <c r="B399" s="205">
        <v>370</v>
      </c>
      <c r="C399" s="132"/>
      <c r="D399" s="64"/>
      <c r="E399" s="288" t="str">
        <f>IF(ISBLANK(D399), "", VLOOKUP(D399, Z!$A$2:$C$4127, 3, FALSE))</f>
        <v/>
      </c>
      <c r="F399" s="133"/>
      <c r="G399" s="133"/>
      <c r="H399" s="133"/>
      <c r="I399" s="133"/>
      <c r="J399" s="225"/>
      <c r="K399" s="212"/>
      <c r="L399" s="133"/>
      <c r="M399" s="133"/>
      <c r="N399" s="133"/>
      <c r="O399" s="133"/>
      <c r="P399" s="133"/>
      <c r="Q399" s="133"/>
      <c r="R399" s="133"/>
      <c r="S399" s="212"/>
      <c r="T399" s="152"/>
      <c r="U399" s="134"/>
      <c r="V399" s="132"/>
      <c r="W399" s="64"/>
      <c r="X399" s="288" t="str">
        <f>IF(ISBLANK(W399), "", VLOOKUP(W399, Z!$A$2:$C$4127, 3, FALSE))</f>
        <v/>
      </c>
      <c r="Y399" s="162"/>
      <c r="Z399" s="209">
        <f t="shared" si="5"/>
        <v>0</v>
      </c>
      <c r="AA399" s="203"/>
    </row>
    <row r="400" spans="1:27" ht="12.75" customHeight="1" x14ac:dyDescent="0.2">
      <c r="A400" s="208"/>
      <c r="B400" s="205">
        <v>371</v>
      </c>
      <c r="C400" s="132"/>
      <c r="D400" s="64"/>
      <c r="E400" s="288" t="str">
        <f>IF(ISBLANK(D400), "", VLOOKUP(D400, Z!$A$2:$C$4127, 3, FALSE))</f>
        <v/>
      </c>
      <c r="F400" s="133"/>
      <c r="G400" s="133"/>
      <c r="H400" s="133"/>
      <c r="I400" s="133"/>
      <c r="J400" s="225"/>
      <c r="K400" s="212"/>
      <c r="L400" s="133"/>
      <c r="M400" s="133"/>
      <c r="N400" s="133"/>
      <c r="O400" s="133"/>
      <c r="P400" s="133"/>
      <c r="Q400" s="133"/>
      <c r="R400" s="133"/>
      <c r="S400" s="212"/>
      <c r="T400" s="152"/>
      <c r="U400" s="134"/>
      <c r="V400" s="132"/>
      <c r="W400" s="64"/>
      <c r="X400" s="288" t="str">
        <f>IF(ISBLANK(W400), "", VLOOKUP(W400, Z!$A$2:$C$4127, 3, FALSE))</f>
        <v/>
      </c>
      <c r="Y400" s="162"/>
      <c r="Z400" s="209">
        <f t="shared" si="5"/>
        <v>0</v>
      </c>
      <c r="AA400" s="203"/>
    </row>
    <row r="401" spans="1:27" ht="12.75" customHeight="1" x14ac:dyDescent="0.2">
      <c r="A401" s="208"/>
      <c r="B401" s="205">
        <v>372</v>
      </c>
      <c r="C401" s="132"/>
      <c r="D401" s="64"/>
      <c r="E401" s="288" t="str">
        <f>IF(ISBLANK(D401), "", VLOOKUP(D401, Z!$A$2:$C$4127, 3, FALSE))</f>
        <v/>
      </c>
      <c r="F401" s="133"/>
      <c r="G401" s="133"/>
      <c r="H401" s="133"/>
      <c r="I401" s="133"/>
      <c r="J401" s="225"/>
      <c r="K401" s="212"/>
      <c r="L401" s="133"/>
      <c r="M401" s="133"/>
      <c r="N401" s="133"/>
      <c r="O401" s="133"/>
      <c r="P401" s="133"/>
      <c r="Q401" s="133"/>
      <c r="R401" s="133"/>
      <c r="S401" s="212"/>
      <c r="T401" s="152"/>
      <c r="U401" s="134"/>
      <c r="V401" s="132"/>
      <c r="W401" s="64"/>
      <c r="X401" s="288" t="str">
        <f>IF(ISBLANK(W401), "", VLOOKUP(W401, Z!$A$2:$C$4127, 3, FALSE))</f>
        <v/>
      </c>
      <c r="Y401" s="162"/>
      <c r="Z401" s="209">
        <f t="shared" si="5"/>
        <v>0</v>
      </c>
      <c r="AA401" s="203"/>
    </row>
    <row r="402" spans="1:27" ht="12.75" customHeight="1" x14ac:dyDescent="0.2">
      <c r="A402" s="208"/>
      <c r="B402" s="205">
        <v>373</v>
      </c>
      <c r="C402" s="132"/>
      <c r="D402" s="64"/>
      <c r="E402" s="288" t="str">
        <f>IF(ISBLANK(D402), "", VLOOKUP(D402, Z!$A$2:$C$4127, 3, FALSE))</f>
        <v/>
      </c>
      <c r="F402" s="133"/>
      <c r="G402" s="133"/>
      <c r="H402" s="133"/>
      <c r="I402" s="133"/>
      <c r="J402" s="225"/>
      <c r="K402" s="212"/>
      <c r="L402" s="133"/>
      <c r="M402" s="133"/>
      <c r="N402" s="133"/>
      <c r="O402" s="133"/>
      <c r="P402" s="133"/>
      <c r="Q402" s="133"/>
      <c r="R402" s="133"/>
      <c r="S402" s="212"/>
      <c r="T402" s="152"/>
      <c r="U402" s="134"/>
      <c r="V402" s="132"/>
      <c r="W402" s="64"/>
      <c r="X402" s="288" t="str">
        <f>IF(ISBLANK(W402), "", VLOOKUP(W402, Z!$A$2:$C$4127, 3, FALSE))</f>
        <v/>
      </c>
      <c r="Y402" s="162"/>
      <c r="Z402" s="209">
        <f t="shared" si="5"/>
        <v>0</v>
      </c>
      <c r="AA402" s="203"/>
    </row>
    <row r="403" spans="1:27" ht="12.75" customHeight="1" x14ac:dyDescent="0.2">
      <c r="A403" s="208"/>
      <c r="B403" s="205">
        <v>374</v>
      </c>
      <c r="C403" s="132"/>
      <c r="D403" s="64"/>
      <c r="E403" s="288" t="str">
        <f>IF(ISBLANK(D403), "", VLOOKUP(D403, Z!$A$2:$C$4127, 3, FALSE))</f>
        <v/>
      </c>
      <c r="F403" s="133"/>
      <c r="G403" s="133"/>
      <c r="H403" s="133"/>
      <c r="I403" s="133"/>
      <c r="J403" s="225"/>
      <c r="K403" s="212"/>
      <c r="L403" s="133"/>
      <c r="M403" s="133"/>
      <c r="N403" s="133"/>
      <c r="O403" s="133"/>
      <c r="P403" s="133"/>
      <c r="Q403" s="133"/>
      <c r="R403" s="133"/>
      <c r="S403" s="212"/>
      <c r="T403" s="152"/>
      <c r="U403" s="134"/>
      <c r="V403" s="132"/>
      <c r="W403" s="64"/>
      <c r="X403" s="288" t="str">
        <f>IF(ISBLANK(W403), "", VLOOKUP(W403, Z!$A$2:$C$4127, 3, FALSE))</f>
        <v/>
      </c>
      <c r="Y403" s="162"/>
      <c r="Z403" s="209">
        <f t="shared" si="5"/>
        <v>0</v>
      </c>
      <c r="AA403" s="203"/>
    </row>
    <row r="404" spans="1:27" ht="12.75" customHeight="1" x14ac:dyDescent="0.2">
      <c r="A404" s="208"/>
      <c r="B404" s="205">
        <v>375</v>
      </c>
      <c r="C404" s="132"/>
      <c r="D404" s="64"/>
      <c r="E404" s="288" t="str">
        <f>IF(ISBLANK(D404), "", VLOOKUP(D404, Z!$A$2:$C$4127, 3, FALSE))</f>
        <v/>
      </c>
      <c r="F404" s="133"/>
      <c r="G404" s="133"/>
      <c r="H404" s="133"/>
      <c r="I404" s="133"/>
      <c r="J404" s="225"/>
      <c r="K404" s="212"/>
      <c r="L404" s="133"/>
      <c r="M404" s="133"/>
      <c r="N404" s="133"/>
      <c r="O404" s="133"/>
      <c r="P404" s="133"/>
      <c r="Q404" s="133"/>
      <c r="R404" s="133"/>
      <c r="S404" s="212"/>
      <c r="T404" s="152"/>
      <c r="U404" s="134"/>
      <c r="V404" s="132"/>
      <c r="W404" s="64"/>
      <c r="X404" s="288" t="str">
        <f>IF(ISBLANK(W404), "", VLOOKUP(W404, Z!$A$2:$C$4127, 3, FALSE))</f>
        <v/>
      </c>
      <c r="Y404" s="162"/>
      <c r="Z404" s="209">
        <f t="shared" si="5"/>
        <v>0</v>
      </c>
      <c r="AA404" s="203"/>
    </row>
    <row r="405" spans="1:27" ht="12.75" customHeight="1" x14ac:dyDescent="0.2">
      <c r="A405" s="208"/>
      <c r="B405" s="205">
        <v>376</v>
      </c>
      <c r="C405" s="132"/>
      <c r="D405" s="64"/>
      <c r="E405" s="288" t="str">
        <f>IF(ISBLANK(D405), "", VLOOKUP(D405, Z!$A$2:$C$4127, 3, FALSE))</f>
        <v/>
      </c>
      <c r="F405" s="133"/>
      <c r="G405" s="133"/>
      <c r="H405" s="133"/>
      <c r="I405" s="133"/>
      <c r="J405" s="225"/>
      <c r="K405" s="212"/>
      <c r="L405" s="133"/>
      <c r="M405" s="133"/>
      <c r="N405" s="133"/>
      <c r="O405" s="133"/>
      <c r="P405" s="133"/>
      <c r="Q405" s="133"/>
      <c r="R405" s="133"/>
      <c r="S405" s="212"/>
      <c r="T405" s="152"/>
      <c r="U405" s="134"/>
      <c r="V405" s="132"/>
      <c r="W405" s="64"/>
      <c r="X405" s="288" t="str">
        <f>IF(ISBLANK(W405), "", VLOOKUP(W405, Z!$A$2:$C$4127, 3, FALSE))</f>
        <v/>
      </c>
      <c r="Y405" s="162"/>
      <c r="Z405" s="209">
        <f t="shared" si="5"/>
        <v>0</v>
      </c>
      <c r="AA405" s="203"/>
    </row>
    <row r="406" spans="1:27" ht="12.75" customHeight="1" x14ac:dyDescent="0.2">
      <c r="A406" s="208"/>
      <c r="B406" s="205">
        <v>377</v>
      </c>
      <c r="C406" s="132"/>
      <c r="D406" s="64"/>
      <c r="E406" s="288" t="str">
        <f>IF(ISBLANK(D406), "", VLOOKUP(D406, Z!$A$2:$C$4127, 3, FALSE))</f>
        <v/>
      </c>
      <c r="F406" s="133"/>
      <c r="G406" s="133"/>
      <c r="H406" s="133"/>
      <c r="I406" s="133"/>
      <c r="J406" s="225"/>
      <c r="K406" s="212"/>
      <c r="L406" s="133"/>
      <c r="M406" s="133"/>
      <c r="N406" s="133"/>
      <c r="O406" s="133"/>
      <c r="P406" s="133"/>
      <c r="Q406" s="133"/>
      <c r="R406" s="133"/>
      <c r="S406" s="212"/>
      <c r="T406" s="152"/>
      <c r="U406" s="134"/>
      <c r="V406" s="132"/>
      <c r="W406" s="64"/>
      <c r="X406" s="288" t="str">
        <f>IF(ISBLANK(W406), "", VLOOKUP(W406, Z!$A$2:$C$4127, 3, FALSE))</f>
        <v/>
      </c>
      <c r="Y406" s="162"/>
      <c r="Z406" s="209">
        <f t="shared" si="5"/>
        <v>0</v>
      </c>
      <c r="AA406" s="203"/>
    </row>
    <row r="407" spans="1:27" ht="12.75" customHeight="1" x14ac:dyDescent="0.2">
      <c r="A407" s="208"/>
      <c r="B407" s="205">
        <v>378</v>
      </c>
      <c r="C407" s="132"/>
      <c r="D407" s="64"/>
      <c r="E407" s="288" t="str">
        <f>IF(ISBLANK(D407), "", VLOOKUP(D407, Z!$A$2:$C$4127, 3, FALSE))</f>
        <v/>
      </c>
      <c r="F407" s="133"/>
      <c r="G407" s="133"/>
      <c r="H407" s="133"/>
      <c r="I407" s="133"/>
      <c r="J407" s="225"/>
      <c r="K407" s="212"/>
      <c r="L407" s="133"/>
      <c r="M407" s="133"/>
      <c r="N407" s="133"/>
      <c r="O407" s="133"/>
      <c r="P407" s="133"/>
      <c r="Q407" s="133"/>
      <c r="R407" s="133"/>
      <c r="S407" s="212"/>
      <c r="T407" s="152"/>
      <c r="U407" s="134"/>
      <c r="V407" s="132"/>
      <c r="W407" s="64"/>
      <c r="X407" s="288" t="str">
        <f>IF(ISBLANK(W407), "", VLOOKUP(W407, Z!$A$2:$C$4127, 3, FALSE))</f>
        <v/>
      </c>
      <c r="Y407" s="162"/>
      <c r="Z407" s="209">
        <f t="shared" si="5"/>
        <v>0</v>
      </c>
      <c r="AA407" s="203"/>
    </row>
    <row r="408" spans="1:27" ht="12.75" customHeight="1" x14ac:dyDescent="0.2">
      <c r="A408" s="208"/>
      <c r="B408" s="205">
        <v>379</v>
      </c>
      <c r="C408" s="132"/>
      <c r="D408" s="64"/>
      <c r="E408" s="288" t="str">
        <f>IF(ISBLANK(D408), "", VLOOKUP(D408, Z!$A$2:$C$4127, 3, FALSE))</f>
        <v/>
      </c>
      <c r="F408" s="133"/>
      <c r="G408" s="133"/>
      <c r="H408" s="133"/>
      <c r="I408" s="133"/>
      <c r="J408" s="225"/>
      <c r="K408" s="212"/>
      <c r="L408" s="133"/>
      <c r="M408" s="133"/>
      <c r="N408" s="133"/>
      <c r="O408" s="133"/>
      <c r="P408" s="133"/>
      <c r="Q408" s="133"/>
      <c r="R408" s="133"/>
      <c r="S408" s="212"/>
      <c r="T408" s="152"/>
      <c r="U408" s="134"/>
      <c r="V408" s="132"/>
      <c r="W408" s="64"/>
      <c r="X408" s="288" t="str">
        <f>IF(ISBLANK(W408), "", VLOOKUP(W408, Z!$A$2:$C$4127, 3, FALSE))</f>
        <v/>
      </c>
      <c r="Y408" s="162"/>
      <c r="Z408" s="209">
        <f t="shared" si="5"/>
        <v>0</v>
      </c>
      <c r="AA408" s="203"/>
    </row>
    <row r="409" spans="1:27" ht="12.75" customHeight="1" x14ac:dyDescent="0.2">
      <c r="A409" s="208"/>
      <c r="B409" s="205">
        <v>380</v>
      </c>
      <c r="C409" s="132"/>
      <c r="D409" s="64"/>
      <c r="E409" s="288" t="str">
        <f>IF(ISBLANK(D409), "", VLOOKUP(D409, Z!$A$2:$C$4127, 3, FALSE))</f>
        <v/>
      </c>
      <c r="F409" s="133"/>
      <c r="G409" s="133"/>
      <c r="H409" s="133"/>
      <c r="I409" s="133"/>
      <c r="J409" s="225"/>
      <c r="K409" s="212"/>
      <c r="L409" s="133"/>
      <c r="M409" s="133"/>
      <c r="N409" s="133"/>
      <c r="O409" s="133"/>
      <c r="P409" s="133"/>
      <c r="Q409" s="133"/>
      <c r="R409" s="133"/>
      <c r="S409" s="212"/>
      <c r="T409" s="152"/>
      <c r="U409" s="134"/>
      <c r="V409" s="132"/>
      <c r="W409" s="64"/>
      <c r="X409" s="288" t="str">
        <f>IF(ISBLANK(W409), "", VLOOKUP(W409, Z!$A$2:$C$4127, 3, FALSE))</f>
        <v/>
      </c>
      <c r="Y409" s="162"/>
      <c r="Z409" s="209">
        <f t="shared" si="5"/>
        <v>0</v>
      </c>
      <c r="AA409" s="203"/>
    </row>
    <row r="410" spans="1:27" ht="12.75" customHeight="1" x14ac:dyDescent="0.2">
      <c r="A410" s="208"/>
      <c r="B410" s="205">
        <v>381</v>
      </c>
      <c r="C410" s="132"/>
      <c r="D410" s="64"/>
      <c r="E410" s="288" t="str">
        <f>IF(ISBLANK(D410), "", VLOOKUP(D410, Z!$A$2:$C$4127, 3, FALSE))</f>
        <v/>
      </c>
      <c r="F410" s="133"/>
      <c r="G410" s="133"/>
      <c r="H410" s="133"/>
      <c r="I410" s="133"/>
      <c r="J410" s="225"/>
      <c r="K410" s="212"/>
      <c r="L410" s="133"/>
      <c r="M410" s="133"/>
      <c r="N410" s="133"/>
      <c r="O410" s="133"/>
      <c r="P410" s="133"/>
      <c r="Q410" s="133"/>
      <c r="R410" s="133"/>
      <c r="S410" s="212"/>
      <c r="T410" s="152"/>
      <c r="U410" s="134"/>
      <c r="V410" s="132"/>
      <c r="W410" s="64"/>
      <c r="X410" s="288" t="str">
        <f>IF(ISBLANK(W410), "", VLOOKUP(W410, Z!$A$2:$C$4127, 3, FALSE))</f>
        <v/>
      </c>
      <c r="Y410" s="162"/>
      <c r="Z410" s="209">
        <f t="shared" si="5"/>
        <v>0</v>
      </c>
      <c r="AA410" s="203"/>
    </row>
    <row r="411" spans="1:27" ht="12.75" customHeight="1" x14ac:dyDescent="0.2">
      <c r="A411" s="208"/>
      <c r="B411" s="205">
        <v>382</v>
      </c>
      <c r="C411" s="132"/>
      <c r="D411" s="64"/>
      <c r="E411" s="288" t="str">
        <f>IF(ISBLANK(D411), "", VLOOKUP(D411, Z!$A$2:$C$4127, 3, FALSE))</f>
        <v/>
      </c>
      <c r="F411" s="133"/>
      <c r="G411" s="133"/>
      <c r="H411" s="133"/>
      <c r="I411" s="133"/>
      <c r="J411" s="225"/>
      <c r="K411" s="212"/>
      <c r="L411" s="133"/>
      <c r="M411" s="133"/>
      <c r="N411" s="133"/>
      <c r="O411" s="133"/>
      <c r="P411" s="133"/>
      <c r="Q411" s="133"/>
      <c r="R411" s="133"/>
      <c r="S411" s="212"/>
      <c r="T411" s="152"/>
      <c r="U411" s="134"/>
      <c r="V411" s="132"/>
      <c r="W411" s="64"/>
      <c r="X411" s="288" t="str">
        <f>IF(ISBLANK(W411), "", VLOOKUP(W411, Z!$A$2:$C$4127, 3, FALSE))</f>
        <v/>
      </c>
      <c r="Y411" s="162"/>
      <c r="Z411" s="209">
        <f t="shared" si="5"/>
        <v>0</v>
      </c>
      <c r="AA411" s="203"/>
    </row>
    <row r="412" spans="1:27" ht="12.75" customHeight="1" x14ac:dyDescent="0.2">
      <c r="A412" s="208"/>
      <c r="B412" s="205">
        <v>383</v>
      </c>
      <c r="C412" s="132"/>
      <c r="D412" s="64"/>
      <c r="E412" s="288" t="str">
        <f>IF(ISBLANK(D412), "", VLOOKUP(D412, Z!$A$2:$C$4127, 3, FALSE))</f>
        <v/>
      </c>
      <c r="F412" s="133"/>
      <c r="G412" s="133"/>
      <c r="H412" s="133"/>
      <c r="I412" s="133"/>
      <c r="J412" s="225"/>
      <c r="K412" s="212"/>
      <c r="L412" s="133"/>
      <c r="M412" s="133"/>
      <c r="N412" s="133"/>
      <c r="O412" s="133"/>
      <c r="P412" s="133"/>
      <c r="Q412" s="133"/>
      <c r="R412" s="133"/>
      <c r="S412" s="212"/>
      <c r="T412" s="152"/>
      <c r="U412" s="134"/>
      <c r="V412" s="132"/>
      <c r="W412" s="64"/>
      <c r="X412" s="288" t="str">
        <f>IF(ISBLANK(W412), "", VLOOKUP(W412, Z!$A$2:$C$4127, 3, FALSE))</f>
        <v/>
      </c>
      <c r="Y412" s="162"/>
      <c r="Z412" s="209">
        <f t="shared" si="5"/>
        <v>0</v>
      </c>
      <c r="AA412" s="203"/>
    </row>
    <row r="413" spans="1:27" ht="12.75" customHeight="1" x14ac:dyDescent="0.2">
      <c r="A413" s="208"/>
      <c r="B413" s="205">
        <v>384</v>
      </c>
      <c r="C413" s="132"/>
      <c r="D413" s="64"/>
      <c r="E413" s="288" t="str">
        <f>IF(ISBLANK(D413), "", VLOOKUP(D413, Z!$A$2:$C$4127, 3, FALSE))</f>
        <v/>
      </c>
      <c r="F413" s="133"/>
      <c r="G413" s="133"/>
      <c r="H413" s="133"/>
      <c r="I413" s="133"/>
      <c r="J413" s="225"/>
      <c r="K413" s="212"/>
      <c r="L413" s="133"/>
      <c r="M413" s="133"/>
      <c r="N413" s="133"/>
      <c r="O413" s="133"/>
      <c r="P413" s="133"/>
      <c r="Q413" s="133"/>
      <c r="R413" s="133"/>
      <c r="S413" s="212"/>
      <c r="T413" s="152"/>
      <c r="U413" s="134"/>
      <c r="V413" s="132"/>
      <c r="W413" s="64"/>
      <c r="X413" s="288" t="str">
        <f>IF(ISBLANK(W413), "", VLOOKUP(W413, Z!$A$2:$C$4127, 3, FALSE))</f>
        <v/>
      </c>
      <c r="Y413" s="162"/>
      <c r="Z413" s="209">
        <f t="shared" si="5"/>
        <v>0</v>
      </c>
      <c r="AA413" s="203"/>
    </row>
    <row r="414" spans="1:27" ht="12.75" customHeight="1" x14ac:dyDescent="0.2">
      <c r="A414" s="208"/>
      <c r="B414" s="205">
        <v>385</v>
      </c>
      <c r="C414" s="132"/>
      <c r="D414" s="64"/>
      <c r="E414" s="288" t="str">
        <f>IF(ISBLANK(D414), "", VLOOKUP(D414, Z!$A$2:$C$4127, 3, FALSE))</f>
        <v/>
      </c>
      <c r="F414" s="133"/>
      <c r="G414" s="133"/>
      <c r="H414" s="133"/>
      <c r="I414" s="133"/>
      <c r="J414" s="225"/>
      <c r="K414" s="212"/>
      <c r="L414" s="133"/>
      <c r="M414" s="133"/>
      <c r="N414" s="133"/>
      <c r="O414" s="133"/>
      <c r="P414" s="133"/>
      <c r="Q414" s="133"/>
      <c r="R414" s="133"/>
      <c r="S414" s="212"/>
      <c r="T414" s="152"/>
      <c r="U414" s="134"/>
      <c r="V414" s="132"/>
      <c r="W414" s="64"/>
      <c r="X414" s="288" t="str">
        <f>IF(ISBLANK(W414), "", VLOOKUP(W414, Z!$A$2:$C$4127, 3, FALSE))</f>
        <v/>
      </c>
      <c r="Y414" s="162"/>
      <c r="Z414" s="209">
        <f t="shared" ref="Z414:Z477" si="6">IFERROR((K414-S414)*0.75*T414, 0)</f>
        <v>0</v>
      </c>
      <c r="AA414" s="203"/>
    </row>
    <row r="415" spans="1:27" ht="12.75" customHeight="1" x14ac:dyDescent="0.2">
      <c r="A415" s="208"/>
      <c r="B415" s="205">
        <v>386</v>
      </c>
      <c r="C415" s="132"/>
      <c r="D415" s="64"/>
      <c r="E415" s="288" t="str">
        <f>IF(ISBLANK(D415), "", VLOOKUP(D415, Z!$A$2:$C$4127, 3, FALSE))</f>
        <v/>
      </c>
      <c r="F415" s="133"/>
      <c r="G415" s="133"/>
      <c r="H415" s="133"/>
      <c r="I415" s="133"/>
      <c r="J415" s="225"/>
      <c r="K415" s="212"/>
      <c r="L415" s="133"/>
      <c r="M415" s="133"/>
      <c r="N415" s="133"/>
      <c r="O415" s="133"/>
      <c r="P415" s="133"/>
      <c r="Q415" s="133"/>
      <c r="R415" s="133"/>
      <c r="S415" s="212"/>
      <c r="T415" s="152"/>
      <c r="U415" s="134"/>
      <c r="V415" s="132"/>
      <c r="W415" s="64"/>
      <c r="X415" s="288" t="str">
        <f>IF(ISBLANK(W415), "", VLOOKUP(W415, Z!$A$2:$C$4127, 3, FALSE))</f>
        <v/>
      </c>
      <c r="Y415" s="162"/>
      <c r="Z415" s="209">
        <f t="shared" si="6"/>
        <v>0</v>
      </c>
      <c r="AA415" s="203"/>
    </row>
    <row r="416" spans="1:27" ht="12.75" customHeight="1" x14ac:dyDescent="0.2">
      <c r="A416" s="208"/>
      <c r="B416" s="205">
        <v>387</v>
      </c>
      <c r="C416" s="132"/>
      <c r="D416" s="64"/>
      <c r="E416" s="288" t="str">
        <f>IF(ISBLANK(D416), "", VLOOKUP(D416, Z!$A$2:$C$4127, 3, FALSE))</f>
        <v/>
      </c>
      <c r="F416" s="133"/>
      <c r="G416" s="133"/>
      <c r="H416" s="133"/>
      <c r="I416" s="133"/>
      <c r="J416" s="225"/>
      <c r="K416" s="212"/>
      <c r="L416" s="133"/>
      <c r="M416" s="133"/>
      <c r="N416" s="133"/>
      <c r="O416" s="133"/>
      <c r="P416" s="133"/>
      <c r="Q416" s="133"/>
      <c r="R416" s="133"/>
      <c r="S416" s="212"/>
      <c r="T416" s="152"/>
      <c r="U416" s="134"/>
      <c r="V416" s="132"/>
      <c r="W416" s="64"/>
      <c r="X416" s="288" t="str">
        <f>IF(ISBLANK(W416), "", VLOOKUP(W416, Z!$A$2:$C$4127, 3, FALSE))</f>
        <v/>
      </c>
      <c r="Y416" s="162"/>
      <c r="Z416" s="209">
        <f t="shared" si="6"/>
        <v>0</v>
      </c>
      <c r="AA416" s="203"/>
    </row>
    <row r="417" spans="1:27" ht="12.75" customHeight="1" x14ac:dyDescent="0.2">
      <c r="A417" s="208"/>
      <c r="B417" s="205">
        <v>388</v>
      </c>
      <c r="C417" s="132"/>
      <c r="D417" s="64"/>
      <c r="E417" s="288" t="str">
        <f>IF(ISBLANK(D417), "", VLOOKUP(D417, Z!$A$2:$C$4127, 3, FALSE))</f>
        <v/>
      </c>
      <c r="F417" s="133"/>
      <c r="G417" s="133"/>
      <c r="H417" s="133"/>
      <c r="I417" s="133"/>
      <c r="J417" s="225"/>
      <c r="K417" s="212"/>
      <c r="L417" s="133"/>
      <c r="M417" s="133"/>
      <c r="N417" s="133"/>
      <c r="O417" s="133"/>
      <c r="P417" s="133"/>
      <c r="Q417" s="133"/>
      <c r="R417" s="133"/>
      <c r="S417" s="212"/>
      <c r="T417" s="152"/>
      <c r="U417" s="134"/>
      <c r="V417" s="132"/>
      <c r="W417" s="64"/>
      <c r="X417" s="288" t="str">
        <f>IF(ISBLANK(W417), "", VLOOKUP(W417, Z!$A$2:$C$4127, 3, FALSE))</f>
        <v/>
      </c>
      <c r="Y417" s="162"/>
      <c r="Z417" s="209">
        <f t="shared" si="6"/>
        <v>0</v>
      </c>
      <c r="AA417" s="203"/>
    </row>
    <row r="418" spans="1:27" ht="12.75" customHeight="1" x14ac:dyDescent="0.2">
      <c r="A418" s="208"/>
      <c r="B418" s="205">
        <v>389</v>
      </c>
      <c r="C418" s="132"/>
      <c r="D418" s="64"/>
      <c r="E418" s="288" t="str">
        <f>IF(ISBLANK(D418), "", VLOOKUP(D418, Z!$A$2:$C$4127, 3, FALSE))</f>
        <v/>
      </c>
      <c r="F418" s="133"/>
      <c r="G418" s="133"/>
      <c r="H418" s="133"/>
      <c r="I418" s="133"/>
      <c r="J418" s="225"/>
      <c r="K418" s="212"/>
      <c r="L418" s="133"/>
      <c r="M418" s="133"/>
      <c r="N418" s="133"/>
      <c r="O418" s="133"/>
      <c r="P418" s="133"/>
      <c r="Q418" s="133"/>
      <c r="R418" s="133"/>
      <c r="S418" s="212"/>
      <c r="T418" s="152"/>
      <c r="U418" s="134"/>
      <c r="V418" s="132"/>
      <c r="W418" s="64"/>
      <c r="X418" s="288" t="str">
        <f>IF(ISBLANK(W418), "", VLOOKUP(W418, Z!$A$2:$C$4127, 3, FALSE))</f>
        <v/>
      </c>
      <c r="Y418" s="162"/>
      <c r="Z418" s="209">
        <f t="shared" si="6"/>
        <v>0</v>
      </c>
      <c r="AA418" s="203"/>
    </row>
    <row r="419" spans="1:27" ht="12.75" customHeight="1" x14ac:dyDescent="0.2">
      <c r="A419" s="208"/>
      <c r="B419" s="205">
        <v>390</v>
      </c>
      <c r="C419" s="132"/>
      <c r="D419" s="64"/>
      <c r="E419" s="288" t="str">
        <f>IF(ISBLANK(D419), "", VLOOKUP(D419, Z!$A$2:$C$4127, 3, FALSE))</f>
        <v/>
      </c>
      <c r="F419" s="133"/>
      <c r="G419" s="133"/>
      <c r="H419" s="133"/>
      <c r="I419" s="133"/>
      <c r="J419" s="225"/>
      <c r="K419" s="212"/>
      <c r="L419" s="133"/>
      <c r="M419" s="133"/>
      <c r="N419" s="133"/>
      <c r="O419" s="133"/>
      <c r="P419" s="133"/>
      <c r="Q419" s="133"/>
      <c r="R419" s="133"/>
      <c r="S419" s="212"/>
      <c r="T419" s="152"/>
      <c r="U419" s="134"/>
      <c r="V419" s="132"/>
      <c r="W419" s="64"/>
      <c r="X419" s="288" t="str">
        <f>IF(ISBLANK(W419), "", VLOOKUP(W419, Z!$A$2:$C$4127, 3, FALSE))</f>
        <v/>
      </c>
      <c r="Y419" s="162"/>
      <c r="Z419" s="209">
        <f t="shared" si="6"/>
        <v>0</v>
      </c>
      <c r="AA419" s="203"/>
    </row>
    <row r="420" spans="1:27" ht="12.75" customHeight="1" x14ac:dyDescent="0.2">
      <c r="A420" s="208"/>
      <c r="B420" s="205">
        <v>391</v>
      </c>
      <c r="C420" s="132"/>
      <c r="D420" s="64"/>
      <c r="E420" s="288" t="str">
        <f>IF(ISBLANK(D420), "", VLOOKUP(D420, Z!$A$2:$C$4127, 3, FALSE))</f>
        <v/>
      </c>
      <c r="F420" s="133"/>
      <c r="G420" s="133"/>
      <c r="H420" s="133"/>
      <c r="I420" s="133"/>
      <c r="J420" s="225"/>
      <c r="K420" s="212"/>
      <c r="L420" s="133"/>
      <c r="M420" s="133"/>
      <c r="N420" s="133"/>
      <c r="O420" s="133"/>
      <c r="P420" s="133"/>
      <c r="Q420" s="133"/>
      <c r="R420" s="133"/>
      <c r="S420" s="212"/>
      <c r="T420" s="152"/>
      <c r="U420" s="134"/>
      <c r="V420" s="132"/>
      <c r="W420" s="64"/>
      <c r="X420" s="288" t="str">
        <f>IF(ISBLANK(W420), "", VLOOKUP(W420, Z!$A$2:$C$4127, 3, FALSE))</f>
        <v/>
      </c>
      <c r="Y420" s="162"/>
      <c r="Z420" s="209">
        <f t="shared" si="6"/>
        <v>0</v>
      </c>
      <c r="AA420" s="203"/>
    </row>
    <row r="421" spans="1:27" ht="12.75" customHeight="1" x14ac:dyDescent="0.2">
      <c r="A421" s="208"/>
      <c r="B421" s="205">
        <v>392</v>
      </c>
      <c r="C421" s="132"/>
      <c r="D421" s="64"/>
      <c r="E421" s="288" t="str">
        <f>IF(ISBLANK(D421), "", VLOOKUP(D421, Z!$A$2:$C$4127, 3, FALSE))</f>
        <v/>
      </c>
      <c r="F421" s="133"/>
      <c r="G421" s="133"/>
      <c r="H421" s="133"/>
      <c r="I421" s="133"/>
      <c r="J421" s="225"/>
      <c r="K421" s="212"/>
      <c r="L421" s="133"/>
      <c r="M421" s="133"/>
      <c r="N421" s="133"/>
      <c r="O421" s="133"/>
      <c r="P421" s="133"/>
      <c r="Q421" s="133"/>
      <c r="R421" s="133"/>
      <c r="S421" s="212"/>
      <c r="T421" s="152"/>
      <c r="U421" s="134"/>
      <c r="V421" s="132"/>
      <c r="W421" s="64"/>
      <c r="X421" s="288" t="str">
        <f>IF(ISBLANK(W421), "", VLOOKUP(W421, Z!$A$2:$C$4127, 3, FALSE))</f>
        <v/>
      </c>
      <c r="Y421" s="162"/>
      <c r="Z421" s="209">
        <f t="shared" si="6"/>
        <v>0</v>
      </c>
      <c r="AA421" s="203"/>
    </row>
    <row r="422" spans="1:27" ht="12.75" customHeight="1" x14ac:dyDescent="0.2">
      <c r="A422" s="208"/>
      <c r="B422" s="205">
        <v>393</v>
      </c>
      <c r="C422" s="132"/>
      <c r="D422" s="64"/>
      <c r="E422" s="288" t="str">
        <f>IF(ISBLANK(D422), "", VLOOKUP(D422, Z!$A$2:$C$4127, 3, FALSE))</f>
        <v/>
      </c>
      <c r="F422" s="133"/>
      <c r="G422" s="133"/>
      <c r="H422" s="133"/>
      <c r="I422" s="133"/>
      <c r="J422" s="225"/>
      <c r="K422" s="212"/>
      <c r="L422" s="133"/>
      <c r="M422" s="133"/>
      <c r="N422" s="133"/>
      <c r="O422" s="133"/>
      <c r="P422" s="133"/>
      <c r="Q422" s="133"/>
      <c r="R422" s="133"/>
      <c r="S422" s="212"/>
      <c r="T422" s="152"/>
      <c r="U422" s="134"/>
      <c r="V422" s="132"/>
      <c r="W422" s="64"/>
      <c r="X422" s="288" t="str">
        <f>IF(ISBLANK(W422), "", VLOOKUP(W422, Z!$A$2:$C$4127, 3, FALSE))</f>
        <v/>
      </c>
      <c r="Y422" s="162"/>
      <c r="Z422" s="209">
        <f t="shared" si="6"/>
        <v>0</v>
      </c>
      <c r="AA422" s="203"/>
    </row>
    <row r="423" spans="1:27" ht="12.75" customHeight="1" x14ac:dyDescent="0.2">
      <c r="A423" s="208"/>
      <c r="B423" s="205">
        <v>394</v>
      </c>
      <c r="C423" s="132"/>
      <c r="D423" s="64"/>
      <c r="E423" s="288" t="str">
        <f>IF(ISBLANK(D423), "", VLOOKUP(D423, Z!$A$2:$C$4127, 3, FALSE))</f>
        <v/>
      </c>
      <c r="F423" s="133"/>
      <c r="G423" s="133"/>
      <c r="H423" s="133"/>
      <c r="I423" s="133"/>
      <c r="J423" s="225"/>
      <c r="K423" s="212"/>
      <c r="L423" s="133"/>
      <c r="M423" s="133"/>
      <c r="N423" s="133"/>
      <c r="O423" s="133"/>
      <c r="P423" s="133"/>
      <c r="Q423" s="133"/>
      <c r="R423" s="133"/>
      <c r="S423" s="212"/>
      <c r="T423" s="152"/>
      <c r="U423" s="134"/>
      <c r="V423" s="132"/>
      <c r="W423" s="64"/>
      <c r="X423" s="288" t="str">
        <f>IF(ISBLANK(W423), "", VLOOKUP(W423, Z!$A$2:$C$4127, 3, FALSE))</f>
        <v/>
      </c>
      <c r="Y423" s="162"/>
      <c r="Z423" s="209">
        <f t="shared" si="6"/>
        <v>0</v>
      </c>
      <c r="AA423" s="203"/>
    </row>
    <row r="424" spans="1:27" ht="12.75" customHeight="1" x14ac:dyDescent="0.2">
      <c r="A424" s="208"/>
      <c r="B424" s="205">
        <v>395</v>
      </c>
      <c r="C424" s="132"/>
      <c r="D424" s="64"/>
      <c r="E424" s="288" t="str">
        <f>IF(ISBLANK(D424), "", VLOOKUP(D424, Z!$A$2:$C$4127, 3, FALSE))</f>
        <v/>
      </c>
      <c r="F424" s="133"/>
      <c r="G424" s="133"/>
      <c r="H424" s="133"/>
      <c r="I424" s="133"/>
      <c r="J424" s="225"/>
      <c r="K424" s="212"/>
      <c r="L424" s="133"/>
      <c r="M424" s="133"/>
      <c r="N424" s="133"/>
      <c r="O424" s="133"/>
      <c r="P424" s="133"/>
      <c r="Q424" s="133"/>
      <c r="R424" s="133"/>
      <c r="S424" s="212"/>
      <c r="T424" s="152"/>
      <c r="U424" s="134"/>
      <c r="V424" s="132"/>
      <c r="W424" s="64"/>
      <c r="X424" s="288" t="str">
        <f>IF(ISBLANK(W424), "", VLOOKUP(W424, Z!$A$2:$C$4127, 3, FALSE))</f>
        <v/>
      </c>
      <c r="Y424" s="162"/>
      <c r="Z424" s="209">
        <f t="shared" si="6"/>
        <v>0</v>
      </c>
      <c r="AA424" s="203"/>
    </row>
    <row r="425" spans="1:27" ht="12.75" customHeight="1" x14ac:dyDescent="0.2">
      <c r="A425" s="208"/>
      <c r="B425" s="205">
        <v>396</v>
      </c>
      <c r="C425" s="132"/>
      <c r="D425" s="64"/>
      <c r="E425" s="288" t="str">
        <f>IF(ISBLANK(D425), "", VLOOKUP(D425, Z!$A$2:$C$4127, 3, FALSE))</f>
        <v/>
      </c>
      <c r="F425" s="133"/>
      <c r="G425" s="133"/>
      <c r="H425" s="133"/>
      <c r="I425" s="133"/>
      <c r="J425" s="225"/>
      <c r="K425" s="212"/>
      <c r="L425" s="133"/>
      <c r="M425" s="133"/>
      <c r="N425" s="133"/>
      <c r="O425" s="133"/>
      <c r="P425" s="133"/>
      <c r="Q425" s="133"/>
      <c r="R425" s="133"/>
      <c r="S425" s="212"/>
      <c r="T425" s="152"/>
      <c r="U425" s="134"/>
      <c r="V425" s="132"/>
      <c r="W425" s="64"/>
      <c r="X425" s="288" t="str">
        <f>IF(ISBLANK(W425), "", VLOOKUP(W425, Z!$A$2:$C$4127, 3, FALSE))</f>
        <v/>
      </c>
      <c r="Y425" s="162"/>
      <c r="Z425" s="209">
        <f t="shared" si="6"/>
        <v>0</v>
      </c>
      <c r="AA425" s="203"/>
    </row>
    <row r="426" spans="1:27" ht="12.75" customHeight="1" x14ac:dyDescent="0.2">
      <c r="A426" s="208"/>
      <c r="B426" s="205">
        <v>397</v>
      </c>
      <c r="C426" s="132"/>
      <c r="D426" s="64"/>
      <c r="E426" s="288" t="str">
        <f>IF(ISBLANK(D426), "", VLOOKUP(D426, Z!$A$2:$C$4127, 3, FALSE))</f>
        <v/>
      </c>
      <c r="F426" s="133"/>
      <c r="G426" s="133"/>
      <c r="H426" s="133"/>
      <c r="I426" s="133"/>
      <c r="J426" s="225"/>
      <c r="K426" s="212"/>
      <c r="L426" s="133"/>
      <c r="M426" s="133"/>
      <c r="N426" s="133"/>
      <c r="O426" s="133"/>
      <c r="P426" s="133"/>
      <c r="Q426" s="133"/>
      <c r="R426" s="133"/>
      <c r="S426" s="212"/>
      <c r="T426" s="152"/>
      <c r="U426" s="134"/>
      <c r="V426" s="132"/>
      <c r="W426" s="64"/>
      <c r="X426" s="288" t="str">
        <f>IF(ISBLANK(W426), "", VLOOKUP(W426, Z!$A$2:$C$4127, 3, FALSE))</f>
        <v/>
      </c>
      <c r="Y426" s="162"/>
      <c r="Z426" s="209">
        <f t="shared" si="6"/>
        <v>0</v>
      </c>
      <c r="AA426" s="203"/>
    </row>
    <row r="427" spans="1:27" ht="12.75" customHeight="1" x14ac:dyDescent="0.2">
      <c r="A427" s="208"/>
      <c r="B427" s="205">
        <v>398</v>
      </c>
      <c r="C427" s="132"/>
      <c r="D427" s="64"/>
      <c r="E427" s="288" t="str">
        <f>IF(ISBLANK(D427), "", VLOOKUP(D427, Z!$A$2:$C$4127, 3, FALSE))</f>
        <v/>
      </c>
      <c r="F427" s="133"/>
      <c r="G427" s="133"/>
      <c r="H427" s="133"/>
      <c r="I427" s="133"/>
      <c r="J427" s="225"/>
      <c r="K427" s="212"/>
      <c r="L427" s="133"/>
      <c r="M427" s="133"/>
      <c r="N427" s="133"/>
      <c r="O427" s="133"/>
      <c r="P427" s="133"/>
      <c r="Q427" s="133"/>
      <c r="R427" s="133"/>
      <c r="S427" s="212"/>
      <c r="T427" s="152"/>
      <c r="U427" s="134"/>
      <c r="V427" s="132"/>
      <c r="W427" s="64"/>
      <c r="X427" s="288" t="str">
        <f>IF(ISBLANK(W427), "", VLOOKUP(W427, Z!$A$2:$C$4127, 3, FALSE))</f>
        <v/>
      </c>
      <c r="Y427" s="162"/>
      <c r="Z427" s="209">
        <f t="shared" si="6"/>
        <v>0</v>
      </c>
      <c r="AA427" s="203"/>
    </row>
    <row r="428" spans="1:27" ht="12.75" customHeight="1" x14ac:dyDescent="0.2">
      <c r="A428" s="208"/>
      <c r="B428" s="205">
        <v>399</v>
      </c>
      <c r="C428" s="132"/>
      <c r="D428" s="64"/>
      <c r="E428" s="288" t="str">
        <f>IF(ISBLANK(D428), "", VLOOKUP(D428, Z!$A$2:$C$4127, 3, FALSE))</f>
        <v/>
      </c>
      <c r="F428" s="133"/>
      <c r="G428" s="133"/>
      <c r="H428" s="133"/>
      <c r="I428" s="133"/>
      <c r="J428" s="225"/>
      <c r="K428" s="212"/>
      <c r="L428" s="133"/>
      <c r="M428" s="133"/>
      <c r="N428" s="133"/>
      <c r="O428" s="133"/>
      <c r="P428" s="133"/>
      <c r="Q428" s="133"/>
      <c r="R428" s="133"/>
      <c r="S428" s="212"/>
      <c r="T428" s="152"/>
      <c r="U428" s="134"/>
      <c r="V428" s="132"/>
      <c r="W428" s="64"/>
      <c r="X428" s="288" t="str">
        <f>IF(ISBLANK(W428), "", VLOOKUP(W428, Z!$A$2:$C$4127, 3, FALSE))</f>
        <v/>
      </c>
      <c r="Y428" s="162"/>
      <c r="Z428" s="209">
        <f t="shared" si="6"/>
        <v>0</v>
      </c>
      <c r="AA428" s="203"/>
    </row>
    <row r="429" spans="1:27" ht="12.75" customHeight="1" x14ac:dyDescent="0.2">
      <c r="A429" s="208"/>
      <c r="B429" s="205">
        <v>400</v>
      </c>
      <c r="C429" s="132"/>
      <c r="D429" s="64"/>
      <c r="E429" s="288" t="str">
        <f>IF(ISBLANK(D429), "", VLOOKUP(D429, Z!$A$2:$C$4127, 3, FALSE))</f>
        <v/>
      </c>
      <c r="F429" s="133"/>
      <c r="G429" s="133"/>
      <c r="H429" s="133"/>
      <c r="I429" s="133"/>
      <c r="J429" s="225"/>
      <c r="K429" s="212"/>
      <c r="L429" s="133"/>
      <c r="M429" s="133"/>
      <c r="N429" s="133"/>
      <c r="O429" s="133"/>
      <c r="P429" s="133"/>
      <c r="Q429" s="133"/>
      <c r="R429" s="133"/>
      <c r="S429" s="212"/>
      <c r="T429" s="152"/>
      <c r="U429" s="134"/>
      <c r="V429" s="132"/>
      <c r="W429" s="64"/>
      <c r="X429" s="288" t="str">
        <f>IF(ISBLANK(W429), "", VLOOKUP(W429, Z!$A$2:$C$4127, 3, FALSE))</f>
        <v/>
      </c>
      <c r="Y429" s="162"/>
      <c r="Z429" s="209">
        <f t="shared" si="6"/>
        <v>0</v>
      </c>
      <c r="AA429" s="203"/>
    </row>
    <row r="430" spans="1:27" ht="12.75" customHeight="1" x14ac:dyDescent="0.2">
      <c r="A430" s="208"/>
      <c r="B430" s="205">
        <v>401</v>
      </c>
      <c r="C430" s="132"/>
      <c r="D430" s="64"/>
      <c r="E430" s="288" t="str">
        <f>IF(ISBLANK(D430), "", VLOOKUP(D430, Z!$A$2:$C$4127, 3, FALSE))</f>
        <v/>
      </c>
      <c r="F430" s="133"/>
      <c r="G430" s="133"/>
      <c r="H430" s="133"/>
      <c r="I430" s="133"/>
      <c r="J430" s="225"/>
      <c r="K430" s="212"/>
      <c r="L430" s="133"/>
      <c r="M430" s="133"/>
      <c r="N430" s="133"/>
      <c r="O430" s="133"/>
      <c r="P430" s="133"/>
      <c r="Q430" s="133"/>
      <c r="R430" s="133"/>
      <c r="S430" s="212"/>
      <c r="T430" s="152"/>
      <c r="U430" s="134"/>
      <c r="V430" s="132"/>
      <c r="W430" s="64"/>
      <c r="X430" s="288" t="str">
        <f>IF(ISBLANK(W430), "", VLOOKUP(W430, Z!$A$2:$C$4127, 3, FALSE))</f>
        <v/>
      </c>
      <c r="Y430" s="162"/>
      <c r="Z430" s="209">
        <f t="shared" si="6"/>
        <v>0</v>
      </c>
      <c r="AA430" s="203"/>
    </row>
    <row r="431" spans="1:27" ht="12.75" customHeight="1" x14ac:dyDescent="0.2">
      <c r="A431" s="208"/>
      <c r="B431" s="205">
        <v>402</v>
      </c>
      <c r="C431" s="132"/>
      <c r="D431" s="64"/>
      <c r="E431" s="288" t="str">
        <f>IF(ISBLANK(D431), "", VLOOKUP(D431, Z!$A$2:$C$4127, 3, FALSE))</f>
        <v/>
      </c>
      <c r="F431" s="133"/>
      <c r="G431" s="133"/>
      <c r="H431" s="133"/>
      <c r="I431" s="133"/>
      <c r="J431" s="225"/>
      <c r="K431" s="212"/>
      <c r="L431" s="133"/>
      <c r="M431" s="133"/>
      <c r="N431" s="133"/>
      <c r="O431" s="133"/>
      <c r="P431" s="133"/>
      <c r="Q431" s="133"/>
      <c r="R431" s="133"/>
      <c r="S431" s="212"/>
      <c r="T431" s="152"/>
      <c r="U431" s="134"/>
      <c r="V431" s="132"/>
      <c r="W431" s="64"/>
      <c r="X431" s="288" t="str">
        <f>IF(ISBLANK(W431), "", VLOOKUP(W431, Z!$A$2:$C$4127, 3, FALSE))</f>
        <v/>
      </c>
      <c r="Y431" s="162"/>
      <c r="Z431" s="209">
        <f t="shared" si="6"/>
        <v>0</v>
      </c>
      <c r="AA431" s="203"/>
    </row>
    <row r="432" spans="1:27" ht="12.75" customHeight="1" x14ac:dyDescent="0.2">
      <c r="A432" s="208"/>
      <c r="B432" s="205">
        <v>403</v>
      </c>
      <c r="C432" s="132"/>
      <c r="D432" s="64"/>
      <c r="E432" s="288" t="str">
        <f>IF(ISBLANK(D432), "", VLOOKUP(D432, Z!$A$2:$C$4127, 3, FALSE))</f>
        <v/>
      </c>
      <c r="F432" s="133"/>
      <c r="G432" s="133"/>
      <c r="H432" s="133"/>
      <c r="I432" s="133"/>
      <c r="J432" s="225"/>
      <c r="K432" s="212"/>
      <c r="L432" s="133"/>
      <c r="M432" s="133"/>
      <c r="N432" s="133"/>
      <c r="O432" s="133"/>
      <c r="P432" s="133"/>
      <c r="Q432" s="133"/>
      <c r="R432" s="133"/>
      <c r="S432" s="212"/>
      <c r="T432" s="152"/>
      <c r="U432" s="134"/>
      <c r="V432" s="132"/>
      <c r="W432" s="64"/>
      <c r="X432" s="288" t="str">
        <f>IF(ISBLANK(W432), "", VLOOKUP(W432, Z!$A$2:$C$4127, 3, FALSE))</f>
        <v/>
      </c>
      <c r="Y432" s="162"/>
      <c r="Z432" s="209">
        <f t="shared" si="6"/>
        <v>0</v>
      </c>
      <c r="AA432" s="203"/>
    </row>
    <row r="433" spans="1:27" ht="12.75" customHeight="1" x14ac:dyDescent="0.2">
      <c r="A433" s="208"/>
      <c r="B433" s="205">
        <v>404</v>
      </c>
      <c r="C433" s="132"/>
      <c r="D433" s="64"/>
      <c r="E433" s="288" t="str">
        <f>IF(ISBLANK(D433), "", VLOOKUP(D433, Z!$A$2:$C$4127, 3, FALSE))</f>
        <v/>
      </c>
      <c r="F433" s="133"/>
      <c r="G433" s="133"/>
      <c r="H433" s="133"/>
      <c r="I433" s="133"/>
      <c r="J433" s="225"/>
      <c r="K433" s="212"/>
      <c r="L433" s="133"/>
      <c r="M433" s="133"/>
      <c r="N433" s="133"/>
      <c r="O433" s="133"/>
      <c r="P433" s="133"/>
      <c r="Q433" s="133"/>
      <c r="R433" s="133"/>
      <c r="S433" s="212"/>
      <c r="T433" s="152"/>
      <c r="U433" s="134"/>
      <c r="V433" s="132"/>
      <c r="W433" s="64"/>
      <c r="X433" s="288" t="str">
        <f>IF(ISBLANK(W433), "", VLOOKUP(W433, Z!$A$2:$C$4127, 3, FALSE))</f>
        <v/>
      </c>
      <c r="Y433" s="162"/>
      <c r="Z433" s="209">
        <f t="shared" si="6"/>
        <v>0</v>
      </c>
      <c r="AA433" s="203"/>
    </row>
    <row r="434" spans="1:27" ht="12.75" customHeight="1" x14ac:dyDescent="0.2">
      <c r="A434" s="208"/>
      <c r="B434" s="205">
        <v>405</v>
      </c>
      <c r="C434" s="132"/>
      <c r="D434" s="64"/>
      <c r="E434" s="288" t="str">
        <f>IF(ISBLANK(D434), "", VLOOKUP(D434, Z!$A$2:$C$4127, 3, FALSE))</f>
        <v/>
      </c>
      <c r="F434" s="133"/>
      <c r="G434" s="133"/>
      <c r="H434" s="133"/>
      <c r="I434" s="133"/>
      <c r="J434" s="225"/>
      <c r="K434" s="212"/>
      <c r="L434" s="133"/>
      <c r="M434" s="133"/>
      <c r="N434" s="133"/>
      <c r="O434" s="133"/>
      <c r="P434" s="133"/>
      <c r="Q434" s="133"/>
      <c r="R434" s="133"/>
      <c r="S434" s="212"/>
      <c r="T434" s="152"/>
      <c r="U434" s="134"/>
      <c r="V434" s="132"/>
      <c r="W434" s="64"/>
      <c r="X434" s="288" t="str">
        <f>IF(ISBLANK(W434), "", VLOOKUP(W434, Z!$A$2:$C$4127, 3, FALSE))</f>
        <v/>
      </c>
      <c r="Y434" s="162"/>
      <c r="Z434" s="209">
        <f t="shared" si="6"/>
        <v>0</v>
      </c>
      <c r="AA434" s="203"/>
    </row>
    <row r="435" spans="1:27" ht="12.75" customHeight="1" x14ac:dyDescent="0.2">
      <c r="A435" s="208"/>
      <c r="B435" s="205">
        <v>406</v>
      </c>
      <c r="C435" s="132"/>
      <c r="D435" s="64"/>
      <c r="E435" s="288" t="str">
        <f>IF(ISBLANK(D435), "", VLOOKUP(D435, Z!$A$2:$C$4127, 3, FALSE))</f>
        <v/>
      </c>
      <c r="F435" s="133"/>
      <c r="G435" s="133"/>
      <c r="H435" s="133"/>
      <c r="I435" s="133"/>
      <c r="J435" s="225"/>
      <c r="K435" s="212"/>
      <c r="L435" s="133"/>
      <c r="M435" s="133"/>
      <c r="N435" s="133"/>
      <c r="O435" s="133"/>
      <c r="P435" s="133"/>
      <c r="Q435" s="133"/>
      <c r="R435" s="133"/>
      <c r="S435" s="212"/>
      <c r="T435" s="152"/>
      <c r="U435" s="134"/>
      <c r="V435" s="132"/>
      <c r="W435" s="64"/>
      <c r="X435" s="288" t="str">
        <f>IF(ISBLANK(W435), "", VLOOKUP(W435, Z!$A$2:$C$4127, 3, FALSE))</f>
        <v/>
      </c>
      <c r="Y435" s="162"/>
      <c r="Z435" s="209">
        <f t="shared" si="6"/>
        <v>0</v>
      </c>
      <c r="AA435" s="203"/>
    </row>
    <row r="436" spans="1:27" ht="12.75" customHeight="1" x14ac:dyDescent="0.2">
      <c r="A436" s="208"/>
      <c r="B436" s="205">
        <v>407</v>
      </c>
      <c r="C436" s="132"/>
      <c r="D436" s="64"/>
      <c r="E436" s="288" t="str">
        <f>IF(ISBLANK(D436), "", VLOOKUP(D436, Z!$A$2:$C$4127, 3, FALSE))</f>
        <v/>
      </c>
      <c r="F436" s="133"/>
      <c r="G436" s="133"/>
      <c r="H436" s="133"/>
      <c r="I436" s="133"/>
      <c r="J436" s="225"/>
      <c r="K436" s="212"/>
      <c r="L436" s="133"/>
      <c r="M436" s="133"/>
      <c r="N436" s="133"/>
      <c r="O436" s="133"/>
      <c r="P436" s="133"/>
      <c r="Q436" s="133"/>
      <c r="R436" s="133"/>
      <c r="S436" s="212"/>
      <c r="T436" s="152"/>
      <c r="U436" s="134"/>
      <c r="V436" s="132"/>
      <c r="W436" s="64"/>
      <c r="X436" s="288" t="str">
        <f>IF(ISBLANK(W436), "", VLOOKUP(W436, Z!$A$2:$C$4127, 3, FALSE))</f>
        <v/>
      </c>
      <c r="Y436" s="162"/>
      <c r="Z436" s="209">
        <f t="shared" si="6"/>
        <v>0</v>
      </c>
      <c r="AA436" s="203"/>
    </row>
    <row r="437" spans="1:27" ht="12.75" customHeight="1" x14ac:dyDescent="0.2">
      <c r="A437" s="208"/>
      <c r="B437" s="205">
        <v>408</v>
      </c>
      <c r="C437" s="132"/>
      <c r="D437" s="64"/>
      <c r="E437" s="288" t="str">
        <f>IF(ISBLANK(D437), "", VLOOKUP(D437, Z!$A$2:$C$4127, 3, FALSE))</f>
        <v/>
      </c>
      <c r="F437" s="133"/>
      <c r="G437" s="133"/>
      <c r="H437" s="133"/>
      <c r="I437" s="133"/>
      <c r="J437" s="225"/>
      <c r="K437" s="212"/>
      <c r="L437" s="133"/>
      <c r="M437" s="133"/>
      <c r="N437" s="133"/>
      <c r="O437" s="133"/>
      <c r="P437" s="133"/>
      <c r="Q437" s="133"/>
      <c r="R437" s="133"/>
      <c r="S437" s="212"/>
      <c r="T437" s="152"/>
      <c r="U437" s="134"/>
      <c r="V437" s="132"/>
      <c r="W437" s="64"/>
      <c r="X437" s="288" t="str">
        <f>IF(ISBLANK(W437), "", VLOOKUP(W437, Z!$A$2:$C$4127, 3, FALSE))</f>
        <v/>
      </c>
      <c r="Y437" s="162"/>
      <c r="Z437" s="209">
        <f t="shared" si="6"/>
        <v>0</v>
      </c>
      <c r="AA437" s="203"/>
    </row>
    <row r="438" spans="1:27" ht="12.75" customHeight="1" x14ac:dyDescent="0.2">
      <c r="A438" s="208"/>
      <c r="B438" s="205">
        <v>409</v>
      </c>
      <c r="C438" s="132"/>
      <c r="D438" s="64"/>
      <c r="E438" s="288" t="str">
        <f>IF(ISBLANK(D438), "", VLOOKUP(D438, Z!$A$2:$C$4127, 3, FALSE))</f>
        <v/>
      </c>
      <c r="F438" s="133"/>
      <c r="G438" s="133"/>
      <c r="H438" s="133"/>
      <c r="I438" s="133"/>
      <c r="J438" s="225"/>
      <c r="K438" s="212"/>
      <c r="L438" s="133"/>
      <c r="M438" s="133"/>
      <c r="N438" s="133"/>
      <c r="O438" s="133"/>
      <c r="P438" s="133"/>
      <c r="Q438" s="133"/>
      <c r="R438" s="133"/>
      <c r="S438" s="212"/>
      <c r="T438" s="152"/>
      <c r="U438" s="134"/>
      <c r="V438" s="132"/>
      <c r="W438" s="64"/>
      <c r="X438" s="288" t="str">
        <f>IF(ISBLANK(W438), "", VLOOKUP(W438, Z!$A$2:$C$4127, 3, FALSE))</f>
        <v/>
      </c>
      <c r="Y438" s="162"/>
      <c r="Z438" s="209">
        <f t="shared" si="6"/>
        <v>0</v>
      </c>
      <c r="AA438" s="203"/>
    </row>
    <row r="439" spans="1:27" ht="12.75" customHeight="1" x14ac:dyDescent="0.2">
      <c r="A439" s="208"/>
      <c r="B439" s="205">
        <v>410</v>
      </c>
      <c r="C439" s="132"/>
      <c r="D439" s="64"/>
      <c r="E439" s="288" t="str">
        <f>IF(ISBLANK(D439), "", VLOOKUP(D439, Z!$A$2:$C$4127, 3, FALSE))</f>
        <v/>
      </c>
      <c r="F439" s="133"/>
      <c r="G439" s="133"/>
      <c r="H439" s="133"/>
      <c r="I439" s="133"/>
      <c r="J439" s="225"/>
      <c r="K439" s="212"/>
      <c r="L439" s="133"/>
      <c r="M439" s="133"/>
      <c r="N439" s="133"/>
      <c r="O439" s="133"/>
      <c r="P439" s="133"/>
      <c r="Q439" s="133"/>
      <c r="R439" s="133"/>
      <c r="S439" s="212"/>
      <c r="T439" s="152"/>
      <c r="U439" s="134"/>
      <c r="V439" s="132"/>
      <c r="W439" s="64"/>
      <c r="X439" s="288" t="str">
        <f>IF(ISBLANK(W439), "", VLOOKUP(W439, Z!$A$2:$C$4127, 3, FALSE))</f>
        <v/>
      </c>
      <c r="Y439" s="162"/>
      <c r="Z439" s="209">
        <f t="shared" si="6"/>
        <v>0</v>
      </c>
      <c r="AA439" s="203"/>
    </row>
    <row r="440" spans="1:27" ht="12.75" customHeight="1" x14ac:dyDescent="0.2">
      <c r="A440" s="208"/>
      <c r="B440" s="205">
        <v>411</v>
      </c>
      <c r="C440" s="132"/>
      <c r="D440" s="64"/>
      <c r="E440" s="288" t="str">
        <f>IF(ISBLANK(D440), "", VLOOKUP(D440, Z!$A$2:$C$4127, 3, FALSE))</f>
        <v/>
      </c>
      <c r="F440" s="133"/>
      <c r="G440" s="133"/>
      <c r="H440" s="133"/>
      <c r="I440" s="133"/>
      <c r="J440" s="225"/>
      <c r="K440" s="212"/>
      <c r="L440" s="133"/>
      <c r="M440" s="133"/>
      <c r="N440" s="133"/>
      <c r="O440" s="133"/>
      <c r="P440" s="133"/>
      <c r="Q440" s="133"/>
      <c r="R440" s="133"/>
      <c r="S440" s="212"/>
      <c r="T440" s="152"/>
      <c r="U440" s="134"/>
      <c r="V440" s="132"/>
      <c r="W440" s="64"/>
      <c r="X440" s="288" t="str">
        <f>IF(ISBLANK(W440), "", VLOOKUP(W440, Z!$A$2:$C$4127, 3, FALSE))</f>
        <v/>
      </c>
      <c r="Y440" s="162"/>
      <c r="Z440" s="209">
        <f t="shared" si="6"/>
        <v>0</v>
      </c>
      <c r="AA440" s="203"/>
    </row>
    <row r="441" spans="1:27" ht="12.75" customHeight="1" x14ac:dyDescent="0.2">
      <c r="A441" s="208"/>
      <c r="B441" s="205">
        <v>412</v>
      </c>
      <c r="C441" s="132"/>
      <c r="D441" s="64"/>
      <c r="E441" s="288" t="str">
        <f>IF(ISBLANK(D441), "", VLOOKUP(D441, Z!$A$2:$C$4127, 3, FALSE))</f>
        <v/>
      </c>
      <c r="F441" s="133"/>
      <c r="G441" s="133"/>
      <c r="H441" s="133"/>
      <c r="I441" s="133"/>
      <c r="J441" s="225"/>
      <c r="K441" s="212"/>
      <c r="L441" s="133"/>
      <c r="M441" s="133"/>
      <c r="N441" s="133"/>
      <c r="O441" s="133"/>
      <c r="P441" s="133"/>
      <c r="Q441" s="133"/>
      <c r="R441" s="133"/>
      <c r="S441" s="212"/>
      <c r="T441" s="152"/>
      <c r="U441" s="134"/>
      <c r="V441" s="132"/>
      <c r="W441" s="64"/>
      <c r="X441" s="288" t="str">
        <f>IF(ISBLANK(W441), "", VLOOKUP(W441, Z!$A$2:$C$4127, 3, FALSE))</f>
        <v/>
      </c>
      <c r="Y441" s="162"/>
      <c r="Z441" s="209">
        <f t="shared" si="6"/>
        <v>0</v>
      </c>
      <c r="AA441" s="203"/>
    </row>
    <row r="442" spans="1:27" ht="12.75" customHeight="1" x14ac:dyDescent="0.2">
      <c r="A442" s="208"/>
      <c r="B442" s="205">
        <v>413</v>
      </c>
      <c r="C442" s="132"/>
      <c r="D442" s="64"/>
      <c r="E442" s="288" t="str">
        <f>IF(ISBLANK(D442), "", VLOOKUP(D442, Z!$A$2:$C$4127, 3, FALSE))</f>
        <v/>
      </c>
      <c r="F442" s="133"/>
      <c r="G442" s="133"/>
      <c r="H442" s="133"/>
      <c r="I442" s="133"/>
      <c r="J442" s="225"/>
      <c r="K442" s="212"/>
      <c r="L442" s="133"/>
      <c r="M442" s="133"/>
      <c r="N442" s="133"/>
      <c r="O442" s="133"/>
      <c r="P442" s="133"/>
      <c r="Q442" s="133"/>
      <c r="R442" s="133"/>
      <c r="S442" s="212"/>
      <c r="T442" s="152"/>
      <c r="U442" s="134"/>
      <c r="V442" s="132"/>
      <c r="W442" s="64"/>
      <c r="X442" s="288" t="str">
        <f>IF(ISBLANK(W442), "", VLOOKUP(W442, Z!$A$2:$C$4127, 3, FALSE))</f>
        <v/>
      </c>
      <c r="Y442" s="162"/>
      <c r="Z442" s="209">
        <f t="shared" si="6"/>
        <v>0</v>
      </c>
      <c r="AA442" s="203"/>
    </row>
    <row r="443" spans="1:27" ht="12.75" customHeight="1" x14ac:dyDescent="0.2">
      <c r="A443" s="208"/>
      <c r="B443" s="205">
        <v>414</v>
      </c>
      <c r="C443" s="132"/>
      <c r="D443" s="64"/>
      <c r="E443" s="288" t="str">
        <f>IF(ISBLANK(D443), "", VLOOKUP(D443, Z!$A$2:$C$4127, 3, FALSE))</f>
        <v/>
      </c>
      <c r="F443" s="133"/>
      <c r="G443" s="133"/>
      <c r="H443" s="133"/>
      <c r="I443" s="133"/>
      <c r="J443" s="225"/>
      <c r="K443" s="212"/>
      <c r="L443" s="133"/>
      <c r="M443" s="133"/>
      <c r="N443" s="133"/>
      <c r="O443" s="133"/>
      <c r="P443" s="133"/>
      <c r="Q443" s="133"/>
      <c r="R443" s="133"/>
      <c r="S443" s="212"/>
      <c r="T443" s="152"/>
      <c r="U443" s="134"/>
      <c r="V443" s="132"/>
      <c r="W443" s="64"/>
      <c r="X443" s="288" t="str">
        <f>IF(ISBLANK(W443), "", VLOOKUP(W443, Z!$A$2:$C$4127, 3, FALSE))</f>
        <v/>
      </c>
      <c r="Y443" s="162"/>
      <c r="Z443" s="209">
        <f t="shared" si="6"/>
        <v>0</v>
      </c>
      <c r="AA443" s="203"/>
    </row>
    <row r="444" spans="1:27" ht="12.75" customHeight="1" x14ac:dyDescent="0.2">
      <c r="A444" s="208"/>
      <c r="B444" s="205">
        <v>415</v>
      </c>
      <c r="C444" s="132"/>
      <c r="D444" s="64"/>
      <c r="E444" s="288" t="str">
        <f>IF(ISBLANK(D444), "", VLOOKUP(D444, Z!$A$2:$C$4127, 3, FALSE))</f>
        <v/>
      </c>
      <c r="F444" s="133"/>
      <c r="G444" s="133"/>
      <c r="H444" s="133"/>
      <c r="I444" s="133"/>
      <c r="J444" s="225"/>
      <c r="K444" s="212"/>
      <c r="L444" s="133"/>
      <c r="M444" s="133"/>
      <c r="N444" s="133"/>
      <c r="O444" s="133"/>
      <c r="P444" s="133"/>
      <c r="Q444" s="133"/>
      <c r="R444" s="133"/>
      <c r="S444" s="212"/>
      <c r="T444" s="152"/>
      <c r="U444" s="134"/>
      <c r="V444" s="132"/>
      <c r="W444" s="64"/>
      <c r="X444" s="288" t="str">
        <f>IF(ISBLANK(W444), "", VLOOKUP(W444, Z!$A$2:$C$4127, 3, FALSE))</f>
        <v/>
      </c>
      <c r="Y444" s="162"/>
      <c r="Z444" s="209">
        <f t="shared" si="6"/>
        <v>0</v>
      </c>
      <c r="AA444" s="203"/>
    </row>
    <row r="445" spans="1:27" ht="12.75" customHeight="1" x14ac:dyDescent="0.2">
      <c r="A445" s="208"/>
      <c r="B445" s="205">
        <v>416</v>
      </c>
      <c r="C445" s="132"/>
      <c r="D445" s="64"/>
      <c r="E445" s="288" t="str">
        <f>IF(ISBLANK(D445), "", VLOOKUP(D445, Z!$A$2:$C$4127, 3, FALSE))</f>
        <v/>
      </c>
      <c r="F445" s="133"/>
      <c r="G445" s="133"/>
      <c r="H445" s="133"/>
      <c r="I445" s="133"/>
      <c r="J445" s="225"/>
      <c r="K445" s="212"/>
      <c r="L445" s="133"/>
      <c r="M445" s="133"/>
      <c r="N445" s="133"/>
      <c r="O445" s="133"/>
      <c r="P445" s="133"/>
      <c r="Q445" s="133"/>
      <c r="R445" s="133"/>
      <c r="S445" s="212"/>
      <c r="T445" s="152"/>
      <c r="U445" s="134"/>
      <c r="V445" s="132"/>
      <c r="W445" s="64"/>
      <c r="X445" s="288" t="str">
        <f>IF(ISBLANK(W445), "", VLOOKUP(W445, Z!$A$2:$C$4127, 3, FALSE))</f>
        <v/>
      </c>
      <c r="Y445" s="162"/>
      <c r="Z445" s="209">
        <f t="shared" si="6"/>
        <v>0</v>
      </c>
      <c r="AA445" s="203"/>
    </row>
    <row r="446" spans="1:27" ht="12.75" customHeight="1" x14ac:dyDescent="0.2">
      <c r="A446" s="208"/>
      <c r="B446" s="205">
        <v>417</v>
      </c>
      <c r="C446" s="132"/>
      <c r="D446" s="64"/>
      <c r="E446" s="288" t="str">
        <f>IF(ISBLANK(D446), "", VLOOKUP(D446, Z!$A$2:$C$4127, 3, FALSE))</f>
        <v/>
      </c>
      <c r="F446" s="133"/>
      <c r="G446" s="133"/>
      <c r="H446" s="133"/>
      <c r="I446" s="133"/>
      <c r="J446" s="225"/>
      <c r="K446" s="212"/>
      <c r="L446" s="133"/>
      <c r="M446" s="133"/>
      <c r="N446" s="133"/>
      <c r="O446" s="133"/>
      <c r="P446" s="133"/>
      <c r="Q446" s="133"/>
      <c r="R446" s="133"/>
      <c r="S446" s="212"/>
      <c r="T446" s="152"/>
      <c r="U446" s="134"/>
      <c r="V446" s="132"/>
      <c r="W446" s="64"/>
      <c r="X446" s="288" t="str">
        <f>IF(ISBLANK(W446), "", VLOOKUP(W446, Z!$A$2:$C$4127, 3, FALSE))</f>
        <v/>
      </c>
      <c r="Y446" s="162"/>
      <c r="Z446" s="209">
        <f t="shared" si="6"/>
        <v>0</v>
      </c>
      <c r="AA446" s="203"/>
    </row>
    <row r="447" spans="1:27" ht="12.75" customHeight="1" x14ac:dyDescent="0.2">
      <c r="A447" s="208"/>
      <c r="B447" s="205">
        <v>418</v>
      </c>
      <c r="C447" s="132"/>
      <c r="D447" s="64"/>
      <c r="E447" s="288" t="str">
        <f>IF(ISBLANK(D447), "", VLOOKUP(D447, Z!$A$2:$C$4127, 3, FALSE))</f>
        <v/>
      </c>
      <c r="F447" s="133"/>
      <c r="G447" s="133"/>
      <c r="H447" s="133"/>
      <c r="I447" s="133"/>
      <c r="J447" s="225"/>
      <c r="K447" s="212"/>
      <c r="L447" s="133"/>
      <c r="M447" s="133"/>
      <c r="N447" s="133"/>
      <c r="O447" s="133"/>
      <c r="P447" s="133"/>
      <c r="Q447" s="133"/>
      <c r="R447" s="133"/>
      <c r="S447" s="212"/>
      <c r="T447" s="152"/>
      <c r="U447" s="134"/>
      <c r="V447" s="132"/>
      <c r="W447" s="64"/>
      <c r="X447" s="288" t="str">
        <f>IF(ISBLANK(W447), "", VLOOKUP(W447, Z!$A$2:$C$4127, 3, FALSE))</f>
        <v/>
      </c>
      <c r="Y447" s="162"/>
      <c r="Z447" s="209">
        <f t="shared" si="6"/>
        <v>0</v>
      </c>
      <c r="AA447" s="203"/>
    </row>
    <row r="448" spans="1:27" ht="12.75" customHeight="1" x14ac:dyDescent="0.2">
      <c r="A448" s="208"/>
      <c r="B448" s="205">
        <v>419</v>
      </c>
      <c r="C448" s="132"/>
      <c r="D448" s="64"/>
      <c r="E448" s="288" t="str">
        <f>IF(ISBLANK(D448), "", VLOOKUP(D448, Z!$A$2:$C$4127, 3, FALSE))</f>
        <v/>
      </c>
      <c r="F448" s="133"/>
      <c r="G448" s="133"/>
      <c r="H448" s="133"/>
      <c r="I448" s="133"/>
      <c r="J448" s="225"/>
      <c r="K448" s="212"/>
      <c r="L448" s="133"/>
      <c r="M448" s="133"/>
      <c r="N448" s="133"/>
      <c r="O448" s="133"/>
      <c r="P448" s="133"/>
      <c r="Q448" s="133"/>
      <c r="R448" s="133"/>
      <c r="S448" s="212"/>
      <c r="T448" s="152"/>
      <c r="U448" s="134"/>
      <c r="V448" s="132"/>
      <c r="W448" s="64"/>
      <c r="X448" s="288" t="str">
        <f>IF(ISBLANK(W448), "", VLOOKUP(W448, Z!$A$2:$C$4127, 3, FALSE))</f>
        <v/>
      </c>
      <c r="Y448" s="162"/>
      <c r="Z448" s="209">
        <f t="shared" si="6"/>
        <v>0</v>
      </c>
      <c r="AA448" s="203"/>
    </row>
    <row r="449" spans="1:27" ht="12.75" customHeight="1" x14ac:dyDescent="0.2">
      <c r="A449" s="208"/>
      <c r="B449" s="205">
        <v>420</v>
      </c>
      <c r="C449" s="132"/>
      <c r="D449" s="64"/>
      <c r="E449" s="288" t="str">
        <f>IF(ISBLANK(D449), "", VLOOKUP(D449, Z!$A$2:$C$4127, 3, FALSE))</f>
        <v/>
      </c>
      <c r="F449" s="133"/>
      <c r="G449" s="133"/>
      <c r="H449" s="133"/>
      <c r="I449" s="133"/>
      <c r="J449" s="225"/>
      <c r="K449" s="212"/>
      <c r="L449" s="133"/>
      <c r="M449" s="133"/>
      <c r="N449" s="133"/>
      <c r="O449" s="133"/>
      <c r="P449" s="133"/>
      <c r="Q449" s="133"/>
      <c r="R449" s="133"/>
      <c r="S449" s="212"/>
      <c r="T449" s="152"/>
      <c r="U449" s="134"/>
      <c r="V449" s="132"/>
      <c r="W449" s="64"/>
      <c r="X449" s="288" t="str">
        <f>IF(ISBLANK(W449), "", VLOOKUP(W449, Z!$A$2:$C$4127, 3, FALSE))</f>
        <v/>
      </c>
      <c r="Y449" s="162"/>
      <c r="Z449" s="209">
        <f t="shared" si="6"/>
        <v>0</v>
      </c>
      <c r="AA449" s="203"/>
    </row>
    <row r="450" spans="1:27" ht="12.75" customHeight="1" x14ac:dyDescent="0.2">
      <c r="A450" s="208"/>
      <c r="B450" s="205">
        <v>421</v>
      </c>
      <c r="C450" s="132"/>
      <c r="D450" s="64"/>
      <c r="E450" s="288" t="str">
        <f>IF(ISBLANK(D450), "", VLOOKUP(D450, Z!$A$2:$C$4127, 3, FALSE))</f>
        <v/>
      </c>
      <c r="F450" s="133"/>
      <c r="G450" s="133"/>
      <c r="H450" s="133"/>
      <c r="I450" s="133"/>
      <c r="J450" s="225"/>
      <c r="K450" s="212"/>
      <c r="L450" s="133"/>
      <c r="M450" s="133"/>
      <c r="N450" s="133"/>
      <c r="O450" s="133"/>
      <c r="P450" s="133"/>
      <c r="Q450" s="133"/>
      <c r="R450" s="133"/>
      <c r="S450" s="212"/>
      <c r="T450" s="152"/>
      <c r="U450" s="134"/>
      <c r="V450" s="132"/>
      <c r="W450" s="64"/>
      <c r="X450" s="288" t="str">
        <f>IF(ISBLANK(W450), "", VLOOKUP(W450, Z!$A$2:$C$4127, 3, FALSE))</f>
        <v/>
      </c>
      <c r="Y450" s="162"/>
      <c r="Z450" s="209">
        <f t="shared" si="6"/>
        <v>0</v>
      </c>
      <c r="AA450" s="203"/>
    </row>
    <row r="451" spans="1:27" ht="12.75" customHeight="1" x14ac:dyDescent="0.2">
      <c r="A451" s="208"/>
      <c r="B451" s="205">
        <v>422</v>
      </c>
      <c r="C451" s="132"/>
      <c r="D451" s="64"/>
      <c r="E451" s="288" t="str">
        <f>IF(ISBLANK(D451), "", VLOOKUP(D451, Z!$A$2:$C$4127, 3, FALSE))</f>
        <v/>
      </c>
      <c r="F451" s="133"/>
      <c r="G451" s="133"/>
      <c r="H451" s="133"/>
      <c r="I451" s="133"/>
      <c r="J451" s="225"/>
      <c r="K451" s="212"/>
      <c r="L451" s="133"/>
      <c r="M451" s="133"/>
      <c r="N451" s="133"/>
      <c r="O451" s="133"/>
      <c r="P451" s="133"/>
      <c r="Q451" s="133"/>
      <c r="R451" s="133"/>
      <c r="S451" s="212"/>
      <c r="T451" s="152"/>
      <c r="U451" s="134"/>
      <c r="V451" s="132"/>
      <c r="W451" s="64"/>
      <c r="X451" s="288" t="str">
        <f>IF(ISBLANK(W451), "", VLOOKUP(W451, Z!$A$2:$C$4127, 3, FALSE))</f>
        <v/>
      </c>
      <c r="Y451" s="162"/>
      <c r="Z451" s="209">
        <f t="shared" si="6"/>
        <v>0</v>
      </c>
      <c r="AA451" s="203"/>
    </row>
    <row r="452" spans="1:27" ht="12.75" customHeight="1" x14ac:dyDescent="0.2">
      <c r="A452" s="208"/>
      <c r="B452" s="205">
        <v>423</v>
      </c>
      <c r="C452" s="132"/>
      <c r="D452" s="64"/>
      <c r="E452" s="288" t="str">
        <f>IF(ISBLANK(D452), "", VLOOKUP(D452, Z!$A$2:$C$4127, 3, FALSE))</f>
        <v/>
      </c>
      <c r="F452" s="133"/>
      <c r="G452" s="133"/>
      <c r="H452" s="133"/>
      <c r="I452" s="133"/>
      <c r="J452" s="225"/>
      <c r="K452" s="212"/>
      <c r="L452" s="133"/>
      <c r="M452" s="133"/>
      <c r="N452" s="133"/>
      <c r="O452" s="133"/>
      <c r="P452" s="133"/>
      <c r="Q452" s="133"/>
      <c r="R452" s="133"/>
      <c r="S452" s="212"/>
      <c r="T452" s="152"/>
      <c r="U452" s="134"/>
      <c r="V452" s="132"/>
      <c r="W452" s="64"/>
      <c r="X452" s="288" t="str">
        <f>IF(ISBLANK(W452), "", VLOOKUP(W452, Z!$A$2:$C$4127, 3, FALSE))</f>
        <v/>
      </c>
      <c r="Y452" s="162"/>
      <c r="Z452" s="209">
        <f t="shared" si="6"/>
        <v>0</v>
      </c>
      <c r="AA452" s="203"/>
    </row>
    <row r="453" spans="1:27" ht="12.75" customHeight="1" x14ac:dyDescent="0.2">
      <c r="A453" s="208"/>
      <c r="B453" s="205">
        <v>424</v>
      </c>
      <c r="C453" s="132"/>
      <c r="D453" s="64"/>
      <c r="E453" s="288" t="str">
        <f>IF(ISBLANK(D453), "", VLOOKUP(D453, Z!$A$2:$C$4127, 3, FALSE))</f>
        <v/>
      </c>
      <c r="F453" s="133"/>
      <c r="G453" s="133"/>
      <c r="H453" s="133"/>
      <c r="I453" s="133"/>
      <c r="J453" s="225"/>
      <c r="K453" s="212"/>
      <c r="L453" s="133"/>
      <c r="M453" s="133"/>
      <c r="N453" s="133"/>
      <c r="O453" s="133"/>
      <c r="P453" s="133"/>
      <c r="Q453" s="133"/>
      <c r="R453" s="133"/>
      <c r="S453" s="212"/>
      <c r="T453" s="152"/>
      <c r="U453" s="134"/>
      <c r="V453" s="132"/>
      <c r="W453" s="64"/>
      <c r="X453" s="288" t="str">
        <f>IF(ISBLANK(W453), "", VLOOKUP(W453, Z!$A$2:$C$4127, 3, FALSE))</f>
        <v/>
      </c>
      <c r="Y453" s="162"/>
      <c r="Z453" s="209">
        <f t="shared" si="6"/>
        <v>0</v>
      </c>
      <c r="AA453" s="203"/>
    </row>
    <row r="454" spans="1:27" ht="12.75" customHeight="1" x14ac:dyDescent="0.2">
      <c r="A454" s="208"/>
      <c r="B454" s="205">
        <v>425</v>
      </c>
      <c r="C454" s="132"/>
      <c r="D454" s="64"/>
      <c r="E454" s="288" t="str">
        <f>IF(ISBLANK(D454), "", VLOOKUP(D454, Z!$A$2:$C$4127, 3, FALSE))</f>
        <v/>
      </c>
      <c r="F454" s="133"/>
      <c r="G454" s="133"/>
      <c r="H454" s="133"/>
      <c r="I454" s="133"/>
      <c r="J454" s="225"/>
      <c r="K454" s="212"/>
      <c r="L454" s="133"/>
      <c r="M454" s="133"/>
      <c r="N454" s="133"/>
      <c r="O454" s="133"/>
      <c r="P454" s="133"/>
      <c r="Q454" s="133"/>
      <c r="R454" s="133"/>
      <c r="S454" s="212"/>
      <c r="T454" s="152"/>
      <c r="U454" s="134"/>
      <c r="V454" s="132"/>
      <c r="W454" s="64"/>
      <c r="X454" s="288" t="str">
        <f>IF(ISBLANK(W454), "", VLOOKUP(W454, Z!$A$2:$C$4127, 3, FALSE))</f>
        <v/>
      </c>
      <c r="Y454" s="162"/>
      <c r="Z454" s="209">
        <f t="shared" si="6"/>
        <v>0</v>
      </c>
      <c r="AA454" s="203"/>
    </row>
    <row r="455" spans="1:27" ht="12.75" customHeight="1" x14ac:dyDescent="0.2">
      <c r="A455" s="208"/>
      <c r="B455" s="205">
        <v>426</v>
      </c>
      <c r="C455" s="132"/>
      <c r="D455" s="64"/>
      <c r="E455" s="288" t="str">
        <f>IF(ISBLANK(D455), "", VLOOKUP(D455, Z!$A$2:$C$4127, 3, FALSE))</f>
        <v/>
      </c>
      <c r="F455" s="133"/>
      <c r="G455" s="133"/>
      <c r="H455" s="133"/>
      <c r="I455" s="133"/>
      <c r="J455" s="225"/>
      <c r="K455" s="212"/>
      <c r="L455" s="133"/>
      <c r="M455" s="133"/>
      <c r="N455" s="133"/>
      <c r="O455" s="133"/>
      <c r="P455" s="133"/>
      <c r="Q455" s="133"/>
      <c r="R455" s="133"/>
      <c r="S455" s="212"/>
      <c r="T455" s="152"/>
      <c r="U455" s="134"/>
      <c r="V455" s="132"/>
      <c r="W455" s="64"/>
      <c r="X455" s="288" t="str">
        <f>IF(ISBLANK(W455), "", VLOOKUP(W455, Z!$A$2:$C$4127, 3, FALSE))</f>
        <v/>
      </c>
      <c r="Y455" s="162"/>
      <c r="Z455" s="209">
        <f t="shared" si="6"/>
        <v>0</v>
      </c>
      <c r="AA455" s="203"/>
    </row>
    <row r="456" spans="1:27" ht="12.75" customHeight="1" x14ac:dyDescent="0.2">
      <c r="A456" s="208"/>
      <c r="B456" s="205">
        <v>427</v>
      </c>
      <c r="C456" s="132"/>
      <c r="D456" s="64"/>
      <c r="E456" s="288" t="str">
        <f>IF(ISBLANK(D456), "", VLOOKUP(D456, Z!$A$2:$C$4127, 3, FALSE))</f>
        <v/>
      </c>
      <c r="F456" s="133"/>
      <c r="G456" s="133"/>
      <c r="H456" s="133"/>
      <c r="I456" s="133"/>
      <c r="J456" s="225"/>
      <c r="K456" s="212"/>
      <c r="L456" s="133"/>
      <c r="M456" s="133"/>
      <c r="N456" s="133"/>
      <c r="O456" s="133"/>
      <c r="P456" s="133"/>
      <c r="Q456" s="133"/>
      <c r="R456" s="133"/>
      <c r="S456" s="212"/>
      <c r="T456" s="152"/>
      <c r="U456" s="134"/>
      <c r="V456" s="132"/>
      <c r="W456" s="64"/>
      <c r="X456" s="288" t="str">
        <f>IF(ISBLANK(W456), "", VLOOKUP(W456, Z!$A$2:$C$4127, 3, FALSE))</f>
        <v/>
      </c>
      <c r="Y456" s="162"/>
      <c r="Z456" s="209">
        <f t="shared" si="6"/>
        <v>0</v>
      </c>
      <c r="AA456" s="203"/>
    </row>
    <row r="457" spans="1:27" ht="12.75" customHeight="1" x14ac:dyDescent="0.2">
      <c r="A457" s="208"/>
      <c r="B457" s="205">
        <v>428</v>
      </c>
      <c r="C457" s="132"/>
      <c r="D457" s="64"/>
      <c r="E457" s="288" t="str">
        <f>IF(ISBLANK(D457), "", VLOOKUP(D457, Z!$A$2:$C$4127, 3, FALSE))</f>
        <v/>
      </c>
      <c r="F457" s="133"/>
      <c r="G457" s="133"/>
      <c r="H457" s="133"/>
      <c r="I457" s="133"/>
      <c r="J457" s="225"/>
      <c r="K457" s="212"/>
      <c r="L457" s="133"/>
      <c r="M457" s="133"/>
      <c r="N457" s="133"/>
      <c r="O457" s="133"/>
      <c r="P457" s="133"/>
      <c r="Q457" s="133"/>
      <c r="R457" s="133"/>
      <c r="S457" s="212"/>
      <c r="T457" s="152"/>
      <c r="U457" s="134"/>
      <c r="V457" s="132"/>
      <c r="W457" s="64"/>
      <c r="X457" s="288" t="str">
        <f>IF(ISBLANK(W457), "", VLOOKUP(W457, Z!$A$2:$C$4127, 3, FALSE))</f>
        <v/>
      </c>
      <c r="Y457" s="162"/>
      <c r="Z457" s="209">
        <f t="shared" si="6"/>
        <v>0</v>
      </c>
      <c r="AA457" s="203"/>
    </row>
    <row r="458" spans="1:27" ht="12.75" customHeight="1" x14ac:dyDescent="0.2">
      <c r="A458" s="208"/>
      <c r="B458" s="205">
        <v>429</v>
      </c>
      <c r="C458" s="132"/>
      <c r="D458" s="64"/>
      <c r="E458" s="288" t="str">
        <f>IF(ISBLANK(D458), "", VLOOKUP(D458, Z!$A$2:$C$4127, 3, FALSE))</f>
        <v/>
      </c>
      <c r="F458" s="133"/>
      <c r="G458" s="133"/>
      <c r="H458" s="133"/>
      <c r="I458" s="133"/>
      <c r="J458" s="225"/>
      <c r="K458" s="212"/>
      <c r="L458" s="133"/>
      <c r="M458" s="133"/>
      <c r="N458" s="133"/>
      <c r="O458" s="133"/>
      <c r="P458" s="133"/>
      <c r="Q458" s="133"/>
      <c r="R458" s="133"/>
      <c r="S458" s="212"/>
      <c r="T458" s="152"/>
      <c r="U458" s="134"/>
      <c r="V458" s="132"/>
      <c r="W458" s="64"/>
      <c r="X458" s="288" t="str">
        <f>IF(ISBLANK(W458), "", VLOOKUP(W458, Z!$A$2:$C$4127, 3, FALSE))</f>
        <v/>
      </c>
      <c r="Y458" s="162"/>
      <c r="Z458" s="209">
        <f t="shared" si="6"/>
        <v>0</v>
      </c>
      <c r="AA458" s="203"/>
    </row>
    <row r="459" spans="1:27" ht="12.75" customHeight="1" x14ac:dyDescent="0.2">
      <c r="A459" s="208"/>
      <c r="B459" s="205">
        <v>430</v>
      </c>
      <c r="C459" s="132"/>
      <c r="D459" s="64"/>
      <c r="E459" s="288" t="str">
        <f>IF(ISBLANK(D459), "", VLOOKUP(D459, Z!$A$2:$C$4127, 3, FALSE))</f>
        <v/>
      </c>
      <c r="F459" s="133"/>
      <c r="G459" s="133"/>
      <c r="H459" s="133"/>
      <c r="I459" s="133"/>
      <c r="J459" s="225"/>
      <c r="K459" s="212"/>
      <c r="L459" s="133"/>
      <c r="M459" s="133"/>
      <c r="N459" s="133"/>
      <c r="O459" s="133"/>
      <c r="P459" s="133"/>
      <c r="Q459" s="133"/>
      <c r="R459" s="133"/>
      <c r="S459" s="212"/>
      <c r="T459" s="152"/>
      <c r="U459" s="134"/>
      <c r="V459" s="132"/>
      <c r="W459" s="64"/>
      <c r="X459" s="288" t="str">
        <f>IF(ISBLANK(W459), "", VLOOKUP(W459, Z!$A$2:$C$4127, 3, FALSE))</f>
        <v/>
      </c>
      <c r="Y459" s="162"/>
      <c r="Z459" s="209">
        <f t="shared" si="6"/>
        <v>0</v>
      </c>
      <c r="AA459" s="203"/>
    </row>
    <row r="460" spans="1:27" ht="12.75" customHeight="1" x14ac:dyDescent="0.2">
      <c r="A460" s="208"/>
      <c r="B460" s="205">
        <v>431</v>
      </c>
      <c r="C460" s="132"/>
      <c r="D460" s="64"/>
      <c r="E460" s="288" t="str">
        <f>IF(ISBLANK(D460), "", VLOOKUP(D460, Z!$A$2:$C$4127, 3, FALSE))</f>
        <v/>
      </c>
      <c r="F460" s="133"/>
      <c r="G460" s="133"/>
      <c r="H460" s="133"/>
      <c r="I460" s="133"/>
      <c r="J460" s="225"/>
      <c r="K460" s="212"/>
      <c r="L460" s="133"/>
      <c r="M460" s="133"/>
      <c r="N460" s="133"/>
      <c r="O460" s="133"/>
      <c r="P460" s="133"/>
      <c r="Q460" s="133"/>
      <c r="R460" s="133"/>
      <c r="S460" s="212"/>
      <c r="T460" s="152"/>
      <c r="U460" s="134"/>
      <c r="V460" s="132"/>
      <c r="W460" s="64"/>
      <c r="X460" s="288" t="str">
        <f>IF(ISBLANK(W460), "", VLOOKUP(W460, Z!$A$2:$C$4127, 3, FALSE))</f>
        <v/>
      </c>
      <c r="Y460" s="162"/>
      <c r="Z460" s="209">
        <f t="shared" si="6"/>
        <v>0</v>
      </c>
      <c r="AA460" s="203"/>
    </row>
    <row r="461" spans="1:27" ht="12.75" customHeight="1" x14ac:dyDescent="0.2">
      <c r="A461" s="208"/>
      <c r="B461" s="205">
        <v>432</v>
      </c>
      <c r="C461" s="132"/>
      <c r="D461" s="64"/>
      <c r="E461" s="288" t="str">
        <f>IF(ISBLANK(D461), "", VLOOKUP(D461, Z!$A$2:$C$4127, 3, FALSE))</f>
        <v/>
      </c>
      <c r="F461" s="133"/>
      <c r="G461" s="133"/>
      <c r="H461" s="133"/>
      <c r="I461" s="133"/>
      <c r="J461" s="225"/>
      <c r="K461" s="212"/>
      <c r="L461" s="133"/>
      <c r="M461" s="133"/>
      <c r="N461" s="133"/>
      <c r="O461" s="133"/>
      <c r="P461" s="133"/>
      <c r="Q461" s="133"/>
      <c r="R461" s="133"/>
      <c r="S461" s="212"/>
      <c r="T461" s="152"/>
      <c r="U461" s="134"/>
      <c r="V461" s="132"/>
      <c r="W461" s="64"/>
      <c r="X461" s="288" t="str">
        <f>IF(ISBLANK(W461), "", VLOOKUP(W461, Z!$A$2:$C$4127, 3, FALSE))</f>
        <v/>
      </c>
      <c r="Y461" s="162"/>
      <c r="Z461" s="209">
        <f t="shared" si="6"/>
        <v>0</v>
      </c>
      <c r="AA461" s="203"/>
    </row>
    <row r="462" spans="1:27" ht="12.75" customHeight="1" x14ac:dyDescent="0.2">
      <c r="A462" s="208"/>
      <c r="B462" s="205">
        <v>433</v>
      </c>
      <c r="C462" s="132"/>
      <c r="D462" s="64"/>
      <c r="E462" s="288" t="str">
        <f>IF(ISBLANK(D462), "", VLOOKUP(D462, Z!$A$2:$C$4127, 3, FALSE))</f>
        <v/>
      </c>
      <c r="F462" s="133"/>
      <c r="G462" s="133"/>
      <c r="H462" s="133"/>
      <c r="I462" s="133"/>
      <c r="J462" s="225"/>
      <c r="K462" s="212"/>
      <c r="L462" s="133"/>
      <c r="M462" s="133"/>
      <c r="N462" s="133"/>
      <c r="O462" s="133"/>
      <c r="P462" s="133"/>
      <c r="Q462" s="133"/>
      <c r="R462" s="133"/>
      <c r="S462" s="212"/>
      <c r="T462" s="152"/>
      <c r="U462" s="134"/>
      <c r="V462" s="132"/>
      <c r="W462" s="64"/>
      <c r="X462" s="288" t="str">
        <f>IF(ISBLANK(W462), "", VLOOKUP(W462, Z!$A$2:$C$4127, 3, FALSE))</f>
        <v/>
      </c>
      <c r="Y462" s="162"/>
      <c r="Z462" s="209">
        <f t="shared" si="6"/>
        <v>0</v>
      </c>
      <c r="AA462" s="203"/>
    </row>
    <row r="463" spans="1:27" ht="12.75" customHeight="1" x14ac:dyDescent="0.2">
      <c r="A463" s="208"/>
      <c r="B463" s="205">
        <v>434</v>
      </c>
      <c r="C463" s="132"/>
      <c r="D463" s="64"/>
      <c r="E463" s="288" t="str">
        <f>IF(ISBLANK(D463), "", VLOOKUP(D463, Z!$A$2:$C$4127, 3, FALSE))</f>
        <v/>
      </c>
      <c r="F463" s="133"/>
      <c r="G463" s="133"/>
      <c r="H463" s="133"/>
      <c r="I463" s="133"/>
      <c r="J463" s="225"/>
      <c r="K463" s="212"/>
      <c r="L463" s="133"/>
      <c r="M463" s="133"/>
      <c r="N463" s="133"/>
      <c r="O463" s="133"/>
      <c r="P463" s="133"/>
      <c r="Q463" s="133"/>
      <c r="R463" s="133"/>
      <c r="S463" s="212"/>
      <c r="T463" s="152"/>
      <c r="U463" s="134"/>
      <c r="V463" s="132"/>
      <c r="W463" s="64"/>
      <c r="X463" s="288" t="str">
        <f>IF(ISBLANK(W463), "", VLOOKUP(W463, Z!$A$2:$C$4127, 3, FALSE))</f>
        <v/>
      </c>
      <c r="Y463" s="162"/>
      <c r="Z463" s="209">
        <f t="shared" si="6"/>
        <v>0</v>
      </c>
      <c r="AA463" s="203"/>
    </row>
    <row r="464" spans="1:27" ht="12.75" customHeight="1" x14ac:dyDescent="0.2">
      <c r="A464" s="208"/>
      <c r="B464" s="205">
        <v>435</v>
      </c>
      <c r="C464" s="132"/>
      <c r="D464" s="64"/>
      <c r="E464" s="288" t="str">
        <f>IF(ISBLANK(D464), "", VLOOKUP(D464, Z!$A$2:$C$4127, 3, FALSE))</f>
        <v/>
      </c>
      <c r="F464" s="133"/>
      <c r="G464" s="133"/>
      <c r="H464" s="133"/>
      <c r="I464" s="133"/>
      <c r="J464" s="225"/>
      <c r="K464" s="212"/>
      <c r="L464" s="133"/>
      <c r="M464" s="133"/>
      <c r="N464" s="133"/>
      <c r="O464" s="133"/>
      <c r="P464" s="133"/>
      <c r="Q464" s="133"/>
      <c r="R464" s="133"/>
      <c r="S464" s="212"/>
      <c r="T464" s="152"/>
      <c r="U464" s="134"/>
      <c r="V464" s="132"/>
      <c r="W464" s="64"/>
      <c r="X464" s="288" t="str">
        <f>IF(ISBLANK(W464), "", VLOOKUP(W464, Z!$A$2:$C$4127, 3, FALSE))</f>
        <v/>
      </c>
      <c r="Y464" s="162"/>
      <c r="Z464" s="209">
        <f t="shared" si="6"/>
        <v>0</v>
      </c>
      <c r="AA464" s="203"/>
    </row>
    <row r="465" spans="1:27" ht="12.75" customHeight="1" x14ac:dyDescent="0.2">
      <c r="A465" s="208"/>
      <c r="B465" s="205">
        <v>436</v>
      </c>
      <c r="C465" s="132"/>
      <c r="D465" s="64"/>
      <c r="E465" s="288" t="str">
        <f>IF(ISBLANK(D465), "", VLOOKUP(D465, Z!$A$2:$C$4127, 3, FALSE))</f>
        <v/>
      </c>
      <c r="F465" s="133"/>
      <c r="G465" s="133"/>
      <c r="H465" s="133"/>
      <c r="I465" s="133"/>
      <c r="J465" s="225"/>
      <c r="K465" s="212"/>
      <c r="L465" s="133"/>
      <c r="M465" s="133"/>
      <c r="N465" s="133"/>
      <c r="O465" s="133"/>
      <c r="P465" s="133"/>
      <c r="Q465" s="133"/>
      <c r="R465" s="133"/>
      <c r="S465" s="212"/>
      <c r="T465" s="152"/>
      <c r="U465" s="134"/>
      <c r="V465" s="132"/>
      <c r="W465" s="64"/>
      <c r="X465" s="288" t="str">
        <f>IF(ISBLANK(W465), "", VLOOKUP(W465, Z!$A$2:$C$4127, 3, FALSE))</f>
        <v/>
      </c>
      <c r="Y465" s="162"/>
      <c r="Z465" s="209">
        <f t="shared" si="6"/>
        <v>0</v>
      </c>
      <c r="AA465" s="203"/>
    </row>
    <row r="466" spans="1:27" ht="12.75" customHeight="1" x14ac:dyDescent="0.2">
      <c r="A466" s="208"/>
      <c r="B466" s="205">
        <v>437</v>
      </c>
      <c r="C466" s="132"/>
      <c r="D466" s="64"/>
      <c r="E466" s="288" t="str">
        <f>IF(ISBLANK(D466), "", VLOOKUP(D466, Z!$A$2:$C$4127, 3, FALSE))</f>
        <v/>
      </c>
      <c r="F466" s="133"/>
      <c r="G466" s="133"/>
      <c r="H466" s="133"/>
      <c r="I466" s="133"/>
      <c r="J466" s="225"/>
      <c r="K466" s="212"/>
      <c r="L466" s="133"/>
      <c r="M466" s="133"/>
      <c r="N466" s="133"/>
      <c r="O466" s="133"/>
      <c r="P466" s="133"/>
      <c r="Q466" s="133"/>
      <c r="R466" s="133"/>
      <c r="S466" s="212"/>
      <c r="T466" s="152"/>
      <c r="U466" s="134"/>
      <c r="V466" s="132"/>
      <c r="W466" s="64"/>
      <c r="X466" s="288" t="str">
        <f>IF(ISBLANK(W466), "", VLOOKUP(W466, Z!$A$2:$C$4127, 3, FALSE))</f>
        <v/>
      </c>
      <c r="Y466" s="162"/>
      <c r="Z466" s="209">
        <f t="shared" si="6"/>
        <v>0</v>
      </c>
      <c r="AA466" s="203"/>
    </row>
    <row r="467" spans="1:27" ht="12.75" customHeight="1" x14ac:dyDescent="0.2">
      <c r="A467" s="208"/>
      <c r="B467" s="205">
        <v>438</v>
      </c>
      <c r="C467" s="132"/>
      <c r="D467" s="64"/>
      <c r="E467" s="288" t="str">
        <f>IF(ISBLANK(D467), "", VLOOKUP(D467, Z!$A$2:$C$4127, 3, FALSE))</f>
        <v/>
      </c>
      <c r="F467" s="133"/>
      <c r="G467" s="133"/>
      <c r="H467" s="133"/>
      <c r="I467" s="133"/>
      <c r="J467" s="225"/>
      <c r="K467" s="212"/>
      <c r="L467" s="133"/>
      <c r="M467" s="133"/>
      <c r="N467" s="133"/>
      <c r="O467" s="133"/>
      <c r="P467" s="133"/>
      <c r="Q467" s="133"/>
      <c r="R467" s="133"/>
      <c r="S467" s="212"/>
      <c r="T467" s="152"/>
      <c r="U467" s="134"/>
      <c r="V467" s="132"/>
      <c r="W467" s="64"/>
      <c r="X467" s="288" t="str">
        <f>IF(ISBLANK(W467), "", VLOOKUP(W467, Z!$A$2:$C$4127, 3, FALSE))</f>
        <v/>
      </c>
      <c r="Y467" s="162"/>
      <c r="Z467" s="209">
        <f t="shared" si="6"/>
        <v>0</v>
      </c>
      <c r="AA467" s="203"/>
    </row>
    <row r="468" spans="1:27" ht="12.75" customHeight="1" x14ac:dyDescent="0.2">
      <c r="A468" s="208"/>
      <c r="B468" s="205">
        <v>439</v>
      </c>
      <c r="C468" s="132"/>
      <c r="D468" s="64"/>
      <c r="E468" s="288" t="str">
        <f>IF(ISBLANK(D468), "", VLOOKUP(D468, Z!$A$2:$C$4127, 3, FALSE))</f>
        <v/>
      </c>
      <c r="F468" s="133"/>
      <c r="G468" s="133"/>
      <c r="H468" s="133"/>
      <c r="I468" s="133"/>
      <c r="J468" s="225"/>
      <c r="K468" s="212"/>
      <c r="L468" s="133"/>
      <c r="M468" s="133"/>
      <c r="N468" s="133"/>
      <c r="O468" s="133"/>
      <c r="P468" s="133"/>
      <c r="Q468" s="133"/>
      <c r="R468" s="133"/>
      <c r="S468" s="212"/>
      <c r="T468" s="152"/>
      <c r="U468" s="134"/>
      <c r="V468" s="132"/>
      <c r="W468" s="64"/>
      <c r="X468" s="288" t="str">
        <f>IF(ISBLANK(W468), "", VLOOKUP(W468, Z!$A$2:$C$4127, 3, FALSE))</f>
        <v/>
      </c>
      <c r="Y468" s="162"/>
      <c r="Z468" s="209">
        <f t="shared" si="6"/>
        <v>0</v>
      </c>
      <c r="AA468" s="203"/>
    </row>
    <row r="469" spans="1:27" ht="12.75" customHeight="1" x14ac:dyDescent="0.2">
      <c r="A469" s="208"/>
      <c r="B469" s="205">
        <v>440</v>
      </c>
      <c r="C469" s="132"/>
      <c r="D469" s="64"/>
      <c r="E469" s="288" t="str">
        <f>IF(ISBLANK(D469), "", VLOOKUP(D469, Z!$A$2:$C$4127, 3, FALSE))</f>
        <v/>
      </c>
      <c r="F469" s="133"/>
      <c r="G469" s="133"/>
      <c r="H469" s="133"/>
      <c r="I469" s="133"/>
      <c r="J469" s="225"/>
      <c r="K469" s="212"/>
      <c r="L469" s="133"/>
      <c r="M469" s="133"/>
      <c r="N469" s="133"/>
      <c r="O469" s="133"/>
      <c r="P469" s="133"/>
      <c r="Q469" s="133"/>
      <c r="R469" s="133"/>
      <c r="S469" s="212"/>
      <c r="T469" s="152"/>
      <c r="U469" s="134"/>
      <c r="V469" s="132"/>
      <c r="W469" s="64"/>
      <c r="X469" s="288" t="str">
        <f>IF(ISBLANK(W469), "", VLOOKUP(W469, Z!$A$2:$C$4127, 3, FALSE))</f>
        <v/>
      </c>
      <c r="Y469" s="162"/>
      <c r="Z469" s="209">
        <f t="shared" si="6"/>
        <v>0</v>
      </c>
      <c r="AA469" s="203"/>
    </row>
    <row r="470" spans="1:27" ht="12.75" customHeight="1" x14ac:dyDescent="0.2">
      <c r="A470" s="208"/>
      <c r="B470" s="205">
        <v>441</v>
      </c>
      <c r="C470" s="132"/>
      <c r="D470" s="64"/>
      <c r="E470" s="288" t="str">
        <f>IF(ISBLANK(D470), "", VLOOKUP(D470, Z!$A$2:$C$4127, 3, FALSE))</f>
        <v/>
      </c>
      <c r="F470" s="133"/>
      <c r="G470" s="133"/>
      <c r="H470" s="133"/>
      <c r="I470" s="133"/>
      <c r="J470" s="225"/>
      <c r="K470" s="212"/>
      <c r="L470" s="133"/>
      <c r="M470" s="133"/>
      <c r="N470" s="133"/>
      <c r="O470" s="133"/>
      <c r="P470" s="133"/>
      <c r="Q470" s="133"/>
      <c r="R470" s="133"/>
      <c r="S470" s="212"/>
      <c r="T470" s="152"/>
      <c r="U470" s="134"/>
      <c r="V470" s="132"/>
      <c r="W470" s="64"/>
      <c r="X470" s="288" t="str">
        <f>IF(ISBLANK(W470), "", VLOOKUP(W470, Z!$A$2:$C$4127, 3, FALSE))</f>
        <v/>
      </c>
      <c r="Y470" s="162"/>
      <c r="Z470" s="209">
        <f t="shared" si="6"/>
        <v>0</v>
      </c>
      <c r="AA470" s="203"/>
    </row>
    <row r="471" spans="1:27" ht="12.75" customHeight="1" x14ac:dyDescent="0.2">
      <c r="A471" s="208"/>
      <c r="B471" s="205">
        <v>442</v>
      </c>
      <c r="C471" s="132"/>
      <c r="D471" s="64"/>
      <c r="E471" s="288" t="str">
        <f>IF(ISBLANK(D471), "", VLOOKUP(D471, Z!$A$2:$C$4127, 3, FALSE))</f>
        <v/>
      </c>
      <c r="F471" s="133"/>
      <c r="G471" s="133"/>
      <c r="H471" s="133"/>
      <c r="I471" s="133"/>
      <c r="J471" s="225"/>
      <c r="K471" s="212"/>
      <c r="L471" s="133"/>
      <c r="M471" s="133"/>
      <c r="N471" s="133"/>
      <c r="O471" s="133"/>
      <c r="P471" s="133"/>
      <c r="Q471" s="133"/>
      <c r="R471" s="133"/>
      <c r="S471" s="212"/>
      <c r="T471" s="152"/>
      <c r="U471" s="134"/>
      <c r="V471" s="132"/>
      <c r="W471" s="64"/>
      <c r="X471" s="288" t="str">
        <f>IF(ISBLANK(W471), "", VLOOKUP(W471, Z!$A$2:$C$4127, 3, FALSE))</f>
        <v/>
      </c>
      <c r="Y471" s="162"/>
      <c r="Z471" s="209">
        <f t="shared" si="6"/>
        <v>0</v>
      </c>
      <c r="AA471" s="203"/>
    </row>
    <row r="472" spans="1:27" ht="12.75" customHeight="1" x14ac:dyDescent="0.2">
      <c r="A472" s="208"/>
      <c r="B472" s="205">
        <v>443</v>
      </c>
      <c r="C472" s="132"/>
      <c r="D472" s="64"/>
      <c r="E472" s="288" t="str">
        <f>IF(ISBLANK(D472), "", VLOOKUP(D472, Z!$A$2:$C$4127, 3, FALSE))</f>
        <v/>
      </c>
      <c r="F472" s="133"/>
      <c r="G472" s="133"/>
      <c r="H472" s="133"/>
      <c r="I472" s="133"/>
      <c r="J472" s="225"/>
      <c r="K472" s="212"/>
      <c r="L472" s="133"/>
      <c r="M472" s="133"/>
      <c r="N472" s="133"/>
      <c r="O472" s="133"/>
      <c r="P472" s="133"/>
      <c r="Q472" s="133"/>
      <c r="R472" s="133"/>
      <c r="S472" s="212"/>
      <c r="T472" s="152"/>
      <c r="U472" s="134"/>
      <c r="V472" s="132"/>
      <c r="W472" s="64"/>
      <c r="X472" s="288" t="str">
        <f>IF(ISBLANK(W472), "", VLOOKUP(W472, Z!$A$2:$C$4127, 3, FALSE))</f>
        <v/>
      </c>
      <c r="Y472" s="162"/>
      <c r="Z472" s="209">
        <f t="shared" si="6"/>
        <v>0</v>
      </c>
      <c r="AA472" s="203"/>
    </row>
    <row r="473" spans="1:27" ht="12.75" customHeight="1" x14ac:dyDescent="0.2">
      <c r="A473" s="208"/>
      <c r="B473" s="205">
        <v>444</v>
      </c>
      <c r="C473" s="132"/>
      <c r="D473" s="64"/>
      <c r="E473" s="288" t="str">
        <f>IF(ISBLANK(D473), "", VLOOKUP(D473, Z!$A$2:$C$4127, 3, FALSE))</f>
        <v/>
      </c>
      <c r="F473" s="133"/>
      <c r="G473" s="133"/>
      <c r="H473" s="133"/>
      <c r="I473" s="133"/>
      <c r="J473" s="225"/>
      <c r="K473" s="212"/>
      <c r="L473" s="133"/>
      <c r="M473" s="133"/>
      <c r="N473" s="133"/>
      <c r="O473" s="133"/>
      <c r="P473" s="133"/>
      <c r="Q473" s="133"/>
      <c r="R473" s="133"/>
      <c r="S473" s="212"/>
      <c r="T473" s="152"/>
      <c r="U473" s="134"/>
      <c r="V473" s="132"/>
      <c r="W473" s="64"/>
      <c r="X473" s="288" t="str">
        <f>IF(ISBLANK(W473), "", VLOOKUP(W473, Z!$A$2:$C$4127, 3, FALSE))</f>
        <v/>
      </c>
      <c r="Y473" s="162"/>
      <c r="Z473" s="209">
        <f t="shared" si="6"/>
        <v>0</v>
      </c>
      <c r="AA473" s="203"/>
    </row>
    <row r="474" spans="1:27" ht="12.75" customHeight="1" x14ac:dyDescent="0.2">
      <c r="A474" s="208"/>
      <c r="B474" s="205">
        <v>445</v>
      </c>
      <c r="C474" s="132"/>
      <c r="D474" s="64"/>
      <c r="E474" s="288" t="str">
        <f>IF(ISBLANK(D474), "", VLOOKUP(D474, Z!$A$2:$C$4127, 3, FALSE))</f>
        <v/>
      </c>
      <c r="F474" s="133"/>
      <c r="G474" s="133"/>
      <c r="H474" s="133"/>
      <c r="I474" s="133"/>
      <c r="J474" s="225"/>
      <c r="K474" s="212"/>
      <c r="L474" s="133"/>
      <c r="M474" s="133"/>
      <c r="N474" s="133"/>
      <c r="O474" s="133"/>
      <c r="P474" s="133"/>
      <c r="Q474" s="133"/>
      <c r="R474" s="133"/>
      <c r="S474" s="212"/>
      <c r="T474" s="152"/>
      <c r="U474" s="134"/>
      <c r="V474" s="132"/>
      <c r="W474" s="64"/>
      <c r="X474" s="288" t="str">
        <f>IF(ISBLANK(W474), "", VLOOKUP(W474, Z!$A$2:$C$4127, 3, FALSE))</f>
        <v/>
      </c>
      <c r="Y474" s="162"/>
      <c r="Z474" s="209">
        <f t="shared" si="6"/>
        <v>0</v>
      </c>
      <c r="AA474" s="203"/>
    </row>
    <row r="475" spans="1:27" ht="12.75" customHeight="1" x14ac:dyDescent="0.2">
      <c r="A475" s="208"/>
      <c r="B475" s="205">
        <v>446</v>
      </c>
      <c r="C475" s="132"/>
      <c r="D475" s="64"/>
      <c r="E475" s="288" t="str">
        <f>IF(ISBLANK(D475), "", VLOOKUP(D475, Z!$A$2:$C$4127, 3, FALSE))</f>
        <v/>
      </c>
      <c r="F475" s="133"/>
      <c r="G475" s="133"/>
      <c r="H475" s="133"/>
      <c r="I475" s="133"/>
      <c r="J475" s="225"/>
      <c r="K475" s="212"/>
      <c r="L475" s="133"/>
      <c r="M475" s="133"/>
      <c r="N475" s="133"/>
      <c r="O475" s="133"/>
      <c r="P475" s="133"/>
      <c r="Q475" s="133"/>
      <c r="R475" s="133"/>
      <c r="S475" s="212"/>
      <c r="T475" s="152"/>
      <c r="U475" s="134"/>
      <c r="V475" s="132"/>
      <c r="W475" s="64"/>
      <c r="X475" s="288" t="str">
        <f>IF(ISBLANK(W475), "", VLOOKUP(W475, Z!$A$2:$C$4127, 3, FALSE))</f>
        <v/>
      </c>
      <c r="Y475" s="162"/>
      <c r="Z475" s="209">
        <f t="shared" si="6"/>
        <v>0</v>
      </c>
      <c r="AA475" s="203"/>
    </row>
    <row r="476" spans="1:27" ht="12.75" customHeight="1" x14ac:dyDescent="0.2">
      <c r="A476" s="208"/>
      <c r="B476" s="205">
        <v>447</v>
      </c>
      <c r="C476" s="132"/>
      <c r="D476" s="64"/>
      <c r="E476" s="288" t="str">
        <f>IF(ISBLANK(D476), "", VLOOKUP(D476, Z!$A$2:$C$4127, 3, FALSE))</f>
        <v/>
      </c>
      <c r="F476" s="133"/>
      <c r="G476" s="133"/>
      <c r="H476" s="133"/>
      <c r="I476" s="133"/>
      <c r="J476" s="225"/>
      <c r="K476" s="212"/>
      <c r="L476" s="133"/>
      <c r="M476" s="133"/>
      <c r="N476" s="133"/>
      <c r="O476" s="133"/>
      <c r="P476" s="133"/>
      <c r="Q476" s="133"/>
      <c r="R476" s="133"/>
      <c r="S476" s="212"/>
      <c r="T476" s="152"/>
      <c r="U476" s="134"/>
      <c r="V476" s="132"/>
      <c r="W476" s="64"/>
      <c r="X476" s="288" t="str">
        <f>IF(ISBLANK(W476), "", VLOOKUP(W476, Z!$A$2:$C$4127, 3, FALSE))</f>
        <v/>
      </c>
      <c r="Y476" s="162"/>
      <c r="Z476" s="209">
        <f t="shared" si="6"/>
        <v>0</v>
      </c>
      <c r="AA476" s="203"/>
    </row>
    <row r="477" spans="1:27" ht="12.75" customHeight="1" x14ac:dyDescent="0.2">
      <c r="A477" s="208"/>
      <c r="B477" s="205">
        <v>448</v>
      </c>
      <c r="C477" s="132"/>
      <c r="D477" s="64"/>
      <c r="E477" s="288" t="str">
        <f>IF(ISBLANK(D477), "", VLOOKUP(D477, Z!$A$2:$C$4127, 3, FALSE))</f>
        <v/>
      </c>
      <c r="F477" s="133"/>
      <c r="G477" s="133"/>
      <c r="H477" s="133"/>
      <c r="I477" s="133"/>
      <c r="J477" s="225"/>
      <c r="K477" s="212"/>
      <c r="L477" s="133"/>
      <c r="M477" s="133"/>
      <c r="N477" s="133"/>
      <c r="O477" s="133"/>
      <c r="P477" s="133"/>
      <c r="Q477" s="133"/>
      <c r="R477" s="133"/>
      <c r="S477" s="212"/>
      <c r="T477" s="152"/>
      <c r="U477" s="134"/>
      <c r="V477" s="132"/>
      <c r="W477" s="64"/>
      <c r="X477" s="288" t="str">
        <f>IF(ISBLANK(W477), "", VLOOKUP(W477, Z!$A$2:$C$4127, 3, FALSE))</f>
        <v/>
      </c>
      <c r="Y477" s="162"/>
      <c r="Z477" s="209">
        <f t="shared" si="6"/>
        <v>0</v>
      </c>
      <c r="AA477" s="203"/>
    </row>
    <row r="478" spans="1:27" ht="12.75" customHeight="1" x14ac:dyDescent="0.2">
      <c r="A478" s="208"/>
      <c r="B478" s="205">
        <v>449</v>
      </c>
      <c r="C478" s="132"/>
      <c r="D478" s="64"/>
      <c r="E478" s="288" t="str">
        <f>IF(ISBLANK(D478), "", VLOOKUP(D478, Z!$A$2:$C$4127, 3, FALSE))</f>
        <v/>
      </c>
      <c r="F478" s="133"/>
      <c r="G478" s="133"/>
      <c r="H478" s="133"/>
      <c r="I478" s="133"/>
      <c r="J478" s="225"/>
      <c r="K478" s="212"/>
      <c r="L478" s="133"/>
      <c r="M478" s="133"/>
      <c r="N478" s="133"/>
      <c r="O478" s="133"/>
      <c r="P478" s="133"/>
      <c r="Q478" s="133"/>
      <c r="R478" s="133"/>
      <c r="S478" s="212"/>
      <c r="T478" s="152"/>
      <c r="U478" s="134"/>
      <c r="V478" s="132"/>
      <c r="W478" s="64"/>
      <c r="X478" s="288" t="str">
        <f>IF(ISBLANK(W478), "", VLOOKUP(W478, Z!$A$2:$C$4127, 3, FALSE))</f>
        <v/>
      </c>
      <c r="Y478" s="162"/>
      <c r="Z478" s="209">
        <f t="shared" ref="Z478:Z541" si="7">IFERROR((K478-S478)*0.75*T478, 0)</f>
        <v>0</v>
      </c>
      <c r="AA478" s="203"/>
    </row>
    <row r="479" spans="1:27" ht="12.75" customHeight="1" x14ac:dyDescent="0.2">
      <c r="A479" s="208"/>
      <c r="B479" s="205">
        <v>450</v>
      </c>
      <c r="C479" s="132"/>
      <c r="D479" s="64"/>
      <c r="E479" s="288" t="str">
        <f>IF(ISBLANK(D479), "", VLOOKUP(D479, Z!$A$2:$C$4127, 3, FALSE))</f>
        <v/>
      </c>
      <c r="F479" s="133"/>
      <c r="G479" s="133"/>
      <c r="H479" s="133"/>
      <c r="I479" s="133"/>
      <c r="J479" s="225"/>
      <c r="K479" s="212"/>
      <c r="L479" s="133"/>
      <c r="M479" s="133"/>
      <c r="N479" s="133"/>
      <c r="O479" s="133"/>
      <c r="P479" s="133"/>
      <c r="Q479" s="133"/>
      <c r="R479" s="133"/>
      <c r="S479" s="212"/>
      <c r="T479" s="152"/>
      <c r="U479" s="134"/>
      <c r="V479" s="132"/>
      <c r="W479" s="64"/>
      <c r="X479" s="288" t="str">
        <f>IF(ISBLANK(W479), "", VLOOKUP(W479, Z!$A$2:$C$4127, 3, FALSE))</f>
        <v/>
      </c>
      <c r="Y479" s="162"/>
      <c r="Z479" s="209">
        <f t="shared" si="7"/>
        <v>0</v>
      </c>
      <c r="AA479" s="203"/>
    </row>
    <row r="480" spans="1:27" ht="12.75" customHeight="1" x14ac:dyDescent="0.2">
      <c r="A480" s="208"/>
      <c r="B480" s="205">
        <v>451</v>
      </c>
      <c r="C480" s="132"/>
      <c r="D480" s="64"/>
      <c r="E480" s="288" t="str">
        <f>IF(ISBLANK(D480), "", VLOOKUP(D480, Z!$A$2:$C$4127, 3, FALSE))</f>
        <v/>
      </c>
      <c r="F480" s="133"/>
      <c r="G480" s="133"/>
      <c r="H480" s="133"/>
      <c r="I480" s="133"/>
      <c r="J480" s="225"/>
      <c r="K480" s="212"/>
      <c r="L480" s="133"/>
      <c r="M480" s="133"/>
      <c r="N480" s="133"/>
      <c r="O480" s="133"/>
      <c r="P480" s="133"/>
      <c r="Q480" s="133"/>
      <c r="R480" s="133"/>
      <c r="S480" s="212"/>
      <c r="T480" s="152"/>
      <c r="U480" s="134"/>
      <c r="V480" s="132"/>
      <c r="W480" s="64"/>
      <c r="X480" s="288" t="str">
        <f>IF(ISBLANK(W480), "", VLOOKUP(W480, Z!$A$2:$C$4127, 3, FALSE))</f>
        <v/>
      </c>
      <c r="Y480" s="162"/>
      <c r="Z480" s="209">
        <f t="shared" si="7"/>
        <v>0</v>
      </c>
      <c r="AA480" s="203"/>
    </row>
    <row r="481" spans="1:27" ht="12.75" customHeight="1" x14ac:dyDescent="0.2">
      <c r="A481" s="208"/>
      <c r="B481" s="205">
        <v>452</v>
      </c>
      <c r="C481" s="132"/>
      <c r="D481" s="64"/>
      <c r="E481" s="288" t="str">
        <f>IF(ISBLANK(D481), "", VLOOKUP(D481, Z!$A$2:$C$4127, 3, FALSE))</f>
        <v/>
      </c>
      <c r="F481" s="133"/>
      <c r="G481" s="133"/>
      <c r="H481" s="133"/>
      <c r="I481" s="133"/>
      <c r="J481" s="225"/>
      <c r="K481" s="212"/>
      <c r="L481" s="133"/>
      <c r="M481" s="133"/>
      <c r="N481" s="133"/>
      <c r="O481" s="133"/>
      <c r="P481" s="133"/>
      <c r="Q481" s="133"/>
      <c r="R481" s="133"/>
      <c r="S481" s="212"/>
      <c r="T481" s="152"/>
      <c r="U481" s="134"/>
      <c r="V481" s="132"/>
      <c r="W481" s="64"/>
      <c r="X481" s="288" t="str">
        <f>IF(ISBLANK(W481), "", VLOOKUP(W481, Z!$A$2:$C$4127, 3, FALSE))</f>
        <v/>
      </c>
      <c r="Y481" s="162"/>
      <c r="Z481" s="209">
        <f t="shared" si="7"/>
        <v>0</v>
      </c>
      <c r="AA481" s="203"/>
    </row>
    <row r="482" spans="1:27" ht="12.75" customHeight="1" x14ac:dyDescent="0.2">
      <c r="A482" s="208"/>
      <c r="B482" s="205">
        <v>453</v>
      </c>
      <c r="C482" s="132"/>
      <c r="D482" s="64"/>
      <c r="E482" s="288" t="str">
        <f>IF(ISBLANK(D482), "", VLOOKUP(D482, Z!$A$2:$C$4127, 3, FALSE))</f>
        <v/>
      </c>
      <c r="F482" s="133"/>
      <c r="G482" s="133"/>
      <c r="H482" s="133"/>
      <c r="I482" s="133"/>
      <c r="J482" s="225"/>
      <c r="K482" s="212"/>
      <c r="L482" s="133"/>
      <c r="M482" s="133"/>
      <c r="N482" s="133"/>
      <c r="O482" s="133"/>
      <c r="P482" s="133"/>
      <c r="Q482" s="133"/>
      <c r="R482" s="133"/>
      <c r="S482" s="212"/>
      <c r="T482" s="152"/>
      <c r="U482" s="134"/>
      <c r="V482" s="132"/>
      <c r="W482" s="64"/>
      <c r="X482" s="288" t="str">
        <f>IF(ISBLANK(W482), "", VLOOKUP(W482, Z!$A$2:$C$4127, 3, FALSE))</f>
        <v/>
      </c>
      <c r="Y482" s="162"/>
      <c r="Z482" s="209">
        <f t="shared" si="7"/>
        <v>0</v>
      </c>
      <c r="AA482" s="203"/>
    </row>
    <row r="483" spans="1:27" ht="12.75" customHeight="1" x14ac:dyDescent="0.2">
      <c r="A483" s="208"/>
      <c r="B483" s="205">
        <v>454</v>
      </c>
      <c r="C483" s="132"/>
      <c r="D483" s="64"/>
      <c r="E483" s="288" t="str">
        <f>IF(ISBLANK(D483), "", VLOOKUP(D483, Z!$A$2:$C$4127, 3, FALSE))</f>
        <v/>
      </c>
      <c r="F483" s="133"/>
      <c r="G483" s="133"/>
      <c r="H483" s="133"/>
      <c r="I483" s="133"/>
      <c r="J483" s="225"/>
      <c r="K483" s="212"/>
      <c r="L483" s="133"/>
      <c r="M483" s="133"/>
      <c r="N483" s="133"/>
      <c r="O483" s="133"/>
      <c r="P483" s="133"/>
      <c r="Q483" s="133"/>
      <c r="R483" s="133"/>
      <c r="S483" s="212"/>
      <c r="T483" s="152"/>
      <c r="U483" s="134"/>
      <c r="V483" s="132"/>
      <c r="W483" s="64"/>
      <c r="X483" s="288" t="str">
        <f>IF(ISBLANK(W483), "", VLOOKUP(W483, Z!$A$2:$C$4127, 3, FALSE))</f>
        <v/>
      </c>
      <c r="Y483" s="162"/>
      <c r="Z483" s="209">
        <f t="shared" si="7"/>
        <v>0</v>
      </c>
      <c r="AA483" s="203"/>
    </row>
    <row r="484" spans="1:27" ht="12.75" customHeight="1" x14ac:dyDescent="0.2">
      <c r="A484" s="208"/>
      <c r="B484" s="205">
        <v>455</v>
      </c>
      <c r="C484" s="132"/>
      <c r="D484" s="64"/>
      <c r="E484" s="288" t="str">
        <f>IF(ISBLANK(D484), "", VLOOKUP(D484, Z!$A$2:$C$4127, 3, FALSE))</f>
        <v/>
      </c>
      <c r="F484" s="133"/>
      <c r="G484" s="133"/>
      <c r="H484" s="133"/>
      <c r="I484" s="133"/>
      <c r="J484" s="225"/>
      <c r="K484" s="212"/>
      <c r="L484" s="133"/>
      <c r="M484" s="133"/>
      <c r="N484" s="133"/>
      <c r="O484" s="133"/>
      <c r="P484" s="133"/>
      <c r="Q484" s="133"/>
      <c r="R484" s="133"/>
      <c r="S484" s="212"/>
      <c r="T484" s="152"/>
      <c r="U484" s="134"/>
      <c r="V484" s="132"/>
      <c r="W484" s="64"/>
      <c r="X484" s="288" t="str">
        <f>IF(ISBLANK(W484), "", VLOOKUP(W484, Z!$A$2:$C$4127, 3, FALSE))</f>
        <v/>
      </c>
      <c r="Y484" s="162"/>
      <c r="Z484" s="209">
        <f t="shared" si="7"/>
        <v>0</v>
      </c>
      <c r="AA484" s="203"/>
    </row>
    <row r="485" spans="1:27" ht="12.75" customHeight="1" x14ac:dyDescent="0.2">
      <c r="A485" s="208"/>
      <c r="B485" s="205">
        <v>456</v>
      </c>
      <c r="C485" s="132"/>
      <c r="D485" s="64"/>
      <c r="E485" s="288" t="str">
        <f>IF(ISBLANK(D485), "", VLOOKUP(D485, Z!$A$2:$C$4127, 3, FALSE))</f>
        <v/>
      </c>
      <c r="F485" s="133"/>
      <c r="G485" s="133"/>
      <c r="H485" s="133"/>
      <c r="I485" s="133"/>
      <c r="J485" s="225"/>
      <c r="K485" s="212"/>
      <c r="L485" s="133"/>
      <c r="M485" s="133"/>
      <c r="N485" s="133"/>
      <c r="O485" s="133"/>
      <c r="P485" s="133"/>
      <c r="Q485" s="133"/>
      <c r="R485" s="133"/>
      <c r="S485" s="212"/>
      <c r="T485" s="152"/>
      <c r="U485" s="134"/>
      <c r="V485" s="132"/>
      <c r="W485" s="64"/>
      <c r="X485" s="288" t="str">
        <f>IF(ISBLANK(W485), "", VLOOKUP(W485, Z!$A$2:$C$4127, 3, FALSE))</f>
        <v/>
      </c>
      <c r="Y485" s="162"/>
      <c r="Z485" s="209">
        <f t="shared" si="7"/>
        <v>0</v>
      </c>
      <c r="AA485" s="203"/>
    </row>
    <row r="486" spans="1:27" ht="12.75" customHeight="1" x14ac:dyDescent="0.2">
      <c r="A486" s="208"/>
      <c r="B486" s="205">
        <v>457</v>
      </c>
      <c r="C486" s="132"/>
      <c r="D486" s="64"/>
      <c r="E486" s="288" t="str">
        <f>IF(ISBLANK(D486), "", VLOOKUP(D486, Z!$A$2:$C$4127, 3, FALSE))</f>
        <v/>
      </c>
      <c r="F486" s="133"/>
      <c r="G486" s="133"/>
      <c r="H486" s="133"/>
      <c r="I486" s="133"/>
      <c r="J486" s="225"/>
      <c r="K486" s="212"/>
      <c r="L486" s="133"/>
      <c r="M486" s="133"/>
      <c r="N486" s="133"/>
      <c r="O486" s="133"/>
      <c r="P486" s="133"/>
      <c r="Q486" s="133"/>
      <c r="R486" s="133"/>
      <c r="S486" s="212"/>
      <c r="T486" s="152"/>
      <c r="U486" s="134"/>
      <c r="V486" s="132"/>
      <c r="W486" s="64"/>
      <c r="X486" s="288" t="str">
        <f>IF(ISBLANK(W486), "", VLOOKUP(W486, Z!$A$2:$C$4127, 3, FALSE))</f>
        <v/>
      </c>
      <c r="Y486" s="162"/>
      <c r="Z486" s="209">
        <f t="shared" si="7"/>
        <v>0</v>
      </c>
      <c r="AA486" s="203"/>
    </row>
    <row r="487" spans="1:27" ht="12.75" customHeight="1" x14ac:dyDescent="0.2">
      <c r="A487" s="208"/>
      <c r="B487" s="205">
        <v>458</v>
      </c>
      <c r="C487" s="132"/>
      <c r="D487" s="64"/>
      <c r="E487" s="288" t="str">
        <f>IF(ISBLANK(D487), "", VLOOKUP(D487, Z!$A$2:$C$4127, 3, FALSE))</f>
        <v/>
      </c>
      <c r="F487" s="133"/>
      <c r="G487" s="133"/>
      <c r="H487" s="133"/>
      <c r="I487" s="133"/>
      <c r="J487" s="225"/>
      <c r="K487" s="212"/>
      <c r="L487" s="133"/>
      <c r="M487" s="133"/>
      <c r="N487" s="133"/>
      <c r="O487" s="133"/>
      <c r="P487" s="133"/>
      <c r="Q487" s="133"/>
      <c r="R487" s="133"/>
      <c r="S487" s="212"/>
      <c r="T487" s="152"/>
      <c r="U487" s="134"/>
      <c r="V487" s="132"/>
      <c r="W487" s="64"/>
      <c r="X487" s="288" t="str">
        <f>IF(ISBLANK(W487), "", VLOOKUP(W487, Z!$A$2:$C$4127, 3, FALSE))</f>
        <v/>
      </c>
      <c r="Y487" s="162"/>
      <c r="Z487" s="209">
        <f t="shared" si="7"/>
        <v>0</v>
      </c>
      <c r="AA487" s="203"/>
    </row>
    <row r="488" spans="1:27" ht="12.75" customHeight="1" x14ac:dyDescent="0.2">
      <c r="A488" s="208"/>
      <c r="B488" s="205">
        <v>459</v>
      </c>
      <c r="C488" s="132"/>
      <c r="D488" s="64"/>
      <c r="E488" s="288" t="str">
        <f>IF(ISBLANK(D488), "", VLOOKUP(D488, Z!$A$2:$C$4127, 3, FALSE))</f>
        <v/>
      </c>
      <c r="F488" s="133"/>
      <c r="G488" s="133"/>
      <c r="H488" s="133"/>
      <c r="I488" s="133"/>
      <c r="J488" s="225"/>
      <c r="K488" s="212"/>
      <c r="L488" s="133"/>
      <c r="M488" s="133"/>
      <c r="N488" s="133"/>
      <c r="O488" s="133"/>
      <c r="P488" s="133"/>
      <c r="Q488" s="133"/>
      <c r="R488" s="133"/>
      <c r="S488" s="212"/>
      <c r="T488" s="152"/>
      <c r="U488" s="134"/>
      <c r="V488" s="132"/>
      <c r="W488" s="64"/>
      <c r="X488" s="288" t="str">
        <f>IF(ISBLANK(W488), "", VLOOKUP(W488, Z!$A$2:$C$4127, 3, FALSE))</f>
        <v/>
      </c>
      <c r="Y488" s="162"/>
      <c r="Z488" s="209">
        <f t="shared" si="7"/>
        <v>0</v>
      </c>
      <c r="AA488" s="203"/>
    </row>
    <row r="489" spans="1:27" ht="12.75" customHeight="1" x14ac:dyDescent="0.2">
      <c r="A489" s="208"/>
      <c r="B489" s="205">
        <v>460</v>
      </c>
      <c r="C489" s="132"/>
      <c r="D489" s="64"/>
      <c r="E489" s="288" t="str">
        <f>IF(ISBLANK(D489), "", VLOOKUP(D489, Z!$A$2:$C$4127, 3, FALSE))</f>
        <v/>
      </c>
      <c r="F489" s="133"/>
      <c r="G489" s="133"/>
      <c r="H489" s="133"/>
      <c r="I489" s="133"/>
      <c r="J489" s="225"/>
      <c r="K489" s="212"/>
      <c r="L489" s="133"/>
      <c r="M489" s="133"/>
      <c r="N489" s="133"/>
      <c r="O489" s="133"/>
      <c r="P489" s="133"/>
      <c r="Q489" s="133"/>
      <c r="R489" s="133"/>
      <c r="S489" s="212"/>
      <c r="T489" s="152"/>
      <c r="U489" s="134"/>
      <c r="V489" s="132"/>
      <c r="W489" s="64"/>
      <c r="X489" s="288" t="str">
        <f>IF(ISBLANK(W489), "", VLOOKUP(W489, Z!$A$2:$C$4127, 3, FALSE))</f>
        <v/>
      </c>
      <c r="Y489" s="162"/>
      <c r="Z489" s="209">
        <f t="shared" si="7"/>
        <v>0</v>
      </c>
      <c r="AA489" s="203"/>
    </row>
    <row r="490" spans="1:27" ht="12.75" customHeight="1" x14ac:dyDescent="0.2">
      <c r="A490" s="208"/>
      <c r="B490" s="205">
        <v>461</v>
      </c>
      <c r="C490" s="132"/>
      <c r="D490" s="64"/>
      <c r="E490" s="288" t="str">
        <f>IF(ISBLANK(D490), "", VLOOKUP(D490, Z!$A$2:$C$4127, 3, FALSE))</f>
        <v/>
      </c>
      <c r="F490" s="133"/>
      <c r="G490" s="133"/>
      <c r="H490" s="133"/>
      <c r="I490" s="133"/>
      <c r="J490" s="225"/>
      <c r="K490" s="212"/>
      <c r="L490" s="133"/>
      <c r="M490" s="133"/>
      <c r="N490" s="133"/>
      <c r="O490" s="133"/>
      <c r="P490" s="133"/>
      <c r="Q490" s="133"/>
      <c r="R490" s="133"/>
      <c r="S490" s="212"/>
      <c r="T490" s="152"/>
      <c r="U490" s="134"/>
      <c r="V490" s="132"/>
      <c r="W490" s="64"/>
      <c r="X490" s="288" t="str">
        <f>IF(ISBLANK(W490), "", VLOOKUP(W490, Z!$A$2:$C$4127, 3, FALSE))</f>
        <v/>
      </c>
      <c r="Y490" s="162"/>
      <c r="Z490" s="209">
        <f t="shared" si="7"/>
        <v>0</v>
      </c>
      <c r="AA490" s="203"/>
    </row>
    <row r="491" spans="1:27" ht="12.75" customHeight="1" x14ac:dyDescent="0.2">
      <c r="A491" s="208"/>
      <c r="B491" s="205">
        <v>462</v>
      </c>
      <c r="C491" s="132"/>
      <c r="D491" s="64"/>
      <c r="E491" s="288" t="str">
        <f>IF(ISBLANK(D491), "", VLOOKUP(D491, Z!$A$2:$C$4127, 3, FALSE))</f>
        <v/>
      </c>
      <c r="F491" s="133"/>
      <c r="G491" s="133"/>
      <c r="H491" s="133"/>
      <c r="I491" s="133"/>
      <c r="J491" s="225"/>
      <c r="K491" s="212"/>
      <c r="L491" s="133"/>
      <c r="M491" s="133"/>
      <c r="N491" s="133"/>
      <c r="O491" s="133"/>
      <c r="P491" s="133"/>
      <c r="Q491" s="133"/>
      <c r="R491" s="133"/>
      <c r="S491" s="212"/>
      <c r="T491" s="152"/>
      <c r="U491" s="134"/>
      <c r="V491" s="132"/>
      <c r="W491" s="64"/>
      <c r="X491" s="288" t="str">
        <f>IF(ISBLANK(W491), "", VLOOKUP(W491, Z!$A$2:$C$4127, 3, FALSE))</f>
        <v/>
      </c>
      <c r="Y491" s="162"/>
      <c r="Z491" s="209">
        <f t="shared" si="7"/>
        <v>0</v>
      </c>
      <c r="AA491" s="203"/>
    </row>
    <row r="492" spans="1:27" ht="12.75" customHeight="1" x14ac:dyDescent="0.2">
      <c r="A492" s="208"/>
      <c r="B492" s="205">
        <v>463</v>
      </c>
      <c r="C492" s="132"/>
      <c r="D492" s="64"/>
      <c r="E492" s="288" t="str">
        <f>IF(ISBLANK(D492), "", VLOOKUP(D492, Z!$A$2:$C$4127, 3, FALSE))</f>
        <v/>
      </c>
      <c r="F492" s="133"/>
      <c r="G492" s="133"/>
      <c r="H492" s="133"/>
      <c r="I492" s="133"/>
      <c r="J492" s="225"/>
      <c r="K492" s="212"/>
      <c r="L492" s="133"/>
      <c r="M492" s="133"/>
      <c r="N492" s="133"/>
      <c r="O492" s="133"/>
      <c r="P492" s="133"/>
      <c r="Q492" s="133"/>
      <c r="R492" s="133"/>
      <c r="S492" s="212"/>
      <c r="T492" s="152"/>
      <c r="U492" s="134"/>
      <c r="V492" s="132"/>
      <c r="W492" s="64"/>
      <c r="X492" s="288" t="str">
        <f>IF(ISBLANK(W492), "", VLOOKUP(W492, Z!$A$2:$C$4127, 3, FALSE))</f>
        <v/>
      </c>
      <c r="Y492" s="162"/>
      <c r="Z492" s="209">
        <f t="shared" si="7"/>
        <v>0</v>
      </c>
      <c r="AA492" s="203"/>
    </row>
    <row r="493" spans="1:27" ht="12.75" customHeight="1" x14ac:dyDescent="0.2">
      <c r="A493" s="208"/>
      <c r="B493" s="205">
        <v>464</v>
      </c>
      <c r="C493" s="132"/>
      <c r="D493" s="64"/>
      <c r="E493" s="288" t="str">
        <f>IF(ISBLANK(D493), "", VLOOKUP(D493, Z!$A$2:$C$4127, 3, FALSE))</f>
        <v/>
      </c>
      <c r="F493" s="133"/>
      <c r="G493" s="133"/>
      <c r="H493" s="133"/>
      <c r="I493" s="133"/>
      <c r="J493" s="225"/>
      <c r="K493" s="212"/>
      <c r="L493" s="133"/>
      <c r="M493" s="133"/>
      <c r="N493" s="133"/>
      <c r="O493" s="133"/>
      <c r="P493" s="133"/>
      <c r="Q493" s="133"/>
      <c r="R493" s="133"/>
      <c r="S493" s="212"/>
      <c r="T493" s="152"/>
      <c r="U493" s="134"/>
      <c r="V493" s="132"/>
      <c r="W493" s="64"/>
      <c r="X493" s="288" t="str">
        <f>IF(ISBLANK(W493), "", VLOOKUP(W493, Z!$A$2:$C$4127, 3, FALSE))</f>
        <v/>
      </c>
      <c r="Y493" s="162"/>
      <c r="Z493" s="209">
        <f t="shared" si="7"/>
        <v>0</v>
      </c>
      <c r="AA493" s="203"/>
    </row>
    <row r="494" spans="1:27" ht="12.75" customHeight="1" x14ac:dyDescent="0.2">
      <c r="A494" s="208"/>
      <c r="B494" s="205">
        <v>465</v>
      </c>
      <c r="C494" s="132"/>
      <c r="D494" s="64"/>
      <c r="E494" s="288" t="str">
        <f>IF(ISBLANK(D494), "", VLOOKUP(D494, Z!$A$2:$C$4127, 3, FALSE))</f>
        <v/>
      </c>
      <c r="F494" s="133"/>
      <c r="G494" s="133"/>
      <c r="H494" s="133"/>
      <c r="I494" s="133"/>
      <c r="J494" s="225"/>
      <c r="K494" s="212"/>
      <c r="L494" s="133"/>
      <c r="M494" s="133"/>
      <c r="N494" s="133"/>
      <c r="O494" s="133"/>
      <c r="P494" s="133"/>
      <c r="Q494" s="133"/>
      <c r="R494" s="133"/>
      <c r="S494" s="212"/>
      <c r="T494" s="152"/>
      <c r="U494" s="134"/>
      <c r="V494" s="132"/>
      <c r="W494" s="64"/>
      <c r="X494" s="288" t="str">
        <f>IF(ISBLANK(W494), "", VLOOKUP(W494, Z!$A$2:$C$4127, 3, FALSE))</f>
        <v/>
      </c>
      <c r="Y494" s="162"/>
      <c r="Z494" s="209">
        <f t="shared" si="7"/>
        <v>0</v>
      </c>
      <c r="AA494" s="203"/>
    </row>
    <row r="495" spans="1:27" ht="12.75" customHeight="1" x14ac:dyDescent="0.2">
      <c r="A495" s="208"/>
      <c r="B495" s="205">
        <v>466</v>
      </c>
      <c r="C495" s="132"/>
      <c r="D495" s="64"/>
      <c r="E495" s="288" t="str">
        <f>IF(ISBLANK(D495), "", VLOOKUP(D495, Z!$A$2:$C$4127, 3, FALSE))</f>
        <v/>
      </c>
      <c r="F495" s="133"/>
      <c r="G495" s="133"/>
      <c r="H495" s="133"/>
      <c r="I495" s="133"/>
      <c r="J495" s="225"/>
      <c r="K495" s="212"/>
      <c r="L495" s="133"/>
      <c r="M495" s="133"/>
      <c r="N495" s="133"/>
      <c r="O495" s="133"/>
      <c r="P495" s="133"/>
      <c r="Q495" s="133"/>
      <c r="R495" s="133"/>
      <c r="S495" s="212"/>
      <c r="T495" s="152"/>
      <c r="U495" s="134"/>
      <c r="V495" s="132"/>
      <c r="W495" s="64"/>
      <c r="X495" s="288" t="str">
        <f>IF(ISBLANK(W495), "", VLOOKUP(W495, Z!$A$2:$C$4127, 3, FALSE))</f>
        <v/>
      </c>
      <c r="Y495" s="162"/>
      <c r="Z495" s="209">
        <f t="shared" si="7"/>
        <v>0</v>
      </c>
      <c r="AA495" s="203"/>
    </row>
    <row r="496" spans="1:27" ht="12.75" customHeight="1" x14ac:dyDescent="0.2">
      <c r="A496" s="208"/>
      <c r="B496" s="205">
        <v>467</v>
      </c>
      <c r="C496" s="132"/>
      <c r="D496" s="64"/>
      <c r="E496" s="288" t="str">
        <f>IF(ISBLANK(D496), "", VLOOKUP(D496, Z!$A$2:$C$4127, 3, FALSE))</f>
        <v/>
      </c>
      <c r="F496" s="133"/>
      <c r="G496" s="133"/>
      <c r="H496" s="133"/>
      <c r="I496" s="133"/>
      <c r="J496" s="225"/>
      <c r="K496" s="212"/>
      <c r="L496" s="133"/>
      <c r="M496" s="133"/>
      <c r="N496" s="133"/>
      <c r="O496" s="133"/>
      <c r="P496" s="133"/>
      <c r="Q496" s="133"/>
      <c r="R496" s="133"/>
      <c r="S496" s="212"/>
      <c r="T496" s="152"/>
      <c r="U496" s="134"/>
      <c r="V496" s="132"/>
      <c r="W496" s="64"/>
      <c r="X496" s="288" t="str">
        <f>IF(ISBLANK(W496), "", VLOOKUP(W496, Z!$A$2:$C$4127, 3, FALSE))</f>
        <v/>
      </c>
      <c r="Y496" s="162"/>
      <c r="Z496" s="209">
        <f t="shared" si="7"/>
        <v>0</v>
      </c>
      <c r="AA496" s="203"/>
    </row>
    <row r="497" spans="1:27" ht="12.75" customHeight="1" x14ac:dyDescent="0.2">
      <c r="A497" s="208"/>
      <c r="B497" s="205">
        <v>468</v>
      </c>
      <c r="C497" s="132"/>
      <c r="D497" s="64"/>
      <c r="E497" s="288" t="str">
        <f>IF(ISBLANK(D497), "", VLOOKUP(D497, Z!$A$2:$C$4127, 3, FALSE))</f>
        <v/>
      </c>
      <c r="F497" s="133"/>
      <c r="G497" s="133"/>
      <c r="H497" s="133"/>
      <c r="I497" s="133"/>
      <c r="J497" s="225"/>
      <c r="K497" s="212"/>
      <c r="L497" s="133"/>
      <c r="M497" s="133"/>
      <c r="N497" s="133"/>
      <c r="O497" s="133"/>
      <c r="P497" s="133"/>
      <c r="Q497" s="133"/>
      <c r="R497" s="133"/>
      <c r="S497" s="212"/>
      <c r="T497" s="152"/>
      <c r="U497" s="134"/>
      <c r="V497" s="132"/>
      <c r="W497" s="64"/>
      <c r="X497" s="288" t="str">
        <f>IF(ISBLANK(W497), "", VLOOKUP(W497, Z!$A$2:$C$4127, 3, FALSE))</f>
        <v/>
      </c>
      <c r="Y497" s="162"/>
      <c r="Z497" s="209">
        <f t="shared" si="7"/>
        <v>0</v>
      </c>
      <c r="AA497" s="203"/>
    </row>
    <row r="498" spans="1:27" ht="12.75" customHeight="1" x14ac:dyDescent="0.2">
      <c r="A498" s="208"/>
      <c r="B498" s="205">
        <v>469</v>
      </c>
      <c r="C498" s="132"/>
      <c r="D498" s="64"/>
      <c r="E498" s="288" t="str">
        <f>IF(ISBLANK(D498), "", VLOOKUP(D498, Z!$A$2:$C$4127, 3, FALSE))</f>
        <v/>
      </c>
      <c r="F498" s="133"/>
      <c r="G498" s="133"/>
      <c r="H498" s="133"/>
      <c r="I498" s="133"/>
      <c r="J498" s="225"/>
      <c r="K498" s="212"/>
      <c r="L498" s="133"/>
      <c r="M498" s="133"/>
      <c r="N498" s="133"/>
      <c r="O498" s="133"/>
      <c r="P498" s="133"/>
      <c r="Q498" s="133"/>
      <c r="R498" s="133"/>
      <c r="S498" s="212"/>
      <c r="T498" s="152"/>
      <c r="U498" s="134"/>
      <c r="V498" s="132"/>
      <c r="W498" s="64"/>
      <c r="X498" s="288" t="str">
        <f>IF(ISBLANK(W498), "", VLOOKUP(W498, Z!$A$2:$C$4127, 3, FALSE))</f>
        <v/>
      </c>
      <c r="Y498" s="162"/>
      <c r="Z498" s="209">
        <f t="shared" si="7"/>
        <v>0</v>
      </c>
      <c r="AA498" s="203"/>
    </row>
    <row r="499" spans="1:27" ht="12.75" customHeight="1" x14ac:dyDescent="0.2">
      <c r="A499" s="208"/>
      <c r="B499" s="205">
        <v>470</v>
      </c>
      <c r="C499" s="132"/>
      <c r="D499" s="64"/>
      <c r="E499" s="288" t="str">
        <f>IF(ISBLANK(D499), "", VLOOKUP(D499, Z!$A$2:$C$4127, 3, FALSE))</f>
        <v/>
      </c>
      <c r="F499" s="133"/>
      <c r="G499" s="133"/>
      <c r="H499" s="133"/>
      <c r="I499" s="133"/>
      <c r="J499" s="225"/>
      <c r="K499" s="212"/>
      <c r="L499" s="133"/>
      <c r="M499" s="133"/>
      <c r="N499" s="133"/>
      <c r="O499" s="133"/>
      <c r="P499" s="133"/>
      <c r="Q499" s="133"/>
      <c r="R499" s="133"/>
      <c r="S499" s="212"/>
      <c r="T499" s="152"/>
      <c r="U499" s="134"/>
      <c r="V499" s="132"/>
      <c r="W499" s="64"/>
      <c r="X499" s="288" t="str">
        <f>IF(ISBLANK(W499), "", VLOOKUP(W499, Z!$A$2:$C$4127, 3, FALSE))</f>
        <v/>
      </c>
      <c r="Y499" s="162"/>
      <c r="Z499" s="209">
        <f t="shared" si="7"/>
        <v>0</v>
      </c>
      <c r="AA499" s="203"/>
    </row>
    <row r="500" spans="1:27" ht="12.75" customHeight="1" x14ac:dyDescent="0.2">
      <c r="A500" s="208"/>
      <c r="B500" s="205">
        <v>471</v>
      </c>
      <c r="C500" s="132"/>
      <c r="D500" s="64"/>
      <c r="E500" s="288" t="str">
        <f>IF(ISBLANK(D500), "", VLOOKUP(D500, Z!$A$2:$C$4127, 3, FALSE))</f>
        <v/>
      </c>
      <c r="F500" s="133"/>
      <c r="G500" s="133"/>
      <c r="H500" s="133"/>
      <c r="I500" s="133"/>
      <c r="J500" s="225"/>
      <c r="K500" s="212"/>
      <c r="L500" s="133"/>
      <c r="M500" s="133"/>
      <c r="N500" s="133"/>
      <c r="O500" s="133"/>
      <c r="P500" s="133"/>
      <c r="Q500" s="133"/>
      <c r="R500" s="133"/>
      <c r="S500" s="212"/>
      <c r="T500" s="152"/>
      <c r="U500" s="134"/>
      <c r="V500" s="132"/>
      <c r="W500" s="64"/>
      <c r="X500" s="288" t="str">
        <f>IF(ISBLANK(W500), "", VLOOKUP(W500, Z!$A$2:$C$4127, 3, FALSE))</f>
        <v/>
      </c>
      <c r="Y500" s="162"/>
      <c r="Z500" s="209">
        <f t="shared" si="7"/>
        <v>0</v>
      </c>
      <c r="AA500" s="203"/>
    </row>
    <row r="501" spans="1:27" ht="12.75" customHeight="1" x14ac:dyDescent="0.2">
      <c r="A501" s="208"/>
      <c r="B501" s="205">
        <v>472</v>
      </c>
      <c r="C501" s="132"/>
      <c r="D501" s="64"/>
      <c r="E501" s="288" t="str">
        <f>IF(ISBLANK(D501), "", VLOOKUP(D501, Z!$A$2:$C$4127, 3, FALSE))</f>
        <v/>
      </c>
      <c r="F501" s="133"/>
      <c r="G501" s="133"/>
      <c r="H501" s="133"/>
      <c r="I501" s="133"/>
      <c r="J501" s="225"/>
      <c r="K501" s="212"/>
      <c r="L501" s="133"/>
      <c r="M501" s="133"/>
      <c r="N501" s="133"/>
      <c r="O501" s="133"/>
      <c r="P501" s="133"/>
      <c r="Q501" s="133"/>
      <c r="R501" s="133"/>
      <c r="S501" s="212"/>
      <c r="T501" s="152"/>
      <c r="U501" s="134"/>
      <c r="V501" s="132"/>
      <c r="W501" s="64"/>
      <c r="X501" s="288" t="str">
        <f>IF(ISBLANK(W501), "", VLOOKUP(W501, Z!$A$2:$C$4127, 3, FALSE))</f>
        <v/>
      </c>
      <c r="Y501" s="162"/>
      <c r="Z501" s="209">
        <f t="shared" si="7"/>
        <v>0</v>
      </c>
      <c r="AA501" s="203"/>
    </row>
    <row r="502" spans="1:27" ht="12.75" customHeight="1" x14ac:dyDescent="0.2">
      <c r="A502" s="208"/>
      <c r="B502" s="205">
        <v>473</v>
      </c>
      <c r="C502" s="132"/>
      <c r="D502" s="64"/>
      <c r="E502" s="288" t="str">
        <f>IF(ISBLANK(D502), "", VLOOKUP(D502, Z!$A$2:$C$4127, 3, FALSE))</f>
        <v/>
      </c>
      <c r="F502" s="133"/>
      <c r="G502" s="133"/>
      <c r="H502" s="133"/>
      <c r="I502" s="133"/>
      <c r="J502" s="225"/>
      <c r="K502" s="212"/>
      <c r="L502" s="133"/>
      <c r="M502" s="133"/>
      <c r="N502" s="133"/>
      <c r="O502" s="133"/>
      <c r="P502" s="133"/>
      <c r="Q502" s="133"/>
      <c r="R502" s="133"/>
      <c r="S502" s="212"/>
      <c r="T502" s="152"/>
      <c r="U502" s="134"/>
      <c r="V502" s="132"/>
      <c r="W502" s="64"/>
      <c r="X502" s="288" t="str">
        <f>IF(ISBLANK(W502), "", VLOOKUP(W502, Z!$A$2:$C$4127, 3, FALSE))</f>
        <v/>
      </c>
      <c r="Y502" s="162"/>
      <c r="Z502" s="209">
        <f t="shared" si="7"/>
        <v>0</v>
      </c>
      <c r="AA502" s="203"/>
    </row>
    <row r="503" spans="1:27" ht="12.75" customHeight="1" x14ac:dyDescent="0.2">
      <c r="A503" s="208"/>
      <c r="B503" s="205">
        <v>474</v>
      </c>
      <c r="C503" s="132"/>
      <c r="D503" s="64"/>
      <c r="E503" s="288" t="str">
        <f>IF(ISBLANK(D503), "", VLOOKUP(D503, Z!$A$2:$C$4127, 3, FALSE))</f>
        <v/>
      </c>
      <c r="F503" s="133"/>
      <c r="G503" s="133"/>
      <c r="H503" s="133"/>
      <c r="I503" s="133"/>
      <c r="J503" s="225"/>
      <c r="K503" s="212"/>
      <c r="L503" s="133"/>
      <c r="M503" s="133"/>
      <c r="N503" s="133"/>
      <c r="O503" s="133"/>
      <c r="P503" s="133"/>
      <c r="Q503" s="133"/>
      <c r="R503" s="133"/>
      <c r="S503" s="212"/>
      <c r="T503" s="152"/>
      <c r="U503" s="134"/>
      <c r="V503" s="132"/>
      <c r="W503" s="64"/>
      <c r="X503" s="288" t="str">
        <f>IF(ISBLANK(W503), "", VLOOKUP(W503, Z!$A$2:$C$4127, 3, FALSE))</f>
        <v/>
      </c>
      <c r="Y503" s="162"/>
      <c r="Z503" s="209">
        <f t="shared" si="7"/>
        <v>0</v>
      </c>
      <c r="AA503" s="203"/>
    </row>
    <row r="504" spans="1:27" ht="12.75" customHeight="1" x14ac:dyDescent="0.2">
      <c r="A504" s="208"/>
      <c r="B504" s="205">
        <v>475</v>
      </c>
      <c r="C504" s="132"/>
      <c r="D504" s="64"/>
      <c r="E504" s="288" t="str">
        <f>IF(ISBLANK(D504), "", VLOOKUP(D504, Z!$A$2:$C$4127, 3, FALSE))</f>
        <v/>
      </c>
      <c r="F504" s="133"/>
      <c r="G504" s="133"/>
      <c r="H504" s="133"/>
      <c r="I504" s="133"/>
      <c r="J504" s="225"/>
      <c r="K504" s="212"/>
      <c r="L504" s="133"/>
      <c r="M504" s="133"/>
      <c r="N504" s="133"/>
      <c r="O504" s="133"/>
      <c r="P504" s="133"/>
      <c r="Q504" s="133"/>
      <c r="R504" s="133"/>
      <c r="S504" s="212"/>
      <c r="T504" s="152"/>
      <c r="U504" s="134"/>
      <c r="V504" s="132"/>
      <c r="W504" s="64"/>
      <c r="X504" s="288" t="str">
        <f>IF(ISBLANK(W504), "", VLOOKUP(W504, Z!$A$2:$C$4127, 3, FALSE))</f>
        <v/>
      </c>
      <c r="Y504" s="162"/>
      <c r="Z504" s="209">
        <f t="shared" si="7"/>
        <v>0</v>
      </c>
      <c r="AA504" s="203"/>
    </row>
    <row r="505" spans="1:27" ht="12.75" customHeight="1" x14ac:dyDescent="0.2">
      <c r="A505" s="208"/>
      <c r="B505" s="205">
        <v>476</v>
      </c>
      <c r="C505" s="132"/>
      <c r="D505" s="64"/>
      <c r="E505" s="288" t="str">
        <f>IF(ISBLANK(D505), "", VLOOKUP(D505, Z!$A$2:$C$4127, 3, FALSE))</f>
        <v/>
      </c>
      <c r="F505" s="133"/>
      <c r="G505" s="133"/>
      <c r="H505" s="133"/>
      <c r="I505" s="133"/>
      <c r="J505" s="225"/>
      <c r="K505" s="212"/>
      <c r="L505" s="133"/>
      <c r="M505" s="133"/>
      <c r="N505" s="133"/>
      <c r="O505" s="133"/>
      <c r="P505" s="133"/>
      <c r="Q505" s="133"/>
      <c r="R505" s="133"/>
      <c r="S505" s="212"/>
      <c r="T505" s="152"/>
      <c r="U505" s="134"/>
      <c r="V505" s="132"/>
      <c r="W505" s="64"/>
      <c r="X505" s="288" t="str">
        <f>IF(ISBLANK(W505), "", VLOOKUP(W505, Z!$A$2:$C$4127, 3, FALSE))</f>
        <v/>
      </c>
      <c r="Y505" s="162"/>
      <c r="Z505" s="209">
        <f t="shared" si="7"/>
        <v>0</v>
      </c>
      <c r="AA505" s="203"/>
    </row>
    <row r="506" spans="1:27" ht="12.75" customHeight="1" x14ac:dyDescent="0.2">
      <c r="A506" s="208"/>
      <c r="B506" s="205">
        <v>477</v>
      </c>
      <c r="C506" s="132"/>
      <c r="D506" s="64"/>
      <c r="E506" s="288" t="str">
        <f>IF(ISBLANK(D506), "", VLOOKUP(D506, Z!$A$2:$C$4127, 3, FALSE))</f>
        <v/>
      </c>
      <c r="F506" s="133"/>
      <c r="G506" s="133"/>
      <c r="H506" s="133"/>
      <c r="I506" s="133"/>
      <c r="J506" s="225"/>
      <c r="K506" s="212"/>
      <c r="L506" s="133"/>
      <c r="M506" s="133"/>
      <c r="N506" s="133"/>
      <c r="O506" s="133"/>
      <c r="P506" s="133"/>
      <c r="Q506" s="133"/>
      <c r="R506" s="133"/>
      <c r="S506" s="212"/>
      <c r="T506" s="152"/>
      <c r="U506" s="134"/>
      <c r="V506" s="132"/>
      <c r="W506" s="64"/>
      <c r="X506" s="288" t="str">
        <f>IF(ISBLANK(W506), "", VLOOKUP(W506, Z!$A$2:$C$4127, 3, FALSE))</f>
        <v/>
      </c>
      <c r="Y506" s="162"/>
      <c r="Z506" s="209">
        <f t="shared" si="7"/>
        <v>0</v>
      </c>
      <c r="AA506" s="203"/>
    </row>
    <row r="507" spans="1:27" ht="12.75" customHeight="1" x14ac:dyDescent="0.2">
      <c r="A507" s="208"/>
      <c r="B507" s="205">
        <v>478</v>
      </c>
      <c r="C507" s="132"/>
      <c r="D507" s="64"/>
      <c r="E507" s="288" t="str">
        <f>IF(ISBLANK(D507), "", VLOOKUP(D507, Z!$A$2:$C$4127, 3, FALSE))</f>
        <v/>
      </c>
      <c r="F507" s="133"/>
      <c r="G507" s="133"/>
      <c r="H507" s="133"/>
      <c r="I507" s="133"/>
      <c r="J507" s="225"/>
      <c r="K507" s="212"/>
      <c r="L507" s="133"/>
      <c r="M507" s="133"/>
      <c r="N507" s="133"/>
      <c r="O507" s="133"/>
      <c r="P507" s="133"/>
      <c r="Q507" s="133"/>
      <c r="R507" s="133"/>
      <c r="S507" s="212"/>
      <c r="T507" s="152"/>
      <c r="U507" s="134"/>
      <c r="V507" s="132"/>
      <c r="W507" s="64"/>
      <c r="X507" s="288" t="str">
        <f>IF(ISBLANK(W507), "", VLOOKUP(W507, Z!$A$2:$C$4127, 3, FALSE))</f>
        <v/>
      </c>
      <c r="Y507" s="162"/>
      <c r="Z507" s="209">
        <f t="shared" si="7"/>
        <v>0</v>
      </c>
      <c r="AA507" s="203"/>
    </row>
    <row r="508" spans="1:27" ht="12.75" customHeight="1" x14ac:dyDescent="0.2">
      <c r="A508" s="208"/>
      <c r="B508" s="205">
        <v>479</v>
      </c>
      <c r="C508" s="132"/>
      <c r="D508" s="64"/>
      <c r="E508" s="288" t="str">
        <f>IF(ISBLANK(D508), "", VLOOKUP(D508, Z!$A$2:$C$4127, 3, FALSE))</f>
        <v/>
      </c>
      <c r="F508" s="133"/>
      <c r="G508" s="133"/>
      <c r="H508" s="133"/>
      <c r="I508" s="133"/>
      <c r="J508" s="225"/>
      <c r="K508" s="212"/>
      <c r="L508" s="133"/>
      <c r="M508" s="133"/>
      <c r="N508" s="133"/>
      <c r="O508" s="133"/>
      <c r="P508" s="133"/>
      <c r="Q508" s="133"/>
      <c r="R508" s="133"/>
      <c r="S508" s="212"/>
      <c r="T508" s="152"/>
      <c r="U508" s="134"/>
      <c r="V508" s="132"/>
      <c r="W508" s="64"/>
      <c r="X508" s="288" t="str">
        <f>IF(ISBLANK(W508), "", VLOOKUP(W508, Z!$A$2:$C$4127, 3, FALSE))</f>
        <v/>
      </c>
      <c r="Y508" s="162"/>
      <c r="Z508" s="209">
        <f t="shared" si="7"/>
        <v>0</v>
      </c>
      <c r="AA508" s="203"/>
    </row>
    <row r="509" spans="1:27" ht="12.75" customHeight="1" x14ac:dyDescent="0.2">
      <c r="A509" s="208"/>
      <c r="B509" s="205">
        <v>480</v>
      </c>
      <c r="C509" s="132"/>
      <c r="D509" s="64"/>
      <c r="E509" s="288" t="str">
        <f>IF(ISBLANK(D509), "", VLOOKUP(D509, Z!$A$2:$C$4127, 3, FALSE))</f>
        <v/>
      </c>
      <c r="F509" s="133"/>
      <c r="G509" s="133"/>
      <c r="H509" s="133"/>
      <c r="I509" s="133"/>
      <c r="J509" s="225"/>
      <c r="K509" s="212"/>
      <c r="L509" s="133"/>
      <c r="M509" s="133"/>
      <c r="N509" s="133"/>
      <c r="O509" s="133"/>
      <c r="P509" s="133"/>
      <c r="Q509" s="133"/>
      <c r="R509" s="133"/>
      <c r="S509" s="212"/>
      <c r="T509" s="152"/>
      <c r="U509" s="134"/>
      <c r="V509" s="132"/>
      <c r="W509" s="64"/>
      <c r="X509" s="288" t="str">
        <f>IF(ISBLANK(W509), "", VLOOKUP(W509, Z!$A$2:$C$4127, 3, FALSE))</f>
        <v/>
      </c>
      <c r="Y509" s="162"/>
      <c r="Z509" s="209">
        <f t="shared" si="7"/>
        <v>0</v>
      </c>
      <c r="AA509" s="203"/>
    </row>
    <row r="510" spans="1:27" ht="12.75" customHeight="1" x14ac:dyDescent="0.2">
      <c r="A510" s="208"/>
      <c r="B510" s="205">
        <v>481</v>
      </c>
      <c r="C510" s="132"/>
      <c r="D510" s="64"/>
      <c r="E510" s="288" t="str">
        <f>IF(ISBLANK(D510), "", VLOOKUP(D510, Z!$A$2:$C$4127, 3, FALSE))</f>
        <v/>
      </c>
      <c r="F510" s="133"/>
      <c r="G510" s="133"/>
      <c r="H510" s="133"/>
      <c r="I510" s="133"/>
      <c r="J510" s="225"/>
      <c r="K510" s="212"/>
      <c r="L510" s="133"/>
      <c r="M510" s="133"/>
      <c r="N510" s="133"/>
      <c r="O510" s="133"/>
      <c r="P510" s="133"/>
      <c r="Q510" s="133"/>
      <c r="R510" s="133"/>
      <c r="S510" s="212"/>
      <c r="T510" s="152"/>
      <c r="U510" s="134"/>
      <c r="V510" s="132"/>
      <c r="W510" s="64"/>
      <c r="X510" s="288" t="str">
        <f>IF(ISBLANK(W510), "", VLOOKUP(W510, Z!$A$2:$C$4127, 3, FALSE))</f>
        <v/>
      </c>
      <c r="Y510" s="162"/>
      <c r="Z510" s="209">
        <f t="shared" si="7"/>
        <v>0</v>
      </c>
      <c r="AA510" s="203"/>
    </row>
    <row r="511" spans="1:27" ht="12.75" customHeight="1" x14ac:dyDescent="0.2">
      <c r="A511" s="208"/>
      <c r="B511" s="205">
        <v>482</v>
      </c>
      <c r="C511" s="132"/>
      <c r="D511" s="64"/>
      <c r="E511" s="288" t="str">
        <f>IF(ISBLANK(D511), "", VLOOKUP(D511, Z!$A$2:$C$4127, 3, FALSE))</f>
        <v/>
      </c>
      <c r="F511" s="133"/>
      <c r="G511" s="133"/>
      <c r="H511" s="133"/>
      <c r="I511" s="133"/>
      <c r="J511" s="225"/>
      <c r="K511" s="212"/>
      <c r="L511" s="133"/>
      <c r="M511" s="133"/>
      <c r="N511" s="133"/>
      <c r="O511" s="133"/>
      <c r="P511" s="133"/>
      <c r="Q511" s="133"/>
      <c r="R511" s="133"/>
      <c r="S511" s="212"/>
      <c r="T511" s="152"/>
      <c r="U511" s="134"/>
      <c r="V511" s="132"/>
      <c r="W511" s="64"/>
      <c r="X511" s="288" t="str">
        <f>IF(ISBLANK(W511), "", VLOOKUP(W511, Z!$A$2:$C$4127, 3, FALSE))</f>
        <v/>
      </c>
      <c r="Y511" s="162"/>
      <c r="Z511" s="209">
        <f t="shared" si="7"/>
        <v>0</v>
      </c>
      <c r="AA511" s="203"/>
    </row>
    <row r="512" spans="1:27" ht="12.75" customHeight="1" x14ac:dyDescent="0.2">
      <c r="A512" s="208"/>
      <c r="B512" s="205">
        <v>483</v>
      </c>
      <c r="C512" s="132"/>
      <c r="D512" s="64"/>
      <c r="E512" s="288" t="str">
        <f>IF(ISBLANK(D512), "", VLOOKUP(D512, Z!$A$2:$C$4127, 3, FALSE))</f>
        <v/>
      </c>
      <c r="F512" s="133"/>
      <c r="G512" s="133"/>
      <c r="H512" s="133"/>
      <c r="I512" s="133"/>
      <c r="J512" s="225"/>
      <c r="K512" s="212"/>
      <c r="L512" s="133"/>
      <c r="M512" s="133"/>
      <c r="N512" s="133"/>
      <c r="O512" s="133"/>
      <c r="P512" s="133"/>
      <c r="Q512" s="133"/>
      <c r="R512" s="133"/>
      <c r="S512" s="212"/>
      <c r="T512" s="152"/>
      <c r="U512" s="134"/>
      <c r="V512" s="132"/>
      <c r="W512" s="64"/>
      <c r="X512" s="288" t="str">
        <f>IF(ISBLANK(W512), "", VLOOKUP(W512, Z!$A$2:$C$4127, 3, FALSE))</f>
        <v/>
      </c>
      <c r="Y512" s="162"/>
      <c r="Z512" s="209">
        <f t="shared" si="7"/>
        <v>0</v>
      </c>
      <c r="AA512" s="203"/>
    </row>
    <row r="513" spans="1:27" ht="12.75" customHeight="1" x14ac:dyDescent="0.2">
      <c r="A513" s="208"/>
      <c r="B513" s="205">
        <v>484</v>
      </c>
      <c r="C513" s="132"/>
      <c r="D513" s="64"/>
      <c r="E513" s="288" t="str">
        <f>IF(ISBLANK(D513), "", VLOOKUP(D513, Z!$A$2:$C$4127, 3, FALSE))</f>
        <v/>
      </c>
      <c r="F513" s="133"/>
      <c r="G513" s="133"/>
      <c r="H513" s="133"/>
      <c r="I513" s="133"/>
      <c r="J513" s="225"/>
      <c r="K513" s="212"/>
      <c r="L513" s="133"/>
      <c r="M513" s="133"/>
      <c r="N513" s="133"/>
      <c r="O513" s="133"/>
      <c r="P513" s="133"/>
      <c r="Q513" s="133"/>
      <c r="R513" s="133"/>
      <c r="S513" s="212"/>
      <c r="T513" s="152"/>
      <c r="U513" s="134"/>
      <c r="V513" s="132"/>
      <c r="W513" s="64"/>
      <c r="X513" s="288" t="str">
        <f>IF(ISBLANK(W513), "", VLOOKUP(W513, Z!$A$2:$C$4127, 3, FALSE))</f>
        <v/>
      </c>
      <c r="Y513" s="162"/>
      <c r="Z513" s="209">
        <f t="shared" si="7"/>
        <v>0</v>
      </c>
      <c r="AA513" s="203"/>
    </row>
    <row r="514" spans="1:27" ht="12.75" customHeight="1" x14ac:dyDescent="0.2">
      <c r="A514" s="208"/>
      <c r="B514" s="205">
        <v>485</v>
      </c>
      <c r="C514" s="132"/>
      <c r="D514" s="64"/>
      <c r="E514" s="288" t="str">
        <f>IF(ISBLANK(D514), "", VLOOKUP(D514, Z!$A$2:$C$4127, 3, FALSE))</f>
        <v/>
      </c>
      <c r="F514" s="133"/>
      <c r="G514" s="133"/>
      <c r="H514" s="133"/>
      <c r="I514" s="133"/>
      <c r="J514" s="225"/>
      <c r="K514" s="212"/>
      <c r="L514" s="133"/>
      <c r="M514" s="133"/>
      <c r="N514" s="133"/>
      <c r="O514" s="133"/>
      <c r="P514" s="133"/>
      <c r="Q514" s="133"/>
      <c r="R514" s="133"/>
      <c r="S514" s="212"/>
      <c r="T514" s="152"/>
      <c r="U514" s="134"/>
      <c r="V514" s="132"/>
      <c r="W514" s="64"/>
      <c r="X514" s="288" t="str">
        <f>IF(ISBLANK(W514), "", VLOOKUP(W514, Z!$A$2:$C$4127, 3, FALSE))</f>
        <v/>
      </c>
      <c r="Y514" s="162"/>
      <c r="Z514" s="209">
        <f t="shared" si="7"/>
        <v>0</v>
      </c>
      <c r="AA514" s="203"/>
    </row>
    <row r="515" spans="1:27" ht="12.75" customHeight="1" x14ac:dyDescent="0.2">
      <c r="A515" s="208"/>
      <c r="B515" s="205">
        <v>486</v>
      </c>
      <c r="C515" s="132"/>
      <c r="D515" s="64"/>
      <c r="E515" s="288" t="str">
        <f>IF(ISBLANK(D515), "", VLOOKUP(D515, Z!$A$2:$C$4127, 3, FALSE))</f>
        <v/>
      </c>
      <c r="F515" s="133"/>
      <c r="G515" s="133"/>
      <c r="H515" s="133"/>
      <c r="I515" s="133"/>
      <c r="J515" s="225"/>
      <c r="K515" s="212"/>
      <c r="L515" s="133"/>
      <c r="M515" s="133"/>
      <c r="N515" s="133"/>
      <c r="O515" s="133"/>
      <c r="P515" s="133"/>
      <c r="Q515" s="133"/>
      <c r="R515" s="133"/>
      <c r="S515" s="212"/>
      <c r="T515" s="152"/>
      <c r="U515" s="134"/>
      <c r="V515" s="132"/>
      <c r="W515" s="64"/>
      <c r="X515" s="288" t="str">
        <f>IF(ISBLANK(W515), "", VLOOKUP(W515, Z!$A$2:$C$4127, 3, FALSE))</f>
        <v/>
      </c>
      <c r="Y515" s="162"/>
      <c r="Z515" s="209">
        <f t="shared" si="7"/>
        <v>0</v>
      </c>
      <c r="AA515" s="203"/>
    </row>
    <row r="516" spans="1:27" ht="12.75" customHeight="1" x14ac:dyDescent="0.2">
      <c r="A516" s="208"/>
      <c r="B516" s="205">
        <v>487</v>
      </c>
      <c r="C516" s="132"/>
      <c r="D516" s="64"/>
      <c r="E516" s="288" t="str">
        <f>IF(ISBLANK(D516), "", VLOOKUP(D516, Z!$A$2:$C$4127, 3, FALSE))</f>
        <v/>
      </c>
      <c r="F516" s="133"/>
      <c r="G516" s="133"/>
      <c r="H516" s="133"/>
      <c r="I516" s="133"/>
      <c r="J516" s="225"/>
      <c r="K516" s="212"/>
      <c r="L516" s="133"/>
      <c r="M516" s="133"/>
      <c r="N516" s="133"/>
      <c r="O516" s="133"/>
      <c r="P516" s="133"/>
      <c r="Q516" s="133"/>
      <c r="R516" s="133"/>
      <c r="S516" s="212"/>
      <c r="T516" s="152"/>
      <c r="U516" s="134"/>
      <c r="V516" s="132"/>
      <c r="W516" s="64"/>
      <c r="X516" s="288" t="str">
        <f>IF(ISBLANK(W516), "", VLOOKUP(W516, Z!$A$2:$C$4127, 3, FALSE))</f>
        <v/>
      </c>
      <c r="Y516" s="162"/>
      <c r="Z516" s="209">
        <f t="shared" si="7"/>
        <v>0</v>
      </c>
      <c r="AA516" s="203"/>
    </row>
    <row r="517" spans="1:27" ht="12.75" customHeight="1" x14ac:dyDescent="0.2">
      <c r="A517" s="208"/>
      <c r="B517" s="205">
        <v>488</v>
      </c>
      <c r="C517" s="132"/>
      <c r="D517" s="64"/>
      <c r="E517" s="288" t="str">
        <f>IF(ISBLANK(D517), "", VLOOKUP(D517, Z!$A$2:$C$4127, 3, FALSE))</f>
        <v/>
      </c>
      <c r="F517" s="133"/>
      <c r="G517" s="133"/>
      <c r="H517" s="133"/>
      <c r="I517" s="133"/>
      <c r="J517" s="225"/>
      <c r="K517" s="212"/>
      <c r="L517" s="133"/>
      <c r="M517" s="133"/>
      <c r="N517" s="133"/>
      <c r="O517" s="133"/>
      <c r="P517" s="133"/>
      <c r="Q517" s="133"/>
      <c r="R517" s="133"/>
      <c r="S517" s="212"/>
      <c r="T517" s="152"/>
      <c r="U517" s="134"/>
      <c r="V517" s="132"/>
      <c r="W517" s="64"/>
      <c r="X517" s="288" t="str">
        <f>IF(ISBLANK(W517), "", VLOOKUP(W517, Z!$A$2:$C$4127, 3, FALSE))</f>
        <v/>
      </c>
      <c r="Y517" s="162"/>
      <c r="Z517" s="209">
        <f t="shared" si="7"/>
        <v>0</v>
      </c>
      <c r="AA517" s="203"/>
    </row>
    <row r="518" spans="1:27" ht="12.75" customHeight="1" x14ac:dyDescent="0.2">
      <c r="A518" s="208"/>
      <c r="B518" s="205">
        <v>489</v>
      </c>
      <c r="C518" s="132"/>
      <c r="D518" s="64"/>
      <c r="E518" s="288" t="str">
        <f>IF(ISBLANK(D518), "", VLOOKUP(D518, Z!$A$2:$C$4127, 3, FALSE))</f>
        <v/>
      </c>
      <c r="F518" s="133"/>
      <c r="G518" s="133"/>
      <c r="H518" s="133"/>
      <c r="I518" s="133"/>
      <c r="J518" s="225"/>
      <c r="K518" s="212"/>
      <c r="L518" s="133"/>
      <c r="M518" s="133"/>
      <c r="N518" s="133"/>
      <c r="O518" s="133"/>
      <c r="P518" s="133"/>
      <c r="Q518" s="133"/>
      <c r="R518" s="133"/>
      <c r="S518" s="212"/>
      <c r="T518" s="152"/>
      <c r="U518" s="134"/>
      <c r="V518" s="132"/>
      <c r="W518" s="64"/>
      <c r="X518" s="288" t="str">
        <f>IF(ISBLANK(W518), "", VLOOKUP(W518, Z!$A$2:$C$4127, 3, FALSE))</f>
        <v/>
      </c>
      <c r="Y518" s="162"/>
      <c r="Z518" s="209">
        <f t="shared" si="7"/>
        <v>0</v>
      </c>
      <c r="AA518" s="203"/>
    </row>
    <row r="519" spans="1:27" ht="12.75" customHeight="1" x14ac:dyDescent="0.2">
      <c r="A519" s="208"/>
      <c r="B519" s="205">
        <v>490</v>
      </c>
      <c r="C519" s="132"/>
      <c r="D519" s="64"/>
      <c r="E519" s="288" t="str">
        <f>IF(ISBLANK(D519), "", VLOOKUP(D519, Z!$A$2:$C$4127, 3, FALSE))</f>
        <v/>
      </c>
      <c r="F519" s="133"/>
      <c r="G519" s="133"/>
      <c r="H519" s="133"/>
      <c r="I519" s="133"/>
      <c r="J519" s="225"/>
      <c r="K519" s="212"/>
      <c r="L519" s="133"/>
      <c r="M519" s="133"/>
      <c r="N519" s="133"/>
      <c r="O519" s="133"/>
      <c r="P519" s="133"/>
      <c r="Q519" s="133"/>
      <c r="R519" s="133"/>
      <c r="S519" s="212"/>
      <c r="T519" s="152"/>
      <c r="U519" s="134"/>
      <c r="V519" s="132"/>
      <c r="W519" s="64"/>
      <c r="X519" s="288" t="str">
        <f>IF(ISBLANK(W519), "", VLOOKUP(W519, Z!$A$2:$C$4127, 3, FALSE))</f>
        <v/>
      </c>
      <c r="Y519" s="162"/>
      <c r="Z519" s="209">
        <f t="shared" si="7"/>
        <v>0</v>
      </c>
      <c r="AA519" s="203"/>
    </row>
    <row r="520" spans="1:27" ht="12.75" customHeight="1" x14ac:dyDescent="0.2">
      <c r="A520" s="208"/>
      <c r="B520" s="205">
        <v>491</v>
      </c>
      <c r="C520" s="132"/>
      <c r="D520" s="64"/>
      <c r="E520" s="288" t="str">
        <f>IF(ISBLANK(D520), "", VLOOKUP(D520, Z!$A$2:$C$4127, 3, FALSE))</f>
        <v/>
      </c>
      <c r="F520" s="133"/>
      <c r="G520" s="133"/>
      <c r="H520" s="133"/>
      <c r="I520" s="133"/>
      <c r="J520" s="225"/>
      <c r="K520" s="212"/>
      <c r="L520" s="133"/>
      <c r="M520" s="133"/>
      <c r="N520" s="133"/>
      <c r="O520" s="133"/>
      <c r="P520" s="133"/>
      <c r="Q520" s="133"/>
      <c r="R520" s="133"/>
      <c r="S520" s="212"/>
      <c r="T520" s="152"/>
      <c r="U520" s="134"/>
      <c r="V520" s="132"/>
      <c r="W520" s="64"/>
      <c r="X520" s="288" t="str">
        <f>IF(ISBLANK(W520), "", VLOOKUP(W520, Z!$A$2:$C$4127, 3, FALSE))</f>
        <v/>
      </c>
      <c r="Y520" s="162"/>
      <c r="Z520" s="209">
        <f t="shared" si="7"/>
        <v>0</v>
      </c>
      <c r="AA520" s="203"/>
    </row>
    <row r="521" spans="1:27" ht="12.75" customHeight="1" x14ac:dyDescent="0.2">
      <c r="A521" s="208"/>
      <c r="B521" s="205">
        <v>492</v>
      </c>
      <c r="C521" s="132"/>
      <c r="D521" s="64"/>
      <c r="E521" s="288" t="str">
        <f>IF(ISBLANK(D521), "", VLOOKUP(D521, Z!$A$2:$C$4127, 3, FALSE))</f>
        <v/>
      </c>
      <c r="F521" s="133"/>
      <c r="G521" s="133"/>
      <c r="H521" s="133"/>
      <c r="I521" s="133"/>
      <c r="J521" s="225"/>
      <c r="K521" s="212"/>
      <c r="L521" s="133"/>
      <c r="M521" s="133"/>
      <c r="N521" s="133"/>
      <c r="O521" s="133"/>
      <c r="P521" s="133"/>
      <c r="Q521" s="133"/>
      <c r="R521" s="133"/>
      <c r="S521" s="212"/>
      <c r="T521" s="152"/>
      <c r="U521" s="134"/>
      <c r="V521" s="132"/>
      <c r="W521" s="64"/>
      <c r="X521" s="288" t="str">
        <f>IF(ISBLANK(W521), "", VLOOKUP(W521, Z!$A$2:$C$4127, 3, FALSE))</f>
        <v/>
      </c>
      <c r="Y521" s="162"/>
      <c r="Z521" s="209">
        <f t="shared" si="7"/>
        <v>0</v>
      </c>
      <c r="AA521" s="203"/>
    </row>
    <row r="522" spans="1:27" ht="12.75" customHeight="1" x14ac:dyDescent="0.2">
      <c r="A522" s="208"/>
      <c r="B522" s="205">
        <v>493</v>
      </c>
      <c r="C522" s="132"/>
      <c r="D522" s="64"/>
      <c r="E522" s="288" t="str">
        <f>IF(ISBLANK(D522), "", VLOOKUP(D522, Z!$A$2:$C$4127, 3, FALSE))</f>
        <v/>
      </c>
      <c r="F522" s="133"/>
      <c r="G522" s="133"/>
      <c r="H522" s="133"/>
      <c r="I522" s="133"/>
      <c r="J522" s="225"/>
      <c r="K522" s="212"/>
      <c r="L522" s="133"/>
      <c r="M522" s="133"/>
      <c r="N522" s="133"/>
      <c r="O522" s="133"/>
      <c r="P522" s="133"/>
      <c r="Q522" s="133"/>
      <c r="R522" s="133"/>
      <c r="S522" s="212"/>
      <c r="T522" s="152"/>
      <c r="U522" s="134"/>
      <c r="V522" s="132"/>
      <c r="W522" s="64"/>
      <c r="X522" s="288" t="str">
        <f>IF(ISBLANK(W522), "", VLOOKUP(W522, Z!$A$2:$C$4127, 3, FALSE))</f>
        <v/>
      </c>
      <c r="Y522" s="162"/>
      <c r="Z522" s="209">
        <f t="shared" si="7"/>
        <v>0</v>
      </c>
      <c r="AA522" s="203"/>
    </row>
    <row r="523" spans="1:27" ht="12.75" customHeight="1" x14ac:dyDescent="0.2">
      <c r="A523" s="208"/>
      <c r="B523" s="205">
        <v>494</v>
      </c>
      <c r="C523" s="132"/>
      <c r="D523" s="64"/>
      <c r="E523" s="288" t="str">
        <f>IF(ISBLANK(D523), "", VLOOKUP(D523, Z!$A$2:$C$4127, 3, FALSE))</f>
        <v/>
      </c>
      <c r="F523" s="133"/>
      <c r="G523" s="133"/>
      <c r="H523" s="133"/>
      <c r="I523" s="133"/>
      <c r="J523" s="225"/>
      <c r="K523" s="212"/>
      <c r="L523" s="133"/>
      <c r="M523" s="133"/>
      <c r="N523" s="133"/>
      <c r="O523" s="133"/>
      <c r="P523" s="133"/>
      <c r="Q523" s="133"/>
      <c r="R523" s="133"/>
      <c r="S523" s="212"/>
      <c r="T523" s="152"/>
      <c r="U523" s="134"/>
      <c r="V523" s="132"/>
      <c r="W523" s="64"/>
      <c r="X523" s="288" t="str">
        <f>IF(ISBLANK(W523), "", VLOOKUP(W523, Z!$A$2:$C$4127, 3, FALSE))</f>
        <v/>
      </c>
      <c r="Y523" s="162"/>
      <c r="Z523" s="209">
        <f t="shared" si="7"/>
        <v>0</v>
      </c>
      <c r="AA523" s="203"/>
    </row>
    <row r="524" spans="1:27" ht="12.75" customHeight="1" x14ac:dyDescent="0.2">
      <c r="A524" s="208"/>
      <c r="B524" s="205">
        <v>495</v>
      </c>
      <c r="C524" s="132"/>
      <c r="D524" s="64"/>
      <c r="E524" s="288" t="str">
        <f>IF(ISBLANK(D524), "", VLOOKUP(D524, Z!$A$2:$C$4127, 3, FALSE))</f>
        <v/>
      </c>
      <c r="F524" s="133"/>
      <c r="G524" s="133"/>
      <c r="H524" s="133"/>
      <c r="I524" s="133"/>
      <c r="J524" s="225"/>
      <c r="K524" s="212"/>
      <c r="L524" s="133"/>
      <c r="M524" s="133"/>
      <c r="N524" s="133"/>
      <c r="O524" s="133"/>
      <c r="P524" s="133"/>
      <c r="Q524" s="133"/>
      <c r="R524" s="133"/>
      <c r="S524" s="212"/>
      <c r="T524" s="152"/>
      <c r="U524" s="134"/>
      <c r="V524" s="132"/>
      <c r="W524" s="64"/>
      <c r="X524" s="288" t="str">
        <f>IF(ISBLANK(W524), "", VLOOKUP(W524, Z!$A$2:$C$4127, 3, FALSE))</f>
        <v/>
      </c>
      <c r="Y524" s="162"/>
      <c r="Z524" s="209">
        <f t="shared" si="7"/>
        <v>0</v>
      </c>
      <c r="AA524" s="203"/>
    </row>
    <row r="525" spans="1:27" ht="12.75" customHeight="1" x14ac:dyDescent="0.2">
      <c r="A525" s="208"/>
      <c r="B525" s="205">
        <v>496</v>
      </c>
      <c r="C525" s="132"/>
      <c r="D525" s="64"/>
      <c r="E525" s="288" t="str">
        <f>IF(ISBLANK(D525), "", VLOOKUP(D525, Z!$A$2:$C$4127, 3, FALSE))</f>
        <v/>
      </c>
      <c r="F525" s="133"/>
      <c r="G525" s="133"/>
      <c r="H525" s="133"/>
      <c r="I525" s="133"/>
      <c r="J525" s="225"/>
      <c r="K525" s="212"/>
      <c r="L525" s="133"/>
      <c r="M525" s="133"/>
      <c r="N525" s="133"/>
      <c r="O525" s="133"/>
      <c r="P525" s="133"/>
      <c r="Q525" s="133"/>
      <c r="R525" s="133"/>
      <c r="S525" s="212"/>
      <c r="T525" s="152"/>
      <c r="U525" s="134"/>
      <c r="V525" s="132"/>
      <c r="W525" s="64"/>
      <c r="X525" s="288" t="str">
        <f>IF(ISBLANK(W525), "", VLOOKUP(W525, Z!$A$2:$C$4127, 3, FALSE))</f>
        <v/>
      </c>
      <c r="Y525" s="162"/>
      <c r="Z525" s="209">
        <f t="shared" si="7"/>
        <v>0</v>
      </c>
      <c r="AA525" s="203"/>
    </row>
    <row r="526" spans="1:27" ht="12.75" customHeight="1" x14ac:dyDescent="0.2">
      <c r="A526" s="208"/>
      <c r="B526" s="205">
        <v>497</v>
      </c>
      <c r="C526" s="132"/>
      <c r="D526" s="64"/>
      <c r="E526" s="288" t="str">
        <f>IF(ISBLANK(D526), "", VLOOKUP(D526, Z!$A$2:$C$4127, 3, FALSE))</f>
        <v/>
      </c>
      <c r="F526" s="133"/>
      <c r="G526" s="133"/>
      <c r="H526" s="133"/>
      <c r="I526" s="133"/>
      <c r="J526" s="225"/>
      <c r="K526" s="212"/>
      <c r="L526" s="133"/>
      <c r="M526" s="133"/>
      <c r="N526" s="133"/>
      <c r="O526" s="133"/>
      <c r="P526" s="133"/>
      <c r="Q526" s="133"/>
      <c r="R526" s="133"/>
      <c r="S526" s="212"/>
      <c r="T526" s="152"/>
      <c r="U526" s="134"/>
      <c r="V526" s="132"/>
      <c r="W526" s="64"/>
      <c r="X526" s="288" t="str">
        <f>IF(ISBLANK(W526), "", VLOOKUP(W526, Z!$A$2:$C$4127, 3, FALSE))</f>
        <v/>
      </c>
      <c r="Y526" s="162"/>
      <c r="Z526" s="209">
        <f t="shared" si="7"/>
        <v>0</v>
      </c>
      <c r="AA526" s="203"/>
    </row>
    <row r="527" spans="1:27" ht="12.75" customHeight="1" x14ac:dyDescent="0.2">
      <c r="A527" s="208"/>
      <c r="B527" s="205">
        <v>498</v>
      </c>
      <c r="C527" s="132"/>
      <c r="D527" s="64"/>
      <c r="E527" s="288" t="str">
        <f>IF(ISBLANK(D527), "", VLOOKUP(D527, Z!$A$2:$C$4127, 3, FALSE))</f>
        <v/>
      </c>
      <c r="F527" s="133"/>
      <c r="G527" s="133"/>
      <c r="H527" s="133"/>
      <c r="I527" s="133"/>
      <c r="J527" s="225"/>
      <c r="K527" s="212"/>
      <c r="L527" s="133"/>
      <c r="M527" s="133"/>
      <c r="N527" s="133"/>
      <c r="O527" s="133"/>
      <c r="P527" s="133"/>
      <c r="Q527" s="133"/>
      <c r="R527" s="133"/>
      <c r="S527" s="212"/>
      <c r="T527" s="152"/>
      <c r="U527" s="134"/>
      <c r="V527" s="132"/>
      <c r="W527" s="64"/>
      <c r="X527" s="288" t="str">
        <f>IF(ISBLANK(W527), "", VLOOKUP(W527, Z!$A$2:$C$4127, 3, FALSE))</f>
        <v/>
      </c>
      <c r="Y527" s="162"/>
      <c r="Z527" s="209">
        <f t="shared" si="7"/>
        <v>0</v>
      </c>
      <c r="AA527" s="203"/>
    </row>
    <row r="528" spans="1:27" ht="12.75" customHeight="1" x14ac:dyDescent="0.2">
      <c r="A528" s="208"/>
      <c r="B528" s="205">
        <v>499</v>
      </c>
      <c r="C528" s="132"/>
      <c r="D528" s="64"/>
      <c r="E528" s="288" t="str">
        <f>IF(ISBLANK(D528), "", VLOOKUP(D528, Z!$A$2:$C$4127, 3, FALSE))</f>
        <v/>
      </c>
      <c r="F528" s="133"/>
      <c r="G528" s="133"/>
      <c r="H528" s="133"/>
      <c r="I528" s="133"/>
      <c r="J528" s="225"/>
      <c r="K528" s="212"/>
      <c r="L528" s="133"/>
      <c r="M528" s="133"/>
      <c r="N528" s="133"/>
      <c r="O528" s="133"/>
      <c r="P528" s="133"/>
      <c r="Q528" s="133"/>
      <c r="R528" s="133"/>
      <c r="S528" s="212"/>
      <c r="T528" s="152"/>
      <c r="U528" s="134"/>
      <c r="V528" s="132"/>
      <c r="W528" s="64"/>
      <c r="X528" s="288" t="str">
        <f>IF(ISBLANK(W528), "", VLOOKUP(W528, Z!$A$2:$C$4127, 3, FALSE))</f>
        <v/>
      </c>
      <c r="Y528" s="162"/>
      <c r="Z528" s="209">
        <f t="shared" si="7"/>
        <v>0</v>
      </c>
      <c r="AA528" s="203"/>
    </row>
    <row r="529" spans="1:27" ht="12.75" customHeight="1" x14ac:dyDescent="0.2">
      <c r="A529" s="208"/>
      <c r="B529" s="205">
        <v>500</v>
      </c>
      <c r="C529" s="132"/>
      <c r="D529" s="64"/>
      <c r="E529" s="288" t="str">
        <f>IF(ISBLANK(D529), "", VLOOKUP(D529, Z!$A$2:$C$4127, 3, FALSE))</f>
        <v/>
      </c>
      <c r="F529" s="133"/>
      <c r="G529" s="133"/>
      <c r="H529" s="133"/>
      <c r="I529" s="133"/>
      <c r="J529" s="225"/>
      <c r="K529" s="212"/>
      <c r="L529" s="133"/>
      <c r="M529" s="133"/>
      <c r="N529" s="133"/>
      <c r="O529" s="133"/>
      <c r="P529" s="133"/>
      <c r="Q529" s="133"/>
      <c r="R529" s="133"/>
      <c r="S529" s="212"/>
      <c r="T529" s="152"/>
      <c r="U529" s="134"/>
      <c r="V529" s="132"/>
      <c r="W529" s="64"/>
      <c r="X529" s="288" t="str">
        <f>IF(ISBLANK(W529), "", VLOOKUP(W529, Z!$A$2:$C$4127, 3, FALSE))</f>
        <v/>
      </c>
      <c r="Y529" s="162"/>
      <c r="Z529" s="209">
        <f t="shared" si="7"/>
        <v>0</v>
      </c>
      <c r="AA529" s="203"/>
    </row>
    <row r="530" spans="1:27" ht="12.75" customHeight="1" x14ac:dyDescent="0.2">
      <c r="A530" s="208"/>
      <c r="B530" s="205">
        <v>501</v>
      </c>
      <c r="C530" s="132"/>
      <c r="D530" s="64"/>
      <c r="E530" s="288" t="str">
        <f>IF(ISBLANK(D530), "", VLOOKUP(D530, Z!$A$2:$C$4127, 3, FALSE))</f>
        <v/>
      </c>
      <c r="F530" s="133"/>
      <c r="G530" s="133"/>
      <c r="H530" s="133"/>
      <c r="I530" s="133"/>
      <c r="J530" s="225"/>
      <c r="K530" s="212"/>
      <c r="L530" s="133"/>
      <c r="M530" s="133"/>
      <c r="N530" s="133"/>
      <c r="O530" s="133"/>
      <c r="P530" s="133"/>
      <c r="Q530" s="133"/>
      <c r="R530" s="133"/>
      <c r="S530" s="212"/>
      <c r="T530" s="152"/>
      <c r="U530" s="134"/>
      <c r="V530" s="132"/>
      <c r="W530" s="64"/>
      <c r="X530" s="288" t="str">
        <f>IF(ISBLANK(W530), "", VLOOKUP(W530, Z!$A$2:$C$4127, 3, FALSE))</f>
        <v/>
      </c>
      <c r="Y530" s="162"/>
      <c r="Z530" s="209">
        <f t="shared" si="7"/>
        <v>0</v>
      </c>
      <c r="AA530" s="203"/>
    </row>
    <row r="531" spans="1:27" ht="12.75" customHeight="1" x14ac:dyDescent="0.2">
      <c r="A531" s="208"/>
      <c r="B531" s="205">
        <v>502</v>
      </c>
      <c r="C531" s="132"/>
      <c r="D531" s="64"/>
      <c r="E531" s="288" t="str">
        <f>IF(ISBLANK(D531), "", VLOOKUP(D531, Z!$A$2:$C$4127, 3, FALSE))</f>
        <v/>
      </c>
      <c r="F531" s="133"/>
      <c r="G531" s="133"/>
      <c r="H531" s="133"/>
      <c r="I531" s="133"/>
      <c r="J531" s="225"/>
      <c r="K531" s="212"/>
      <c r="L531" s="133"/>
      <c r="M531" s="133"/>
      <c r="N531" s="133"/>
      <c r="O531" s="133"/>
      <c r="P531" s="133"/>
      <c r="Q531" s="133"/>
      <c r="R531" s="133"/>
      <c r="S531" s="212"/>
      <c r="T531" s="152"/>
      <c r="U531" s="134"/>
      <c r="V531" s="132"/>
      <c r="W531" s="64"/>
      <c r="X531" s="288" t="str">
        <f>IF(ISBLANK(W531), "", VLOOKUP(W531, Z!$A$2:$C$4127, 3, FALSE))</f>
        <v/>
      </c>
      <c r="Y531" s="162"/>
      <c r="Z531" s="209">
        <f t="shared" si="7"/>
        <v>0</v>
      </c>
      <c r="AA531" s="203"/>
    </row>
    <row r="532" spans="1:27" ht="12.75" customHeight="1" x14ac:dyDescent="0.2">
      <c r="A532" s="208"/>
      <c r="B532" s="205">
        <v>503</v>
      </c>
      <c r="C532" s="132"/>
      <c r="D532" s="64"/>
      <c r="E532" s="288" t="str">
        <f>IF(ISBLANK(D532), "", VLOOKUP(D532, Z!$A$2:$C$4127, 3, FALSE))</f>
        <v/>
      </c>
      <c r="F532" s="133"/>
      <c r="G532" s="133"/>
      <c r="H532" s="133"/>
      <c r="I532" s="133"/>
      <c r="J532" s="225"/>
      <c r="K532" s="212"/>
      <c r="L532" s="133"/>
      <c r="M532" s="133"/>
      <c r="N532" s="133"/>
      <c r="O532" s="133"/>
      <c r="P532" s="133"/>
      <c r="Q532" s="133"/>
      <c r="R532" s="133"/>
      <c r="S532" s="212"/>
      <c r="T532" s="152"/>
      <c r="U532" s="134"/>
      <c r="V532" s="132"/>
      <c r="W532" s="64"/>
      <c r="X532" s="288" t="str">
        <f>IF(ISBLANK(W532), "", VLOOKUP(W532, Z!$A$2:$C$4127, 3, FALSE))</f>
        <v/>
      </c>
      <c r="Y532" s="162"/>
      <c r="Z532" s="209">
        <f t="shared" si="7"/>
        <v>0</v>
      </c>
      <c r="AA532" s="203"/>
    </row>
    <row r="533" spans="1:27" ht="12.75" customHeight="1" x14ac:dyDescent="0.2">
      <c r="A533" s="208"/>
      <c r="B533" s="205">
        <v>504</v>
      </c>
      <c r="C533" s="132"/>
      <c r="D533" s="64"/>
      <c r="E533" s="288" t="str">
        <f>IF(ISBLANK(D533), "", VLOOKUP(D533, Z!$A$2:$C$4127, 3, FALSE))</f>
        <v/>
      </c>
      <c r="F533" s="133"/>
      <c r="G533" s="133"/>
      <c r="H533" s="133"/>
      <c r="I533" s="133"/>
      <c r="J533" s="225"/>
      <c r="K533" s="212"/>
      <c r="L533" s="133"/>
      <c r="M533" s="133"/>
      <c r="N533" s="133"/>
      <c r="O533" s="133"/>
      <c r="P533" s="133"/>
      <c r="Q533" s="133"/>
      <c r="R533" s="133"/>
      <c r="S533" s="212"/>
      <c r="T533" s="152"/>
      <c r="U533" s="134"/>
      <c r="V533" s="132"/>
      <c r="W533" s="64"/>
      <c r="X533" s="288" t="str">
        <f>IF(ISBLANK(W533), "", VLOOKUP(W533, Z!$A$2:$C$4127, 3, FALSE))</f>
        <v/>
      </c>
      <c r="Y533" s="162"/>
      <c r="Z533" s="209">
        <f t="shared" si="7"/>
        <v>0</v>
      </c>
      <c r="AA533" s="203"/>
    </row>
    <row r="534" spans="1:27" ht="12.75" customHeight="1" x14ac:dyDescent="0.2">
      <c r="A534" s="208"/>
      <c r="B534" s="205">
        <v>505</v>
      </c>
      <c r="C534" s="132"/>
      <c r="D534" s="64"/>
      <c r="E534" s="288" t="str">
        <f>IF(ISBLANK(D534), "", VLOOKUP(D534, Z!$A$2:$C$4127, 3, FALSE))</f>
        <v/>
      </c>
      <c r="F534" s="133"/>
      <c r="G534" s="133"/>
      <c r="H534" s="133"/>
      <c r="I534" s="133"/>
      <c r="J534" s="225"/>
      <c r="K534" s="212"/>
      <c r="L534" s="133"/>
      <c r="M534" s="133"/>
      <c r="N534" s="133"/>
      <c r="O534" s="133"/>
      <c r="P534" s="133"/>
      <c r="Q534" s="133"/>
      <c r="R534" s="133"/>
      <c r="S534" s="212"/>
      <c r="T534" s="152"/>
      <c r="U534" s="134"/>
      <c r="V534" s="132"/>
      <c r="W534" s="64"/>
      <c r="X534" s="288" t="str">
        <f>IF(ISBLANK(W534), "", VLOOKUP(W534, Z!$A$2:$C$4127, 3, FALSE))</f>
        <v/>
      </c>
      <c r="Y534" s="162"/>
      <c r="Z534" s="209">
        <f t="shared" si="7"/>
        <v>0</v>
      </c>
      <c r="AA534" s="203"/>
    </row>
    <row r="535" spans="1:27" ht="12.75" customHeight="1" x14ac:dyDescent="0.2">
      <c r="A535" s="208"/>
      <c r="B535" s="205">
        <v>506</v>
      </c>
      <c r="C535" s="132"/>
      <c r="D535" s="64"/>
      <c r="E535" s="288" t="str">
        <f>IF(ISBLANK(D535), "", VLOOKUP(D535, Z!$A$2:$C$4127, 3, FALSE))</f>
        <v/>
      </c>
      <c r="F535" s="133"/>
      <c r="G535" s="133"/>
      <c r="H535" s="133"/>
      <c r="I535" s="133"/>
      <c r="J535" s="225"/>
      <c r="K535" s="212"/>
      <c r="L535" s="133"/>
      <c r="M535" s="133"/>
      <c r="N535" s="133"/>
      <c r="O535" s="133"/>
      <c r="P535" s="133"/>
      <c r="Q535" s="133"/>
      <c r="R535" s="133"/>
      <c r="S535" s="212"/>
      <c r="T535" s="152"/>
      <c r="U535" s="134"/>
      <c r="V535" s="132"/>
      <c r="W535" s="64"/>
      <c r="X535" s="288" t="str">
        <f>IF(ISBLANK(W535), "", VLOOKUP(W535, Z!$A$2:$C$4127, 3, FALSE))</f>
        <v/>
      </c>
      <c r="Y535" s="162"/>
      <c r="Z535" s="209">
        <f t="shared" si="7"/>
        <v>0</v>
      </c>
      <c r="AA535" s="203"/>
    </row>
    <row r="536" spans="1:27" ht="12.75" customHeight="1" x14ac:dyDescent="0.2">
      <c r="A536" s="208"/>
      <c r="B536" s="205">
        <v>507</v>
      </c>
      <c r="C536" s="132"/>
      <c r="D536" s="64"/>
      <c r="E536" s="288" t="str">
        <f>IF(ISBLANK(D536), "", VLOOKUP(D536, Z!$A$2:$C$4127, 3, FALSE))</f>
        <v/>
      </c>
      <c r="F536" s="133"/>
      <c r="G536" s="133"/>
      <c r="H536" s="133"/>
      <c r="I536" s="133"/>
      <c r="J536" s="225"/>
      <c r="K536" s="212"/>
      <c r="L536" s="133"/>
      <c r="M536" s="133"/>
      <c r="N536" s="133"/>
      <c r="O536" s="133"/>
      <c r="P536" s="133"/>
      <c r="Q536" s="133"/>
      <c r="R536" s="133"/>
      <c r="S536" s="212"/>
      <c r="T536" s="152"/>
      <c r="U536" s="134"/>
      <c r="V536" s="132"/>
      <c r="W536" s="64"/>
      <c r="X536" s="288" t="str">
        <f>IF(ISBLANK(W536), "", VLOOKUP(W536, Z!$A$2:$C$4127, 3, FALSE))</f>
        <v/>
      </c>
      <c r="Y536" s="162"/>
      <c r="Z536" s="209">
        <f t="shared" si="7"/>
        <v>0</v>
      </c>
      <c r="AA536" s="203"/>
    </row>
    <row r="537" spans="1:27" ht="12.75" customHeight="1" x14ac:dyDescent="0.2">
      <c r="A537" s="208"/>
      <c r="B537" s="205">
        <v>508</v>
      </c>
      <c r="C537" s="132"/>
      <c r="D537" s="64"/>
      <c r="E537" s="288" t="str">
        <f>IF(ISBLANK(D537), "", VLOOKUP(D537, Z!$A$2:$C$4127, 3, FALSE))</f>
        <v/>
      </c>
      <c r="F537" s="133"/>
      <c r="G537" s="133"/>
      <c r="H537" s="133"/>
      <c r="I537" s="133"/>
      <c r="J537" s="225"/>
      <c r="K537" s="212"/>
      <c r="L537" s="133"/>
      <c r="M537" s="133"/>
      <c r="N537" s="133"/>
      <c r="O537" s="133"/>
      <c r="P537" s="133"/>
      <c r="Q537" s="133"/>
      <c r="R537" s="133"/>
      <c r="S537" s="212"/>
      <c r="T537" s="152"/>
      <c r="U537" s="134"/>
      <c r="V537" s="132"/>
      <c r="W537" s="64"/>
      <c r="X537" s="288" t="str">
        <f>IF(ISBLANK(W537), "", VLOOKUP(W537, Z!$A$2:$C$4127, 3, FALSE))</f>
        <v/>
      </c>
      <c r="Y537" s="162"/>
      <c r="Z537" s="209">
        <f t="shared" si="7"/>
        <v>0</v>
      </c>
      <c r="AA537" s="203"/>
    </row>
    <row r="538" spans="1:27" ht="12.75" customHeight="1" x14ac:dyDescent="0.2">
      <c r="A538" s="208"/>
      <c r="B538" s="205">
        <v>509</v>
      </c>
      <c r="C538" s="132"/>
      <c r="D538" s="64"/>
      <c r="E538" s="288" t="str">
        <f>IF(ISBLANK(D538), "", VLOOKUP(D538, Z!$A$2:$C$4127, 3, FALSE))</f>
        <v/>
      </c>
      <c r="F538" s="133"/>
      <c r="G538" s="133"/>
      <c r="H538" s="133"/>
      <c r="I538" s="133"/>
      <c r="J538" s="225"/>
      <c r="K538" s="212"/>
      <c r="L538" s="133"/>
      <c r="M538" s="133"/>
      <c r="N538" s="133"/>
      <c r="O538" s="133"/>
      <c r="P538" s="133"/>
      <c r="Q538" s="133"/>
      <c r="R538" s="133"/>
      <c r="S538" s="212"/>
      <c r="T538" s="152"/>
      <c r="U538" s="134"/>
      <c r="V538" s="132"/>
      <c r="W538" s="64"/>
      <c r="X538" s="288" t="str">
        <f>IF(ISBLANK(W538), "", VLOOKUP(W538, Z!$A$2:$C$4127, 3, FALSE))</f>
        <v/>
      </c>
      <c r="Y538" s="162"/>
      <c r="Z538" s="209">
        <f t="shared" si="7"/>
        <v>0</v>
      </c>
      <c r="AA538" s="203"/>
    </row>
    <row r="539" spans="1:27" ht="12.75" customHeight="1" x14ac:dyDescent="0.2">
      <c r="A539" s="208"/>
      <c r="B539" s="205">
        <v>510</v>
      </c>
      <c r="C539" s="132"/>
      <c r="D539" s="64"/>
      <c r="E539" s="288" t="str">
        <f>IF(ISBLANK(D539), "", VLOOKUP(D539, Z!$A$2:$C$4127, 3, FALSE))</f>
        <v/>
      </c>
      <c r="F539" s="133"/>
      <c r="G539" s="133"/>
      <c r="H539" s="133"/>
      <c r="I539" s="133"/>
      <c r="J539" s="225"/>
      <c r="K539" s="212"/>
      <c r="L539" s="133"/>
      <c r="M539" s="133"/>
      <c r="N539" s="133"/>
      <c r="O539" s="133"/>
      <c r="P539" s="133"/>
      <c r="Q539" s="133"/>
      <c r="R539" s="133"/>
      <c r="S539" s="212"/>
      <c r="T539" s="152"/>
      <c r="U539" s="134"/>
      <c r="V539" s="132"/>
      <c r="W539" s="64"/>
      <c r="X539" s="288" t="str">
        <f>IF(ISBLANK(W539), "", VLOOKUP(W539, Z!$A$2:$C$4127, 3, FALSE))</f>
        <v/>
      </c>
      <c r="Y539" s="162"/>
      <c r="Z539" s="209">
        <f t="shared" si="7"/>
        <v>0</v>
      </c>
      <c r="AA539" s="203"/>
    </row>
    <row r="540" spans="1:27" ht="12.75" customHeight="1" x14ac:dyDescent="0.2">
      <c r="A540" s="208"/>
      <c r="B540" s="205">
        <v>511</v>
      </c>
      <c r="C540" s="132"/>
      <c r="D540" s="64"/>
      <c r="E540" s="288" t="str">
        <f>IF(ISBLANK(D540), "", VLOOKUP(D540, Z!$A$2:$C$4127, 3, FALSE))</f>
        <v/>
      </c>
      <c r="F540" s="133"/>
      <c r="G540" s="133"/>
      <c r="H540" s="133"/>
      <c r="I540" s="133"/>
      <c r="J540" s="225"/>
      <c r="K540" s="212"/>
      <c r="L540" s="133"/>
      <c r="M540" s="133"/>
      <c r="N540" s="133"/>
      <c r="O540" s="133"/>
      <c r="P540" s="133"/>
      <c r="Q540" s="133"/>
      <c r="R540" s="133"/>
      <c r="S540" s="212"/>
      <c r="T540" s="152"/>
      <c r="U540" s="134"/>
      <c r="V540" s="132"/>
      <c r="W540" s="64"/>
      <c r="X540" s="288" t="str">
        <f>IF(ISBLANK(W540), "", VLOOKUP(W540, Z!$A$2:$C$4127, 3, FALSE))</f>
        <v/>
      </c>
      <c r="Y540" s="162"/>
      <c r="Z540" s="209">
        <f t="shared" si="7"/>
        <v>0</v>
      </c>
      <c r="AA540" s="203"/>
    </row>
    <row r="541" spans="1:27" ht="12.75" customHeight="1" x14ac:dyDescent="0.2">
      <c r="A541" s="208"/>
      <c r="B541" s="205">
        <v>512</v>
      </c>
      <c r="C541" s="132"/>
      <c r="D541" s="64"/>
      <c r="E541" s="288" t="str">
        <f>IF(ISBLANK(D541), "", VLOOKUP(D541, Z!$A$2:$C$4127, 3, FALSE))</f>
        <v/>
      </c>
      <c r="F541" s="133"/>
      <c r="G541" s="133"/>
      <c r="H541" s="133"/>
      <c r="I541" s="133"/>
      <c r="J541" s="225"/>
      <c r="K541" s="212"/>
      <c r="L541" s="133"/>
      <c r="M541" s="133"/>
      <c r="N541" s="133"/>
      <c r="O541" s="133"/>
      <c r="P541" s="133"/>
      <c r="Q541" s="133"/>
      <c r="R541" s="133"/>
      <c r="S541" s="212"/>
      <c r="T541" s="152"/>
      <c r="U541" s="134"/>
      <c r="V541" s="132"/>
      <c r="W541" s="64"/>
      <c r="X541" s="288" t="str">
        <f>IF(ISBLANK(W541), "", VLOOKUP(W541, Z!$A$2:$C$4127, 3, FALSE))</f>
        <v/>
      </c>
      <c r="Y541" s="162"/>
      <c r="Z541" s="209">
        <f t="shared" si="7"/>
        <v>0</v>
      </c>
      <c r="AA541" s="203"/>
    </row>
    <row r="542" spans="1:27" ht="12.75" customHeight="1" x14ac:dyDescent="0.2">
      <c r="A542" s="208"/>
      <c r="B542" s="205">
        <v>513</v>
      </c>
      <c r="C542" s="132"/>
      <c r="D542" s="64"/>
      <c r="E542" s="288" t="str">
        <f>IF(ISBLANK(D542), "", VLOOKUP(D542, Z!$A$2:$C$4127, 3, FALSE))</f>
        <v/>
      </c>
      <c r="F542" s="133"/>
      <c r="G542" s="133"/>
      <c r="H542" s="133"/>
      <c r="I542" s="133"/>
      <c r="J542" s="225"/>
      <c r="K542" s="212"/>
      <c r="L542" s="133"/>
      <c r="M542" s="133"/>
      <c r="N542" s="133"/>
      <c r="O542" s="133"/>
      <c r="P542" s="133"/>
      <c r="Q542" s="133"/>
      <c r="R542" s="133"/>
      <c r="S542" s="212"/>
      <c r="T542" s="152"/>
      <c r="U542" s="134"/>
      <c r="V542" s="132"/>
      <c r="W542" s="64"/>
      <c r="X542" s="288" t="str">
        <f>IF(ISBLANK(W542), "", VLOOKUP(W542, Z!$A$2:$C$4127, 3, FALSE))</f>
        <v/>
      </c>
      <c r="Y542" s="162"/>
      <c r="Z542" s="209">
        <f t="shared" ref="Z542:Z605" si="8">IFERROR((K542-S542)*0.75*T542, 0)</f>
        <v>0</v>
      </c>
      <c r="AA542" s="203"/>
    </row>
    <row r="543" spans="1:27" ht="12.75" customHeight="1" x14ac:dyDescent="0.2">
      <c r="A543" s="208"/>
      <c r="B543" s="205">
        <v>514</v>
      </c>
      <c r="C543" s="132"/>
      <c r="D543" s="64"/>
      <c r="E543" s="288" t="str">
        <f>IF(ISBLANK(D543), "", VLOOKUP(D543, Z!$A$2:$C$4127, 3, FALSE))</f>
        <v/>
      </c>
      <c r="F543" s="133"/>
      <c r="G543" s="133"/>
      <c r="H543" s="133"/>
      <c r="I543" s="133"/>
      <c r="J543" s="225"/>
      <c r="K543" s="212"/>
      <c r="L543" s="133"/>
      <c r="M543" s="133"/>
      <c r="N543" s="133"/>
      <c r="O543" s="133"/>
      <c r="P543" s="133"/>
      <c r="Q543" s="133"/>
      <c r="R543" s="133"/>
      <c r="S543" s="212"/>
      <c r="T543" s="152"/>
      <c r="U543" s="134"/>
      <c r="V543" s="132"/>
      <c r="W543" s="64"/>
      <c r="X543" s="288" t="str">
        <f>IF(ISBLANK(W543), "", VLOOKUP(W543, Z!$A$2:$C$4127, 3, FALSE))</f>
        <v/>
      </c>
      <c r="Y543" s="162"/>
      <c r="Z543" s="209">
        <f t="shared" si="8"/>
        <v>0</v>
      </c>
      <c r="AA543" s="203"/>
    </row>
    <row r="544" spans="1:27" ht="12.75" customHeight="1" x14ac:dyDescent="0.2">
      <c r="A544" s="208"/>
      <c r="B544" s="205">
        <v>515</v>
      </c>
      <c r="C544" s="132"/>
      <c r="D544" s="64"/>
      <c r="E544" s="288" t="str">
        <f>IF(ISBLANK(D544), "", VLOOKUP(D544, Z!$A$2:$C$4127, 3, FALSE))</f>
        <v/>
      </c>
      <c r="F544" s="133"/>
      <c r="G544" s="133"/>
      <c r="H544" s="133"/>
      <c r="I544" s="133"/>
      <c r="J544" s="225"/>
      <c r="K544" s="212"/>
      <c r="L544" s="133"/>
      <c r="M544" s="133"/>
      <c r="N544" s="133"/>
      <c r="O544" s="133"/>
      <c r="P544" s="133"/>
      <c r="Q544" s="133"/>
      <c r="R544" s="133"/>
      <c r="S544" s="212"/>
      <c r="T544" s="152"/>
      <c r="U544" s="134"/>
      <c r="V544" s="132"/>
      <c r="W544" s="64"/>
      <c r="X544" s="288" t="str">
        <f>IF(ISBLANK(W544), "", VLOOKUP(W544, Z!$A$2:$C$4127, 3, FALSE))</f>
        <v/>
      </c>
      <c r="Y544" s="162"/>
      <c r="Z544" s="209">
        <f t="shared" si="8"/>
        <v>0</v>
      </c>
      <c r="AA544" s="203"/>
    </row>
    <row r="545" spans="1:27" ht="12.75" customHeight="1" x14ac:dyDescent="0.2">
      <c r="A545" s="208"/>
      <c r="B545" s="205">
        <v>516</v>
      </c>
      <c r="C545" s="132"/>
      <c r="D545" s="64"/>
      <c r="E545" s="288" t="str">
        <f>IF(ISBLANK(D545), "", VLOOKUP(D545, Z!$A$2:$C$4127, 3, FALSE))</f>
        <v/>
      </c>
      <c r="F545" s="133"/>
      <c r="G545" s="133"/>
      <c r="H545" s="133"/>
      <c r="I545" s="133"/>
      <c r="J545" s="225"/>
      <c r="K545" s="212"/>
      <c r="L545" s="133"/>
      <c r="M545" s="133"/>
      <c r="N545" s="133"/>
      <c r="O545" s="133"/>
      <c r="P545" s="133"/>
      <c r="Q545" s="133"/>
      <c r="R545" s="133"/>
      <c r="S545" s="212"/>
      <c r="T545" s="152"/>
      <c r="U545" s="134"/>
      <c r="V545" s="132"/>
      <c r="W545" s="64"/>
      <c r="X545" s="288" t="str">
        <f>IF(ISBLANK(W545), "", VLOOKUP(W545, Z!$A$2:$C$4127, 3, FALSE))</f>
        <v/>
      </c>
      <c r="Y545" s="162"/>
      <c r="Z545" s="209">
        <f t="shared" si="8"/>
        <v>0</v>
      </c>
      <c r="AA545" s="203"/>
    </row>
    <row r="546" spans="1:27" ht="12.75" customHeight="1" x14ac:dyDescent="0.2">
      <c r="A546" s="208"/>
      <c r="B546" s="205">
        <v>517</v>
      </c>
      <c r="C546" s="132"/>
      <c r="D546" s="64"/>
      <c r="E546" s="288" t="str">
        <f>IF(ISBLANK(D546), "", VLOOKUP(D546, Z!$A$2:$C$4127, 3, FALSE))</f>
        <v/>
      </c>
      <c r="F546" s="133"/>
      <c r="G546" s="133"/>
      <c r="H546" s="133"/>
      <c r="I546" s="133"/>
      <c r="J546" s="225"/>
      <c r="K546" s="212"/>
      <c r="L546" s="133"/>
      <c r="M546" s="133"/>
      <c r="N546" s="133"/>
      <c r="O546" s="133"/>
      <c r="P546" s="133"/>
      <c r="Q546" s="133"/>
      <c r="R546" s="133"/>
      <c r="S546" s="212"/>
      <c r="T546" s="152"/>
      <c r="U546" s="134"/>
      <c r="V546" s="132"/>
      <c r="W546" s="64"/>
      <c r="X546" s="288" t="str">
        <f>IF(ISBLANK(W546), "", VLOOKUP(W546, Z!$A$2:$C$4127, 3, FALSE))</f>
        <v/>
      </c>
      <c r="Y546" s="162"/>
      <c r="Z546" s="209">
        <f t="shared" si="8"/>
        <v>0</v>
      </c>
      <c r="AA546" s="203"/>
    </row>
    <row r="547" spans="1:27" ht="12.75" customHeight="1" x14ac:dyDescent="0.2">
      <c r="A547" s="208"/>
      <c r="B547" s="205">
        <v>518</v>
      </c>
      <c r="C547" s="132"/>
      <c r="D547" s="64"/>
      <c r="E547" s="288" t="str">
        <f>IF(ISBLANK(D547), "", VLOOKUP(D547, Z!$A$2:$C$4127, 3, FALSE))</f>
        <v/>
      </c>
      <c r="F547" s="133"/>
      <c r="G547" s="133"/>
      <c r="H547" s="133"/>
      <c r="I547" s="133"/>
      <c r="J547" s="225"/>
      <c r="K547" s="212"/>
      <c r="L547" s="133"/>
      <c r="M547" s="133"/>
      <c r="N547" s="133"/>
      <c r="O547" s="133"/>
      <c r="P547" s="133"/>
      <c r="Q547" s="133"/>
      <c r="R547" s="133"/>
      <c r="S547" s="212"/>
      <c r="T547" s="152"/>
      <c r="U547" s="134"/>
      <c r="V547" s="132"/>
      <c r="W547" s="64"/>
      <c r="X547" s="288" t="str">
        <f>IF(ISBLANK(W547), "", VLOOKUP(W547, Z!$A$2:$C$4127, 3, FALSE))</f>
        <v/>
      </c>
      <c r="Y547" s="162"/>
      <c r="Z547" s="209">
        <f t="shared" si="8"/>
        <v>0</v>
      </c>
      <c r="AA547" s="203"/>
    </row>
    <row r="548" spans="1:27" ht="12.75" customHeight="1" x14ac:dyDescent="0.2">
      <c r="A548" s="208"/>
      <c r="B548" s="205">
        <v>519</v>
      </c>
      <c r="C548" s="132"/>
      <c r="D548" s="64"/>
      <c r="E548" s="288" t="str">
        <f>IF(ISBLANK(D548), "", VLOOKUP(D548, Z!$A$2:$C$4127, 3, FALSE))</f>
        <v/>
      </c>
      <c r="F548" s="133"/>
      <c r="G548" s="133"/>
      <c r="H548" s="133"/>
      <c r="I548" s="133"/>
      <c r="J548" s="225"/>
      <c r="K548" s="212"/>
      <c r="L548" s="133"/>
      <c r="M548" s="133"/>
      <c r="N548" s="133"/>
      <c r="O548" s="133"/>
      <c r="P548" s="133"/>
      <c r="Q548" s="133"/>
      <c r="R548" s="133"/>
      <c r="S548" s="212"/>
      <c r="T548" s="152"/>
      <c r="U548" s="134"/>
      <c r="V548" s="132"/>
      <c r="W548" s="64"/>
      <c r="X548" s="288" t="str">
        <f>IF(ISBLANK(W548), "", VLOOKUP(W548, Z!$A$2:$C$4127, 3, FALSE))</f>
        <v/>
      </c>
      <c r="Y548" s="162"/>
      <c r="Z548" s="209">
        <f t="shared" si="8"/>
        <v>0</v>
      </c>
      <c r="AA548" s="203"/>
    </row>
    <row r="549" spans="1:27" ht="12.75" customHeight="1" x14ac:dyDescent="0.2">
      <c r="A549" s="208"/>
      <c r="B549" s="205">
        <v>520</v>
      </c>
      <c r="C549" s="132"/>
      <c r="D549" s="64"/>
      <c r="E549" s="288" t="str">
        <f>IF(ISBLANK(D549), "", VLOOKUP(D549, Z!$A$2:$C$4127, 3, FALSE))</f>
        <v/>
      </c>
      <c r="F549" s="133"/>
      <c r="G549" s="133"/>
      <c r="H549" s="133"/>
      <c r="I549" s="133"/>
      <c r="J549" s="225"/>
      <c r="K549" s="212"/>
      <c r="L549" s="133"/>
      <c r="M549" s="133"/>
      <c r="N549" s="133"/>
      <c r="O549" s="133"/>
      <c r="P549" s="133"/>
      <c r="Q549" s="133"/>
      <c r="R549" s="133"/>
      <c r="S549" s="212"/>
      <c r="T549" s="152"/>
      <c r="U549" s="134"/>
      <c r="V549" s="132"/>
      <c r="W549" s="64"/>
      <c r="X549" s="288" t="str">
        <f>IF(ISBLANK(W549), "", VLOOKUP(W549, Z!$A$2:$C$4127, 3, FALSE))</f>
        <v/>
      </c>
      <c r="Y549" s="162"/>
      <c r="Z549" s="209">
        <f t="shared" si="8"/>
        <v>0</v>
      </c>
      <c r="AA549" s="203"/>
    </row>
    <row r="550" spans="1:27" ht="12.75" customHeight="1" x14ac:dyDescent="0.2">
      <c r="A550" s="208"/>
      <c r="B550" s="205">
        <v>521</v>
      </c>
      <c r="C550" s="132"/>
      <c r="D550" s="64"/>
      <c r="E550" s="288" t="str">
        <f>IF(ISBLANK(D550), "", VLOOKUP(D550, Z!$A$2:$C$4127, 3, FALSE))</f>
        <v/>
      </c>
      <c r="F550" s="133"/>
      <c r="G550" s="133"/>
      <c r="H550" s="133"/>
      <c r="I550" s="133"/>
      <c r="J550" s="225"/>
      <c r="K550" s="212"/>
      <c r="L550" s="133"/>
      <c r="M550" s="133"/>
      <c r="N550" s="133"/>
      <c r="O550" s="133"/>
      <c r="P550" s="133"/>
      <c r="Q550" s="133"/>
      <c r="R550" s="133"/>
      <c r="S550" s="212"/>
      <c r="T550" s="152"/>
      <c r="U550" s="134"/>
      <c r="V550" s="132"/>
      <c r="W550" s="64"/>
      <c r="X550" s="288" t="str">
        <f>IF(ISBLANK(W550), "", VLOOKUP(W550, Z!$A$2:$C$4127, 3, FALSE))</f>
        <v/>
      </c>
      <c r="Y550" s="162"/>
      <c r="Z550" s="209">
        <f t="shared" si="8"/>
        <v>0</v>
      </c>
      <c r="AA550" s="203"/>
    </row>
    <row r="551" spans="1:27" ht="12.75" customHeight="1" x14ac:dyDescent="0.2">
      <c r="A551" s="208"/>
      <c r="B551" s="205">
        <v>522</v>
      </c>
      <c r="C551" s="132"/>
      <c r="D551" s="64"/>
      <c r="E551" s="288" t="str">
        <f>IF(ISBLANK(D551), "", VLOOKUP(D551, Z!$A$2:$C$4127, 3, FALSE))</f>
        <v/>
      </c>
      <c r="F551" s="133"/>
      <c r="G551" s="133"/>
      <c r="H551" s="133"/>
      <c r="I551" s="133"/>
      <c r="J551" s="225"/>
      <c r="K551" s="212"/>
      <c r="L551" s="133"/>
      <c r="M551" s="133"/>
      <c r="N551" s="133"/>
      <c r="O551" s="133"/>
      <c r="P551" s="133"/>
      <c r="Q551" s="133"/>
      <c r="R551" s="133"/>
      <c r="S551" s="212"/>
      <c r="T551" s="152"/>
      <c r="U551" s="134"/>
      <c r="V551" s="132"/>
      <c r="W551" s="64"/>
      <c r="X551" s="288" t="str">
        <f>IF(ISBLANK(W551), "", VLOOKUP(W551, Z!$A$2:$C$4127, 3, FALSE))</f>
        <v/>
      </c>
      <c r="Y551" s="162"/>
      <c r="Z551" s="209">
        <f t="shared" si="8"/>
        <v>0</v>
      </c>
      <c r="AA551" s="203"/>
    </row>
    <row r="552" spans="1:27" ht="12.75" customHeight="1" x14ac:dyDescent="0.2">
      <c r="A552" s="208"/>
      <c r="B552" s="205">
        <v>523</v>
      </c>
      <c r="C552" s="132"/>
      <c r="D552" s="64"/>
      <c r="E552" s="288" t="str">
        <f>IF(ISBLANK(D552), "", VLOOKUP(D552, Z!$A$2:$C$4127, 3, FALSE))</f>
        <v/>
      </c>
      <c r="F552" s="133"/>
      <c r="G552" s="133"/>
      <c r="H552" s="133"/>
      <c r="I552" s="133"/>
      <c r="J552" s="225"/>
      <c r="K552" s="212"/>
      <c r="L552" s="133"/>
      <c r="M552" s="133"/>
      <c r="N552" s="133"/>
      <c r="O552" s="133"/>
      <c r="P552" s="133"/>
      <c r="Q552" s="133"/>
      <c r="R552" s="133"/>
      <c r="S552" s="212"/>
      <c r="T552" s="152"/>
      <c r="U552" s="134"/>
      <c r="V552" s="132"/>
      <c r="W552" s="64"/>
      <c r="X552" s="288" t="str">
        <f>IF(ISBLANK(W552), "", VLOOKUP(W552, Z!$A$2:$C$4127, 3, FALSE))</f>
        <v/>
      </c>
      <c r="Y552" s="162"/>
      <c r="Z552" s="209">
        <f t="shared" si="8"/>
        <v>0</v>
      </c>
      <c r="AA552" s="203"/>
    </row>
    <row r="553" spans="1:27" ht="12.75" customHeight="1" x14ac:dyDescent="0.2">
      <c r="A553" s="208"/>
      <c r="B553" s="205">
        <v>524</v>
      </c>
      <c r="C553" s="132"/>
      <c r="D553" s="64"/>
      <c r="E553" s="288" t="str">
        <f>IF(ISBLANK(D553), "", VLOOKUP(D553, Z!$A$2:$C$4127, 3, FALSE))</f>
        <v/>
      </c>
      <c r="F553" s="133"/>
      <c r="G553" s="133"/>
      <c r="H553" s="133"/>
      <c r="I553" s="133"/>
      <c r="J553" s="225"/>
      <c r="K553" s="212"/>
      <c r="L553" s="133"/>
      <c r="M553" s="133"/>
      <c r="N553" s="133"/>
      <c r="O553" s="133"/>
      <c r="P553" s="133"/>
      <c r="Q553" s="133"/>
      <c r="R553" s="133"/>
      <c r="S553" s="212"/>
      <c r="T553" s="152"/>
      <c r="U553" s="134"/>
      <c r="V553" s="132"/>
      <c r="W553" s="64"/>
      <c r="X553" s="288" t="str">
        <f>IF(ISBLANK(W553), "", VLOOKUP(W553, Z!$A$2:$C$4127, 3, FALSE))</f>
        <v/>
      </c>
      <c r="Y553" s="162"/>
      <c r="Z553" s="209">
        <f t="shared" si="8"/>
        <v>0</v>
      </c>
      <c r="AA553" s="203"/>
    </row>
    <row r="554" spans="1:27" ht="12.75" customHeight="1" x14ac:dyDescent="0.2">
      <c r="A554" s="208"/>
      <c r="B554" s="205">
        <v>525</v>
      </c>
      <c r="C554" s="132"/>
      <c r="D554" s="64"/>
      <c r="E554" s="288" t="str">
        <f>IF(ISBLANK(D554), "", VLOOKUP(D554, Z!$A$2:$C$4127, 3, FALSE))</f>
        <v/>
      </c>
      <c r="F554" s="133"/>
      <c r="G554" s="133"/>
      <c r="H554" s="133"/>
      <c r="I554" s="133"/>
      <c r="J554" s="225"/>
      <c r="K554" s="212"/>
      <c r="L554" s="133"/>
      <c r="M554" s="133"/>
      <c r="N554" s="133"/>
      <c r="O554" s="133"/>
      <c r="P554" s="133"/>
      <c r="Q554" s="133"/>
      <c r="R554" s="133"/>
      <c r="S554" s="212"/>
      <c r="T554" s="152"/>
      <c r="U554" s="134"/>
      <c r="V554" s="132"/>
      <c r="W554" s="64"/>
      <c r="X554" s="288" t="str">
        <f>IF(ISBLANK(W554), "", VLOOKUP(W554, Z!$A$2:$C$4127, 3, FALSE))</f>
        <v/>
      </c>
      <c r="Y554" s="162"/>
      <c r="Z554" s="209">
        <f t="shared" si="8"/>
        <v>0</v>
      </c>
      <c r="AA554" s="203"/>
    </row>
    <row r="555" spans="1:27" ht="12.75" customHeight="1" x14ac:dyDescent="0.2">
      <c r="A555" s="208"/>
      <c r="B555" s="205">
        <v>526</v>
      </c>
      <c r="C555" s="132"/>
      <c r="D555" s="64"/>
      <c r="E555" s="288" t="str">
        <f>IF(ISBLANK(D555), "", VLOOKUP(D555, Z!$A$2:$C$4127, 3, FALSE))</f>
        <v/>
      </c>
      <c r="F555" s="133"/>
      <c r="G555" s="133"/>
      <c r="H555" s="133"/>
      <c r="I555" s="133"/>
      <c r="J555" s="225"/>
      <c r="K555" s="212"/>
      <c r="L555" s="133"/>
      <c r="M555" s="133"/>
      <c r="N555" s="133"/>
      <c r="O555" s="133"/>
      <c r="P555" s="133"/>
      <c r="Q555" s="133"/>
      <c r="R555" s="133"/>
      <c r="S555" s="212"/>
      <c r="T555" s="152"/>
      <c r="U555" s="134"/>
      <c r="V555" s="132"/>
      <c r="W555" s="64"/>
      <c r="X555" s="288" t="str">
        <f>IF(ISBLANK(W555), "", VLOOKUP(W555, Z!$A$2:$C$4127, 3, FALSE))</f>
        <v/>
      </c>
      <c r="Y555" s="162"/>
      <c r="Z555" s="209">
        <f t="shared" si="8"/>
        <v>0</v>
      </c>
      <c r="AA555" s="203"/>
    </row>
    <row r="556" spans="1:27" ht="12.75" customHeight="1" x14ac:dyDescent="0.2">
      <c r="A556" s="208"/>
      <c r="B556" s="205">
        <v>527</v>
      </c>
      <c r="C556" s="132"/>
      <c r="D556" s="64"/>
      <c r="E556" s="288" t="str">
        <f>IF(ISBLANK(D556), "", VLOOKUP(D556, Z!$A$2:$C$4127, 3, FALSE))</f>
        <v/>
      </c>
      <c r="F556" s="133"/>
      <c r="G556" s="133"/>
      <c r="H556" s="133"/>
      <c r="I556" s="133"/>
      <c r="J556" s="225"/>
      <c r="K556" s="212"/>
      <c r="L556" s="133"/>
      <c r="M556" s="133"/>
      <c r="N556" s="133"/>
      <c r="O556" s="133"/>
      <c r="P556" s="133"/>
      <c r="Q556" s="133"/>
      <c r="R556" s="133"/>
      <c r="S556" s="212"/>
      <c r="T556" s="152"/>
      <c r="U556" s="134"/>
      <c r="V556" s="132"/>
      <c r="W556" s="64"/>
      <c r="X556" s="288" t="str">
        <f>IF(ISBLANK(W556), "", VLOOKUP(W556, Z!$A$2:$C$4127, 3, FALSE))</f>
        <v/>
      </c>
      <c r="Y556" s="162"/>
      <c r="Z556" s="209">
        <f t="shared" si="8"/>
        <v>0</v>
      </c>
      <c r="AA556" s="203"/>
    </row>
    <row r="557" spans="1:27" ht="12.75" customHeight="1" x14ac:dyDescent="0.2">
      <c r="A557" s="208"/>
      <c r="B557" s="205">
        <v>528</v>
      </c>
      <c r="C557" s="132"/>
      <c r="D557" s="64"/>
      <c r="E557" s="288" t="str">
        <f>IF(ISBLANK(D557), "", VLOOKUP(D557, Z!$A$2:$C$4127, 3, FALSE))</f>
        <v/>
      </c>
      <c r="F557" s="133"/>
      <c r="G557" s="133"/>
      <c r="H557" s="133"/>
      <c r="I557" s="133"/>
      <c r="J557" s="225"/>
      <c r="K557" s="212"/>
      <c r="L557" s="133"/>
      <c r="M557" s="133"/>
      <c r="N557" s="133"/>
      <c r="O557" s="133"/>
      <c r="P557" s="133"/>
      <c r="Q557" s="133"/>
      <c r="R557" s="133"/>
      <c r="S557" s="212"/>
      <c r="T557" s="152"/>
      <c r="U557" s="134"/>
      <c r="V557" s="132"/>
      <c r="W557" s="64"/>
      <c r="X557" s="288" t="str">
        <f>IF(ISBLANK(W557), "", VLOOKUP(W557, Z!$A$2:$C$4127, 3, FALSE))</f>
        <v/>
      </c>
      <c r="Y557" s="162"/>
      <c r="Z557" s="209">
        <f t="shared" si="8"/>
        <v>0</v>
      </c>
      <c r="AA557" s="203"/>
    </row>
    <row r="558" spans="1:27" ht="12.75" customHeight="1" x14ac:dyDescent="0.2">
      <c r="A558" s="208"/>
      <c r="B558" s="205">
        <v>529</v>
      </c>
      <c r="C558" s="132"/>
      <c r="D558" s="64"/>
      <c r="E558" s="288" t="str">
        <f>IF(ISBLANK(D558), "", VLOOKUP(D558, Z!$A$2:$C$4127, 3, FALSE))</f>
        <v/>
      </c>
      <c r="F558" s="133"/>
      <c r="G558" s="133"/>
      <c r="H558" s="133"/>
      <c r="I558" s="133"/>
      <c r="J558" s="225"/>
      <c r="K558" s="212"/>
      <c r="L558" s="133"/>
      <c r="M558" s="133"/>
      <c r="N558" s="133"/>
      <c r="O558" s="133"/>
      <c r="P558" s="133"/>
      <c r="Q558" s="133"/>
      <c r="R558" s="133"/>
      <c r="S558" s="212"/>
      <c r="T558" s="152"/>
      <c r="U558" s="134"/>
      <c r="V558" s="132"/>
      <c r="W558" s="64"/>
      <c r="X558" s="288" t="str">
        <f>IF(ISBLANK(W558), "", VLOOKUP(W558, Z!$A$2:$C$4127, 3, FALSE))</f>
        <v/>
      </c>
      <c r="Y558" s="162"/>
      <c r="Z558" s="209">
        <f t="shared" si="8"/>
        <v>0</v>
      </c>
      <c r="AA558" s="203"/>
    </row>
    <row r="559" spans="1:27" ht="12.75" customHeight="1" x14ac:dyDescent="0.2">
      <c r="A559" s="208"/>
      <c r="B559" s="205">
        <v>530</v>
      </c>
      <c r="C559" s="132"/>
      <c r="D559" s="64"/>
      <c r="E559" s="288" t="str">
        <f>IF(ISBLANK(D559), "", VLOOKUP(D559, Z!$A$2:$C$4127, 3, FALSE))</f>
        <v/>
      </c>
      <c r="F559" s="133"/>
      <c r="G559" s="133"/>
      <c r="H559" s="133"/>
      <c r="I559" s="133"/>
      <c r="J559" s="225"/>
      <c r="K559" s="212"/>
      <c r="L559" s="133"/>
      <c r="M559" s="133"/>
      <c r="N559" s="133"/>
      <c r="O559" s="133"/>
      <c r="P559" s="133"/>
      <c r="Q559" s="133"/>
      <c r="R559" s="133"/>
      <c r="S559" s="212"/>
      <c r="T559" s="152"/>
      <c r="U559" s="134"/>
      <c r="V559" s="132"/>
      <c r="W559" s="64"/>
      <c r="X559" s="288" t="str">
        <f>IF(ISBLANK(W559), "", VLOOKUP(W559, Z!$A$2:$C$4127, 3, FALSE))</f>
        <v/>
      </c>
      <c r="Y559" s="162"/>
      <c r="Z559" s="209">
        <f t="shared" si="8"/>
        <v>0</v>
      </c>
      <c r="AA559" s="203"/>
    </row>
    <row r="560" spans="1:27" ht="12.75" customHeight="1" x14ac:dyDescent="0.2">
      <c r="A560" s="208"/>
      <c r="B560" s="205">
        <v>531</v>
      </c>
      <c r="C560" s="132"/>
      <c r="D560" s="64"/>
      <c r="E560" s="288" t="str">
        <f>IF(ISBLANK(D560), "", VLOOKUP(D560, Z!$A$2:$C$4127, 3, FALSE))</f>
        <v/>
      </c>
      <c r="F560" s="133"/>
      <c r="G560" s="133"/>
      <c r="H560" s="133"/>
      <c r="I560" s="133"/>
      <c r="J560" s="225"/>
      <c r="K560" s="212"/>
      <c r="L560" s="133"/>
      <c r="M560" s="133"/>
      <c r="N560" s="133"/>
      <c r="O560" s="133"/>
      <c r="P560" s="133"/>
      <c r="Q560" s="133"/>
      <c r="R560" s="133"/>
      <c r="S560" s="212"/>
      <c r="T560" s="152"/>
      <c r="U560" s="134"/>
      <c r="V560" s="132"/>
      <c r="W560" s="64"/>
      <c r="X560" s="288" t="str">
        <f>IF(ISBLANK(W560), "", VLOOKUP(W560, Z!$A$2:$C$4127, 3, FALSE))</f>
        <v/>
      </c>
      <c r="Y560" s="162"/>
      <c r="Z560" s="209">
        <f t="shared" si="8"/>
        <v>0</v>
      </c>
      <c r="AA560" s="203"/>
    </row>
    <row r="561" spans="1:27" ht="12.75" customHeight="1" x14ac:dyDescent="0.2">
      <c r="A561" s="208"/>
      <c r="B561" s="205">
        <v>532</v>
      </c>
      <c r="C561" s="132"/>
      <c r="D561" s="64"/>
      <c r="E561" s="288" t="str">
        <f>IF(ISBLANK(D561), "", VLOOKUP(D561, Z!$A$2:$C$4127, 3, FALSE))</f>
        <v/>
      </c>
      <c r="F561" s="133"/>
      <c r="G561" s="133"/>
      <c r="H561" s="133"/>
      <c r="I561" s="133"/>
      <c r="J561" s="225"/>
      <c r="K561" s="212"/>
      <c r="L561" s="133"/>
      <c r="M561" s="133"/>
      <c r="N561" s="133"/>
      <c r="O561" s="133"/>
      <c r="P561" s="133"/>
      <c r="Q561" s="133"/>
      <c r="R561" s="133"/>
      <c r="S561" s="212"/>
      <c r="T561" s="152"/>
      <c r="U561" s="134"/>
      <c r="V561" s="132"/>
      <c r="W561" s="64"/>
      <c r="X561" s="288" t="str">
        <f>IF(ISBLANK(W561), "", VLOOKUP(W561, Z!$A$2:$C$4127, 3, FALSE))</f>
        <v/>
      </c>
      <c r="Y561" s="162"/>
      <c r="Z561" s="209">
        <f t="shared" si="8"/>
        <v>0</v>
      </c>
      <c r="AA561" s="203"/>
    </row>
    <row r="562" spans="1:27" ht="12.75" customHeight="1" x14ac:dyDescent="0.2">
      <c r="A562" s="208"/>
      <c r="B562" s="205">
        <v>533</v>
      </c>
      <c r="C562" s="132"/>
      <c r="D562" s="64"/>
      <c r="E562" s="288" t="str">
        <f>IF(ISBLANK(D562), "", VLOOKUP(D562, Z!$A$2:$C$4127, 3, FALSE))</f>
        <v/>
      </c>
      <c r="F562" s="133"/>
      <c r="G562" s="133"/>
      <c r="H562" s="133"/>
      <c r="I562" s="133"/>
      <c r="J562" s="225"/>
      <c r="K562" s="212"/>
      <c r="L562" s="133"/>
      <c r="M562" s="133"/>
      <c r="N562" s="133"/>
      <c r="O562" s="133"/>
      <c r="P562" s="133"/>
      <c r="Q562" s="133"/>
      <c r="R562" s="133"/>
      <c r="S562" s="212"/>
      <c r="T562" s="152"/>
      <c r="U562" s="134"/>
      <c r="V562" s="132"/>
      <c r="W562" s="64"/>
      <c r="X562" s="288" t="str">
        <f>IF(ISBLANK(W562), "", VLOOKUP(W562, Z!$A$2:$C$4127, 3, FALSE))</f>
        <v/>
      </c>
      <c r="Y562" s="162"/>
      <c r="Z562" s="209">
        <f t="shared" si="8"/>
        <v>0</v>
      </c>
      <c r="AA562" s="203"/>
    </row>
    <row r="563" spans="1:27" ht="12.75" customHeight="1" x14ac:dyDescent="0.2">
      <c r="A563" s="208"/>
      <c r="B563" s="205">
        <v>534</v>
      </c>
      <c r="C563" s="132"/>
      <c r="D563" s="64"/>
      <c r="E563" s="288" t="str">
        <f>IF(ISBLANK(D563), "", VLOOKUP(D563, Z!$A$2:$C$4127, 3, FALSE))</f>
        <v/>
      </c>
      <c r="F563" s="133"/>
      <c r="G563" s="133"/>
      <c r="H563" s="133"/>
      <c r="I563" s="133"/>
      <c r="J563" s="225"/>
      <c r="K563" s="212"/>
      <c r="L563" s="133"/>
      <c r="M563" s="133"/>
      <c r="N563" s="133"/>
      <c r="O563" s="133"/>
      <c r="P563" s="133"/>
      <c r="Q563" s="133"/>
      <c r="R563" s="133"/>
      <c r="S563" s="212"/>
      <c r="T563" s="152"/>
      <c r="U563" s="134"/>
      <c r="V563" s="132"/>
      <c r="W563" s="64"/>
      <c r="X563" s="288" t="str">
        <f>IF(ISBLANK(W563), "", VLOOKUP(W563, Z!$A$2:$C$4127, 3, FALSE))</f>
        <v/>
      </c>
      <c r="Y563" s="162"/>
      <c r="Z563" s="209">
        <f t="shared" si="8"/>
        <v>0</v>
      </c>
      <c r="AA563" s="203"/>
    </row>
    <row r="564" spans="1:27" ht="12.75" customHeight="1" x14ac:dyDescent="0.2">
      <c r="A564" s="208"/>
      <c r="B564" s="205">
        <v>535</v>
      </c>
      <c r="C564" s="132"/>
      <c r="D564" s="64"/>
      <c r="E564" s="288" t="str">
        <f>IF(ISBLANK(D564), "", VLOOKUP(D564, Z!$A$2:$C$4127, 3, FALSE))</f>
        <v/>
      </c>
      <c r="F564" s="133"/>
      <c r="G564" s="133"/>
      <c r="H564" s="133"/>
      <c r="I564" s="133"/>
      <c r="J564" s="225"/>
      <c r="K564" s="212"/>
      <c r="L564" s="133"/>
      <c r="M564" s="133"/>
      <c r="N564" s="133"/>
      <c r="O564" s="133"/>
      <c r="P564" s="133"/>
      <c r="Q564" s="133"/>
      <c r="R564" s="133"/>
      <c r="S564" s="212"/>
      <c r="T564" s="152"/>
      <c r="U564" s="134"/>
      <c r="V564" s="132"/>
      <c r="W564" s="64"/>
      <c r="X564" s="288" t="str">
        <f>IF(ISBLANK(W564), "", VLOOKUP(W564, Z!$A$2:$C$4127, 3, FALSE))</f>
        <v/>
      </c>
      <c r="Y564" s="162"/>
      <c r="Z564" s="209">
        <f t="shared" si="8"/>
        <v>0</v>
      </c>
      <c r="AA564" s="203"/>
    </row>
    <row r="565" spans="1:27" ht="12.75" customHeight="1" x14ac:dyDescent="0.2">
      <c r="A565" s="208"/>
      <c r="B565" s="205">
        <v>536</v>
      </c>
      <c r="C565" s="132"/>
      <c r="D565" s="64"/>
      <c r="E565" s="288" t="str">
        <f>IF(ISBLANK(D565), "", VLOOKUP(D565, Z!$A$2:$C$4127, 3, FALSE))</f>
        <v/>
      </c>
      <c r="F565" s="133"/>
      <c r="G565" s="133"/>
      <c r="H565" s="133"/>
      <c r="I565" s="133"/>
      <c r="J565" s="225"/>
      <c r="K565" s="212"/>
      <c r="L565" s="133"/>
      <c r="M565" s="133"/>
      <c r="N565" s="133"/>
      <c r="O565" s="133"/>
      <c r="P565" s="133"/>
      <c r="Q565" s="133"/>
      <c r="R565" s="133"/>
      <c r="S565" s="212"/>
      <c r="T565" s="152"/>
      <c r="U565" s="134"/>
      <c r="V565" s="132"/>
      <c r="W565" s="64"/>
      <c r="X565" s="288" t="str">
        <f>IF(ISBLANK(W565), "", VLOOKUP(W565, Z!$A$2:$C$4127, 3, FALSE))</f>
        <v/>
      </c>
      <c r="Y565" s="162"/>
      <c r="Z565" s="209">
        <f t="shared" si="8"/>
        <v>0</v>
      </c>
      <c r="AA565" s="203"/>
    </row>
    <row r="566" spans="1:27" ht="12.75" customHeight="1" x14ac:dyDescent="0.2">
      <c r="A566" s="208"/>
      <c r="B566" s="205">
        <v>537</v>
      </c>
      <c r="C566" s="132"/>
      <c r="D566" s="64"/>
      <c r="E566" s="288" t="str">
        <f>IF(ISBLANK(D566), "", VLOOKUP(D566, Z!$A$2:$C$4127, 3, FALSE))</f>
        <v/>
      </c>
      <c r="F566" s="133"/>
      <c r="G566" s="133"/>
      <c r="H566" s="133"/>
      <c r="I566" s="133"/>
      <c r="J566" s="225"/>
      <c r="K566" s="212"/>
      <c r="L566" s="133"/>
      <c r="M566" s="133"/>
      <c r="N566" s="133"/>
      <c r="O566" s="133"/>
      <c r="P566" s="133"/>
      <c r="Q566" s="133"/>
      <c r="R566" s="133"/>
      <c r="S566" s="212"/>
      <c r="T566" s="152"/>
      <c r="U566" s="134"/>
      <c r="V566" s="132"/>
      <c r="W566" s="64"/>
      <c r="X566" s="288" t="str">
        <f>IF(ISBLANK(W566), "", VLOOKUP(W566, Z!$A$2:$C$4127, 3, FALSE))</f>
        <v/>
      </c>
      <c r="Y566" s="162"/>
      <c r="Z566" s="209">
        <f t="shared" si="8"/>
        <v>0</v>
      </c>
      <c r="AA566" s="203"/>
    </row>
    <row r="567" spans="1:27" ht="12.75" customHeight="1" x14ac:dyDescent="0.2">
      <c r="A567" s="208"/>
      <c r="B567" s="205">
        <v>538</v>
      </c>
      <c r="C567" s="132"/>
      <c r="D567" s="64"/>
      <c r="E567" s="288" t="str">
        <f>IF(ISBLANK(D567), "", VLOOKUP(D567, Z!$A$2:$C$4127, 3, FALSE))</f>
        <v/>
      </c>
      <c r="F567" s="133"/>
      <c r="G567" s="133"/>
      <c r="H567" s="133"/>
      <c r="I567" s="133"/>
      <c r="J567" s="225"/>
      <c r="K567" s="212"/>
      <c r="L567" s="133"/>
      <c r="M567" s="133"/>
      <c r="N567" s="133"/>
      <c r="O567" s="133"/>
      <c r="P567" s="133"/>
      <c r="Q567" s="133"/>
      <c r="R567" s="133"/>
      <c r="S567" s="212"/>
      <c r="T567" s="152"/>
      <c r="U567" s="134"/>
      <c r="V567" s="132"/>
      <c r="W567" s="64"/>
      <c r="X567" s="288" t="str">
        <f>IF(ISBLANK(W567), "", VLOOKUP(W567, Z!$A$2:$C$4127, 3, FALSE))</f>
        <v/>
      </c>
      <c r="Y567" s="162"/>
      <c r="Z567" s="209">
        <f t="shared" si="8"/>
        <v>0</v>
      </c>
      <c r="AA567" s="203"/>
    </row>
    <row r="568" spans="1:27" ht="12.75" customHeight="1" x14ac:dyDescent="0.2">
      <c r="A568" s="208"/>
      <c r="B568" s="205">
        <v>539</v>
      </c>
      <c r="C568" s="132"/>
      <c r="D568" s="64"/>
      <c r="E568" s="288" t="str">
        <f>IF(ISBLANK(D568), "", VLOOKUP(D568, Z!$A$2:$C$4127, 3, FALSE))</f>
        <v/>
      </c>
      <c r="F568" s="133"/>
      <c r="G568" s="133"/>
      <c r="H568" s="133"/>
      <c r="I568" s="133"/>
      <c r="J568" s="225"/>
      <c r="K568" s="212"/>
      <c r="L568" s="133"/>
      <c r="M568" s="133"/>
      <c r="N568" s="133"/>
      <c r="O568" s="133"/>
      <c r="P568" s="133"/>
      <c r="Q568" s="133"/>
      <c r="R568" s="133"/>
      <c r="S568" s="212"/>
      <c r="T568" s="152"/>
      <c r="U568" s="134"/>
      <c r="V568" s="132"/>
      <c r="W568" s="64"/>
      <c r="X568" s="288" t="str">
        <f>IF(ISBLANK(W568), "", VLOOKUP(W568, Z!$A$2:$C$4127, 3, FALSE))</f>
        <v/>
      </c>
      <c r="Y568" s="162"/>
      <c r="Z568" s="209">
        <f t="shared" si="8"/>
        <v>0</v>
      </c>
      <c r="AA568" s="203"/>
    </row>
    <row r="569" spans="1:27" ht="12.75" customHeight="1" x14ac:dyDescent="0.2">
      <c r="A569" s="208"/>
      <c r="B569" s="205">
        <v>540</v>
      </c>
      <c r="C569" s="132"/>
      <c r="D569" s="64"/>
      <c r="E569" s="288" t="str">
        <f>IF(ISBLANK(D569), "", VLOOKUP(D569, Z!$A$2:$C$4127, 3, FALSE))</f>
        <v/>
      </c>
      <c r="F569" s="133"/>
      <c r="G569" s="133"/>
      <c r="H569" s="133"/>
      <c r="I569" s="133"/>
      <c r="J569" s="225"/>
      <c r="K569" s="212"/>
      <c r="L569" s="133"/>
      <c r="M569" s="133"/>
      <c r="N569" s="133"/>
      <c r="O569" s="133"/>
      <c r="P569" s="133"/>
      <c r="Q569" s="133"/>
      <c r="R569" s="133"/>
      <c r="S569" s="212"/>
      <c r="T569" s="152"/>
      <c r="U569" s="134"/>
      <c r="V569" s="132"/>
      <c r="W569" s="64"/>
      <c r="X569" s="288" t="str">
        <f>IF(ISBLANK(W569), "", VLOOKUP(W569, Z!$A$2:$C$4127, 3, FALSE))</f>
        <v/>
      </c>
      <c r="Y569" s="162"/>
      <c r="Z569" s="209">
        <f t="shared" si="8"/>
        <v>0</v>
      </c>
      <c r="AA569" s="203"/>
    </row>
    <row r="570" spans="1:27" ht="12.75" customHeight="1" x14ac:dyDescent="0.2">
      <c r="A570" s="208"/>
      <c r="B570" s="205">
        <v>541</v>
      </c>
      <c r="C570" s="132"/>
      <c r="D570" s="64"/>
      <c r="E570" s="288" t="str">
        <f>IF(ISBLANK(D570), "", VLOOKUP(D570, Z!$A$2:$C$4127, 3, FALSE))</f>
        <v/>
      </c>
      <c r="F570" s="133"/>
      <c r="G570" s="133"/>
      <c r="H570" s="133"/>
      <c r="I570" s="133"/>
      <c r="J570" s="225"/>
      <c r="K570" s="212"/>
      <c r="L570" s="133"/>
      <c r="M570" s="133"/>
      <c r="N570" s="133"/>
      <c r="O570" s="133"/>
      <c r="P570" s="133"/>
      <c r="Q570" s="133"/>
      <c r="R570" s="133"/>
      <c r="S570" s="212"/>
      <c r="T570" s="152"/>
      <c r="U570" s="134"/>
      <c r="V570" s="132"/>
      <c r="W570" s="64"/>
      <c r="X570" s="288" t="str">
        <f>IF(ISBLANK(W570), "", VLOOKUP(W570, Z!$A$2:$C$4127, 3, FALSE))</f>
        <v/>
      </c>
      <c r="Y570" s="162"/>
      <c r="Z570" s="209">
        <f t="shared" si="8"/>
        <v>0</v>
      </c>
      <c r="AA570" s="203"/>
    </row>
    <row r="571" spans="1:27" ht="12.75" customHeight="1" x14ac:dyDescent="0.2">
      <c r="A571" s="208"/>
      <c r="B571" s="205">
        <v>542</v>
      </c>
      <c r="C571" s="132"/>
      <c r="D571" s="64"/>
      <c r="E571" s="288" t="str">
        <f>IF(ISBLANK(D571), "", VLOOKUP(D571, Z!$A$2:$C$4127, 3, FALSE))</f>
        <v/>
      </c>
      <c r="F571" s="133"/>
      <c r="G571" s="133"/>
      <c r="H571" s="133"/>
      <c r="I571" s="133"/>
      <c r="J571" s="225"/>
      <c r="K571" s="212"/>
      <c r="L571" s="133"/>
      <c r="M571" s="133"/>
      <c r="N571" s="133"/>
      <c r="O571" s="133"/>
      <c r="P571" s="133"/>
      <c r="Q571" s="133"/>
      <c r="R571" s="133"/>
      <c r="S571" s="212"/>
      <c r="T571" s="152"/>
      <c r="U571" s="134"/>
      <c r="V571" s="132"/>
      <c r="W571" s="64"/>
      <c r="X571" s="288" t="str">
        <f>IF(ISBLANK(W571), "", VLOOKUP(W571, Z!$A$2:$C$4127, 3, FALSE))</f>
        <v/>
      </c>
      <c r="Y571" s="162"/>
      <c r="Z571" s="209">
        <f t="shared" si="8"/>
        <v>0</v>
      </c>
      <c r="AA571" s="203"/>
    </row>
    <row r="572" spans="1:27" ht="12.75" customHeight="1" x14ac:dyDescent="0.2">
      <c r="A572" s="208"/>
      <c r="B572" s="205">
        <v>543</v>
      </c>
      <c r="C572" s="132"/>
      <c r="D572" s="64"/>
      <c r="E572" s="288" t="str">
        <f>IF(ISBLANK(D572), "", VLOOKUP(D572, Z!$A$2:$C$4127, 3, FALSE))</f>
        <v/>
      </c>
      <c r="F572" s="133"/>
      <c r="G572" s="133"/>
      <c r="H572" s="133"/>
      <c r="I572" s="133"/>
      <c r="J572" s="225"/>
      <c r="K572" s="212"/>
      <c r="L572" s="133"/>
      <c r="M572" s="133"/>
      <c r="N572" s="133"/>
      <c r="O572" s="133"/>
      <c r="P572" s="133"/>
      <c r="Q572" s="133"/>
      <c r="R572" s="133"/>
      <c r="S572" s="212"/>
      <c r="T572" s="152"/>
      <c r="U572" s="134"/>
      <c r="V572" s="132"/>
      <c r="W572" s="64"/>
      <c r="X572" s="288" t="str">
        <f>IF(ISBLANK(W572), "", VLOOKUP(W572, Z!$A$2:$C$4127, 3, FALSE))</f>
        <v/>
      </c>
      <c r="Y572" s="162"/>
      <c r="Z572" s="209">
        <f t="shared" si="8"/>
        <v>0</v>
      </c>
      <c r="AA572" s="203"/>
    </row>
    <row r="573" spans="1:27" ht="12.75" customHeight="1" x14ac:dyDescent="0.2">
      <c r="A573" s="208"/>
      <c r="B573" s="205">
        <v>544</v>
      </c>
      <c r="C573" s="132"/>
      <c r="D573" s="64"/>
      <c r="E573" s="288" t="str">
        <f>IF(ISBLANK(D573), "", VLOOKUP(D573, Z!$A$2:$C$4127, 3, FALSE))</f>
        <v/>
      </c>
      <c r="F573" s="133"/>
      <c r="G573" s="133"/>
      <c r="H573" s="133"/>
      <c r="I573" s="133"/>
      <c r="J573" s="225"/>
      <c r="K573" s="212"/>
      <c r="L573" s="133"/>
      <c r="M573" s="133"/>
      <c r="N573" s="133"/>
      <c r="O573" s="133"/>
      <c r="P573" s="133"/>
      <c r="Q573" s="133"/>
      <c r="R573" s="133"/>
      <c r="S573" s="212"/>
      <c r="T573" s="152"/>
      <c r="U573" s="134"/>
      <c r="V573" s="132"/>
      <c r="W573" s="64"/>
      <c r="X573" s="288" t="str">
        <f>IF(ISBLANK(W573), "", VLOOKUP(W573, Z!$A$2:$C$4127, 3, FALSE))</f>
        <v/>
      </c>
      <c r="Y573" s="162"/>
      <c r="Z573" s="209">
        <f t="shared" si="8"/>
        <v>0</v>
      </c>
      <c r="AA573" s="203"/>
    </row>
    <row r="574" spans="1:27" ht="12.75" customHeight="1" x14ac:dyDescent="0.2">
      <c r="A574" s="208"/>
      <c r="B574" s="205">
        <v>545</v>
      </c>
      <c r="C574" s="132"/>
      <c r="D574" s="64"/>
      <c r="E574" s="288" t="str">
        <f>IF(ISBLANK(D574), "", VLOOKUP(D574, Z!$A$2:$C$4127, 3, FALSE))</f>
        <v/>
      </c>
      <c r="F574" s="133"/>
      <c r="G574" s="133"/>
      <c r="H574" s="133"/>
      <c r="I574" s="133"/>
      <c r="J574" s="225"/>
      <c r="K574" s="212"/>
      <c r="L574" s="133"/>
      <c r="M574" s="133"/>
      <c r="N574" s="133"/>
      <c r="O574" s="133"/>
      <c r="P574" s="133"/>
      <c r="Q574" s="133"/>
      <c r="R574" s="133"/>
      <c r="S574" s="212"/>
      <c r="T574" s="152"/>
      <c r="U574" s="134"/>
      <c r="V574" s="132"/>
      <c r="W574" s="64"/>
      <c r="X574" s="288" t="str">
        <f>IF(ISBLANK(W574), "", VLOOKUP(W574, Z!$A$2:$C$4127, 3, FALSE))</f>
        <v/>
      </c>
      <c r="Y574" s="162"/>
      <c r="Z574" s="209">
        <f t="shared" si="8"/>
        <v>0</v>
      </c>
      <c r="AA574" s="203"/>
    </row>
    <row r="575" spans="1:27" ht="12.75" customHeight="1" x14ac:dyDescent="0.2">
      <c r="A575" s="208"/>
      <c r="B575" s="205">
        <v>546</v>
      </c>
      <c r="C575" s="132"/>
      <c r="D575" s="64"/>
      <c r="E575" s="288" t="str">
        <f>IF(ISBLANK(D575), "", VLOOKUP(D575, Z!$A$2:$C$4127, 3, FALSE))</f>
        <v/>
      </c>
      <c r="F575" s="133"/>
      <c r="G575" s="133"/>
      <c r="H575" s="133"/>
      <c r="I575" s="133"/>
      <c r="J575" s="225"/>
      <c r="K575" s="212"/>
      <c r="L575" s="133"/>
      <c r="M575" s="133"/>
      <c r="N575" s="133"/>
      <c r="O575" s="133"/>
      <c r="P575" s="133"/>
      <c r="Q575" s="133"/>
      <c r="R575" s="133"/>
      <c r="S575" s="212"/>
      <c r="T575" s="152"/>
      <c r="U575" s="134"/>
      <c r="V575" s="132"/>
      <c r="W575" s="64"/>
      <c r="X575" s="288" t="str">
        <f>IF(ISBLANK(W575), "", VLOOKUP(W575, Z!$A$2:$C$4127, 3, FALSE))</f>
        <v/>
      </c>
      <c r="Y575" s="162"/>
      <c r="Z575" s="209">
        <f t="shared" si="8"/>
        <v>0</v>
      </c>
      <c r="AA575" s="203"/>
    </row>
    <row r="576" spans="1:27" ht="12.75" customHeight="1" x14ac:dyDescent="0.2">
      <c r="A576" s="208"/>
      <c r="B576" s="205">
        <v>547</v>
      </c>
      <c r="C576" s="132"/>
      <c r="D576" s="64"/>
      <c r="E576" s="288" t="str">
        <f>IF(ISBLANK(D576), "", VLOOKUP(D576, Z!$A$2:$C$4127, 3, FALSE))</f>
        <v/>
      </c>
      <c r="F576" s="133"/>
      <c r="G576" s="133"/>
      <c r="H576" s="133"/>
      <c r="I576" s="133"/>
      <c r="J576" s="225"/>
      <c r="K576" s="212"/>
      <c r="L576" s="133"/>
      <c r="M576" s="133"/>
      <c r="N576" s="133"/>
      <c r="O576" s="133"/>
      <c r="P576" s="133"/>
      <c r="Q576" s="133"/>
      <c r="R576" s="133"/>
      <c r="S576" s="212"/>
      <c r="T576" s="152"/>
      <c r="U576" s="134"/>
      <c r="V576" s="132"/>
      <c r="W576" s="64"/>
      <c r="X576" s="288" t="str">
        <f>IF(ISBLANK(W576), "", VLOOKUP(W576, Z!$A$2:$C$4127, 3, FALSE))</f>
        <v/>
      </c>
      <c r="Y576" s="162"/>
      <c r="Z576" s="209">
        <f t="shared" si="8"/>
        <v>0</v>
      </c>
      <c r="AA576" s="203"/>
    </row>
    <row r="577" spans="1:27" ht="12.75" customHeight="1" x14ac:dyDescent="0.2">
      <c r="A577" s="208"/>
      <c r="B577" s="205">
        <v>548</v>
      </c>
      <c r="C577" s="132"/>
      <c r="D577" s="64"/>
      <c r="E577" s="288" t="str">
        <f>IF(ISBLANK(D577), "", VLOOKUP(D577, Z!$A$2:$C$4127, 3, FALSE))</f>
        <v/>
      </c>
      <c r="F577" s="133"/>
      <c r="G577" s="133"/>
      <c r="H577" s="133"/>
      <c r="I577" s="133"/>
      <c r="J577" s="225"/>
      <c r="K577" s="212"/>
      <c r="L577" s="133"/>
      <c r="M577" s="133"/>
      <c r="N577" s="133"/>
      <c r="O577" s="133"/>
      <c r="P577" s="133"/>
      <c r="Q577" s="133"/>
      <c r="R577" s="133"/>
      <c r="S577" s="212"/>
      <c r="T577" s="152"/>
      <c r="U577" s="134"/>
      <c r="V577" s="132"/>
      <c r="W577" s="64"/>
      <c r="X577" s="288" t="str">
        <f>IF(ISBLANK(W577), "", VLOOKUP(W577, Z!$A$2:$C$4127, 3, FALSE))</f>
        <v/>
      </c>
      <c r="Y577" s="162"/>
      <c r="Z577" s="209">
        <f t="shared" si="8"/>
        <v>0</v>
      </c>
      <c r="AA577" s="203"/>
    </row>
    <row r="578" spans="1:27" ht="12.75" customHeight="1" x14ac:dyDescent="0.2">
      <c r="A578" s="208"/>
      <c r="B578" s="205">
        <v>549</v>
      </c>
      <c r="C578" s="132"/>
      <c r="D578" s="64"/>
      <c r="E578" s="288" t="str">
        <f>IF(ISBLANK(D578), "", VLOOKUP(D578, Z!$A$2:$C$4127, 3, FALSE))</f>
        <v/>
      </c>
      <c r="F578" s="133"/>
      <c r="G578" s="133"/>
      <c r="H578" s="133"/>
      <c r="I578" s="133"/>
      <c r="J578" s="225"/>
      <c r="K578" s="212"/>
      <c r="L578" s="133"/>
      <c r="M578" s="133"/>
      <c r="N578" s="133"/>
      <c r="O578" s="133"/>
      <c r="P578" s="133"/>
      <c r="Q578" s="133"/>
      <c r="R578" s="133"/>
      <c r="S578" s="212"/>
      <c r="T578" s="152"/>
      <c r="U578" s="134"/>
      <c r="V578" s="132"/>
      <c r="W578" s="64"/>
      <c r="X578" s="288" t="str">
        <f>IF(ISBLANK(W578), "", VLOOKUP(W578, Z!$A$2:$C$4127, 3, FALSE))</f>
        <v/>
      </c>
      <c r="Y578" s="162"/>
      <c r="Z578" s="209">
        <f t="shared" si="8"/>
        <v>0</v>
      </c>
      <c r="AA578" s="203"/>
    </row>
    <row r="579" spans="1:27" ht="12.75" customHeight="1" x14ac:dyDescent="0.2">
      <c r="A579" s="208"/>
      <c r="B579" s="205">
        <v>550</v>
      </c>
      <c r="C579" s="132"/>
      <c r="D579" s="64"/>
      <c r="E579" s="288" t="str">
        <f>IF(ISBLANK(D579), "", VLOOKUP(D579, Z!$A$2:$C$4127, 3, FALSE))</f>
        <v/>
      </c>
      <c r="F579" s="133"/>
      <c r="G579" s="133"/>
      <c r="H579" s="133"/>
      <c r="I579" s="133"/>
      <c r="J579" s="225"/>
      <c r="K579" s="212"/>
      <c r="L579" s="133"/>
      <c r="M579" s="133"/>
      <c r="N579" s="133"/>
      <c r="O579" s="133"/>
      <c r="P579" s="133"/>
      <c r="Q579" s="133"/>
      <c r="R579" s="133"/>
      <c r="S579" s="212"/>
      <c r="T579" s="152"/>
      <c r="U579" s="134"/>
      <c r="V579" s="132"/>
      <c r="W579" s="64"/>
      <c r="X579" s="288" t="str">
        <f>IF(ISBLANK(W579), "", VLOOKUP(W579, Z!$A$2:$C$4127, 3, FALSE))</f>
        <v/>
      </c>
      <c r="Y579" s="162"/>
      <c r="Z579" s="209">
        <f t="shared" si="8"/>
        <v>0</v>
      </c>
      <c r="AA579" s="203"/>
    </row>
    <row r="580" spans="1:27" ht="12.75" customHeight="1" x14ac:dyDescent="0.2">
      <c r="A580" s="208"/>
      <c r="B580" s="205">
        <v>551</v>
      </c>
      <c r="C580" s="132"/>
      <c r="D580" s="64"/>
      <c r="E580" s="288" t="str">
        <f>IF(ISBLANK(D580), "", VLOOKUP(D580, Z!$A$2:$C$4127, 3, FALSE))</f>
        <v/>
      </c>
      <c r="F580" s="133"/>
      <c r="G580" s="133"/>
      <c r="H580" s="133"/>
      <c r="I580" s="133"/>
      <c r="J580" s="225"/>
      <c r="K580" s="212"/>
      <c r="L580" s="133"/>
      <c r="M580" s="133"/>
      <c r="N580" s="133"/>
      <c r="O580" s="133"/>
      <c r="P580" s="133"/>
      <c r="Q580" s="133"/>
      <c r="R580" s="133"/>
      <c r="S580" s="212"/>
      <c r="T580" s="152"/>
      <c r="U580" s="134"/>
      <c r="V580" s="132"/>
      <c r="W580" s="64"/>
      <c r="X580" s="288" t="str">
        <f>IF(ISBLANK(W580), "", VLOOKUP(W580, Z!$A$2:$C$4127, 3, FALSE))</f>
        <v/>
      </c>
      <c r="Y580" s="162"/>
      <c r="Z580" s="209">
        <f t="shared" si="8"/>
        <v>0</v>
      </c>
      <c r="AA580" s="203"/>
    </row>
    <row r="581" spans="1:27" ht="12.75" customHeight="1" x14ac:dyDescent="0.2">
      <c r="A581" s="208"/>
      <c r="B581" s="205">
        <v>552</v>
      </c>
      <c r="C581" s="132"/>
      <c r="D581" s="64"/>
      <c r="E581" s="288" t="str">
        <f>IF(ISBLANK(D581), "", VLOOKUP(D581, Z!$A$2:$C$4127, 3, FALSE))</f>
        <v/>
      </c>
      <c r="F581" s="133"/>
      <c r="G581" s="133"/>
      <c r="H581" s="133"/>
      <c r="I581" s="133"/>
      <c r="J581" s="225"/>
      <c r="K581" s="212"/>
      <c r="L581" s="133"/>
      <c r="M581" s="133"/>
      <c r="N581" s="133"/>
      <c r="O581" s="133"/>
      <c r="P581" s="133"/>
      <c r="Q581" s="133"/>
      <c r="R581" s="133"/>
      <c r="S581" s="212"/>
      <c r="T581" s="152"/>
      <c r="U581" s="134"/>
      <c r="V581" s="132"/>
      <c r="W581" s="64"/>
      <c r="X581" s="288" t="str">
        <f>IF(ISBLANK(W581), "", VLOOKUP(W581, Z!$A$2:$C$4127, 3, FALSE))</f>
        <v/>
      </c>
      <c r="Y581" s="162"/>
      <c r="Z581" s="209">
        <f t="shared" si="8"/>
        <v>0</v>
      </c>
      <c r="AA581" s="203"/>
    </row>
    <row r="582" spans="1:27" ht="12.75" customHeight="1" x14ac:dyDescent="0.2">
      <c r="A582" s="208"/>
      <c r="B582" s="205">
        <v>553</v>
      </c>
      <c r="C582" s="132"/>
      <c r="D582" s="64"/>
      <c r="E582" s="288" t="str">
        <f>IF(ISBLANK(D582), "", VLOOKUP(D582, Z!$A$2:$C$4127, 3, FALSE))</f>
        <v/>
      </c>
      <c r="F582" s="133"/>
      <c r="G582" s="133"/>
      <c r="H582" s="133"/>
      <c r="I582" s="133"/>
      <c r="J582" s="225"/>
      <c r="K582" s="212"/>
      <c r="L582" s="133"/>
      <c r="M582" s="133"/>
      <c r="N582" s="133"/>
      <c r="O582" s="133"/>
      <c r="P582" s="133"/>
      <c r="Q582" s="133"/>
      <c r="R582" s="133"/>
      <c r="S582" s="212"/>
      <c r="T582" s="152"/>
      <c r="U582" s="134"/>
      <c r="V582" s="132"/>
      <c r="W582" s="64"/>
      <c r="X582" s="288" t="str">
        <f>IF(ISBLANK(W582), "", VLOOKUP(W582, Z!$A$2:$C$4127, 3, FALSE))</f>
        <v/>
      </c>
      <c r="Y582" s="162"/>
      <c r="Z582" s="209">
        <f t="shared" si="8"/>
        <v>0</v>
      </c>
      <c r="AA582" s="203"/>
    </row>
    <row r="583" spans="1:27" ht="12.75" customHeight="1" x14ac:dyDescent="0.2">
      <c r="A583" s="208"/>
      <c r="B583" s="205">
        <v>554</v>
      </c>
      <c r="C583" s="132"/>
      <c r="D583" s="64"/>
      <c r="E583" s="288" t="str">
        <f>IF(ISBLANK(D583), "", VLOOKUP(D583, Z!$A$2:$C$4127, 3, FALSE))</f>
        <v/>
      </c>
      <c r="F583" s="133"/>
      <c r="G583" s="133"/>
      <c r="H583" s="133"/>
      <c r="I583" s="133"/>
      <c r="J583" s="225"/>
      <c r="K583" s="212"/>
      <c r="L583" s="133"/>
      <c r="M583" s="133"/>
      <c r="N583" s="133"/>
      <c r="O583" s="133"/>
      <c r="P583" s="133"/>
      <c r="Q583" s="133"/>
      <c r="R583" s="133"/>
      <c r="S583" s="212"/>
      <c r="T583" s="152"/>
      <c r="U583" s="134"/>
      <c r="V583" s="132"/>
      <c r="W583" s="64"/>
      <c r="X583" s="288" t="str">
        <f>IF(ISBLANK(W583), "", VLOOKUP(W583, Z!$A$2:$C$4127, 3, FALSE))</f>
        <v/>
      </c>
      <c r="Y583" s="162"/>
      <c r="Z583" s="209">
        <f t="shared" si="8"/>
        <v>0</v>
      </c>
      <c r="AA583" s="203"/>
    </row>
    <row r="584" spans="1:27" ht="12.75" customHeight="1" x14ac:dyDescent="0.2">
      <c r="A584" s="208"/>
      <c r="B584" s="205">
        <v>555</v>
      </c>
      <c r="C584" s="132"/>
      <c r="D584" s="64"/>
      <c r="E584" s="288" t="str">
        <f>IF(ISBLANK(D584), "", VLOOKUP(D584, Z!$A$2:$C$4127, 3, FALSE))</f>
        <v/>
      </c>
      <c r="F584" s="133"/>
      <c r="G584" s="133"/>
      <c r="H584" s="133"/>
      <c r="I584" s="133"/>
      <c r="J584" s="225"/>
      <c r="K584" s="212"/>
      <c r="L584" s="133"/>
      <c r="M584" s="133"/>
      <c r="N584" s="133"/>
      <c r="O584" s="133"/>
      <c r="P584" s="133"/>
      <c r="Q584" s="133"/>
      <c r="R584" s="133"/>
      <c r="S584" s="212"/>
      <c r="T584" s="152"/>
      <c r="U584" s="134"/>
      <c r="V584" s="132"/>
      <c r="W584" s="64"/>
      <c r="X584" s="288" t="str">
        <f>IF(ISBLANK(W584), "", VLOOKUP(W584, Z!$A$2:$C$4127, 3, FALSE))</f>
        <v/>
      </c>
      <c r="Y584" s="162"/>
      <c r="Z584" s="209">
        <f t="shared" si="8"/>
        <v>0</v>
      </c>
      <c r="AA584" s="203"/>
    </row>
    <row r="585" spans="1:27" ht="12.75" customHeight="1" x14ac:dyDescent="0.2">
      <c r="A585" s="208"/>
      <c r="B585" s="205">
        <v>556</v>
      </c>
      <c r="C585" s="132"/>
      <c r="D585" s="64"/>
      <c r="E585" s="288" t="str">
        <f>IF(ISBLANK(D585), "", VLOOKUP(D585, Z!$A$2:$C$4127, 3, FALSE))</f>
        <v/>
      </c>
      <c r="F585" s="133"/>
      <c r="G585" s="133"/>
      <c r="H585" s="133"/>
      <c r="I585" s="133"/>
      <c r="J585" s="225"/>
      <c r="K585" s="212"/>
      <c r="L585" s="133"/>
      <c r="M585" s="133"/>
      <c r="N585" s="133"/>
      <c r="O585" s="133"/>
      <c r="P585" s="133"/>
      <c r="Q585" s="133"/>
      <c r="R585" s="133"/>
      <c r="S585" s="212"/>
      <c r="T585" s="152"/>
      <c r="U585" s="134"/>
      <c r="V585" s="132"/>
      <c r="W585" s="64"/>
      <c r="X585" s="288" t="str">
        <f>IF(ISBLANK(W585), "", VLOOKUP(W585, Z!$A$2:$C$4127, 3, FALSE))</f>
        <v/>
      </c>
      <c r="Y585" s="162"/>
      <c r="Z585" s="209">
        <f t="shared" si="8"/>
        <v>0</v>
      </c>
      <c r="AA585" s="203"/>
    </row>
    <row r="586" spans="1:27" ht="12.75" customHeight="1" x14ac:dyDescent="0.2">
      <c r="A586" s="208"/>
      <c r="B586" s="205">
        <v>557</v>
      </c>
      <c r="C586" s="132"/>
      <c r="D586" s="64"/>
      <c r="E586" s="288" t="str">
        <f>IF(ISBLANK(D586), "", VLOOKUP(D586, Z!$A$2:$C$4127, 3, FALSE))</f>
        <v/>
      </c>
      <c r="F586" s="133"/>
      <c r="G586" s="133"/>
      <c r="H586" s="133"/>
      <c r="I586" s="133"/>
      <c r="J586" s="225"/>
      <c r="K586" s="212"/>
      <c r="L586" s="133"/>
      <c r="M586" s="133"/>
      <c r="N586" s="133"/>
      <c r="O586" s="133"/>
      <c r="P586" s="133"/>
      <c r="Q586" s="133"/>
      <c r="R586" s="133"/>
      <c r="S586" s="212"/>
      <c r="T586" s="152"/>
      <c r="U586" s="134"/>
      <c r="V586" s="132"/>
      <c r="W586" s="64"/>
      <c r="X586" s="288" t="str">
        <f>IF(ISBLANK(W586), "", VLOOKUP(W586, Z!$A$2:$C$4127, 3, FALSE))</f>
        <v/>
      </c>
      <c r="Y586" s="162"/>
      <c r="Z586" s="209">
        <f t="shared" si="8"/>
        <v>0</v>
      </c>
      <c r="AA586" s="203"/>
    </row>
    <row r="587" spans="1:27" ht="12.75" customHeight="1" x14ac:dyDescent="0.2">
      <c r="A587" s="208"/>
      <c r="B587" s="205">
        <v>558</v>
      </c>
      <c r="C587" s="132"/>
      <c r="D587" s="64"/>
      <c r="E587" s="288" t="str">
        <f>IF(ISBLANK(D587), "", VLOOKUP(D587, Z!$A$2:$C$4127, 3, FALSE))</f>
        <v/>
      </c>
      <c r="F587" s="133"/>
      <c r="G587" s="133"/>
      <c r="H587" s="133"/>
      <c r="I587" s="133"/>
      <c r="J587" s="225"/>
      <c r="K587" s="212"/>
      <c r="L587" s="133"/>
      <c r="M587" s="133"/>
      <c r="N587" s="133"/>
      <c r="O587" s="133"/>
      <c r="P587" s="133"/>
      <c r="Q587" s="133"/>
      <c r="R587" s="133"/>
      <c r="S587" s="212"/>
      <c r="T587" s="152"/>
      <c r="U587" s="134"/>
      <c r="V587" s="132"/>
      <c r="W587" s="64"/>
      <c r="X587" s="288" t="str">
        <f>IF(ISBLANK(W587), "", VLOOKUP(W587, Z!$A$2:$C$4127, 3, FALSE))</f>
        <v/>
      </c>
      <c r="Y587" s="162"/>
      <c r="Z587" s="209">
        <f t="shared" si="8"/>
        <v>0</v>
      </c>
      <c r="AA587" s="203"/>
    </row>
    <row r="588" spans="1:27" ht="12.75" customHeight="1" x14ac:dyDescent="0.2">
      <c r="A588" s="208"/>
      <c r="B588" s="205">
        <v>559</v>
      </c>
      <c r="C588" s="132"/>
      <c r="D588" s="64"/>
      <c r="E588" s="288" t="str">
        <f>IF(ISBLANK(D588), "", VLOOKUP(D588, Z!$A$2:$C$4127, 3, FALSE))</f>
        <v/>
      </c>
      <c r="F588" s="133"/>
      <c r="G588" s="133"/>
      <c r="H588" s="133"/>
      <c r="I588" s="133"/>
      <c r="J588" s="225"/>
      <c r="K588" s="212"/>
      <c r="L588" s="133"/>
      <c r="M588" s="133"/>
      <c r="N588" s="133"/>
      <c r="O588" s="133"/>
      <c r="P588" s="133"/>
      <c r="Q588" s="133"/>
      <c r="R588" s="133"/>
      <c r="S588" s="212"/>
      <c r="T588" s="152"/>
      <c r="U588" s="134"/>
      <c r="V588" s="132"/>
      <c r="W588" s="64"/>
      <c r="X588" s="288" t="str">
        <f>IF(ISBLANK(W588), "", VLOOKUP(W588, Z!$A$2:$C$4127, 3, FALSE))</f>
        <v/>
      </c>
      <c r="Y588" s="162"/>
      <c r="Z588" s="209">
        <f t="shared" si="8"/>
        <v>0</v>
      </c>
      <c r="AA588" s="203"/>
    </row>
    <row r="589" spans="1:27" ht="12.75" customHeight="1" x14ac:dyDescent="0.2">
      <c r="A589" s="208"/>
      <c r="B589" s="205">
        <v>560</v>
      </c>
      <c r="C589" s="132"/>
      <c r="D589" s="64"/>
      <c r="E589" s="288" t="str">
        <f>IF(ISBLANK(D589), "", VLOOKUP(D589, Z!$A$2:$C$4127, 3, FALSE))</f>
        <v/>
      </c>
      <c r="F589" s="133"/>
      <c r="G589" s="133"/>
      <c r="H589" s="133"/>
      <c r="I589" s="133"/>
      <c r="J589" s="225"/>
      <c r="K589" s="212"/>
      <c r="L589" s="133"/>
      <c r="M589" s="133"/>
      <c r="N589" s="133"/>
      <c r="O589" s="133"/>
      <c r="P589" s="133"/>
      <c r="Q589" s="133"/>
      <c r="R589" s="133"/>
      <c r="S589" s="212"/>
      <c r="T589" s="152"/>
      <c r="U589" s="134"/>
      <c r="V589" s="132"/>
      <c r="W589" s="64"/>
      <c r="X589" s="288" t="str">
        <f>IF(ISBLANK(W589), "", VLOOKUP(W589, Z!$A$2:$C$4127, 3, FALSE))</f>
        <v/>
      </c>
      <c r="Y589" s="162"/>
      <c r="Z589" s="209">
        <f t="shared" si="8"/>
        <v>0</v>
      </c>
      <c r="AA589" s="203"/>
    </row>
    <row r="590" spans="1:27" ht="12.75" customHeight="1" x14ac:dyDescent="0.2">
      <c r="A590" s="208"/>
      <c r="B590" s="205">
        <v>561</v>
      </c>
      <c r="C590" s="132"/>
      <c r="D590" s="64"/>
      <c r="E590" s="288" t="str">
        <f>IF(ISBLANK(D590), "", VLOOKUP(D590, Z!$A$2:$C$4127, 3, FALSE))</f>
        <v/>
      </c>
      <c r="F590" s="133"/>
      <c r="G590" s="133"/>
      <c r="H590" s="133"/>
      <c r="I590" s="133"/>
      <c r="J590" s="225"/>
      <c r="K590" s="212"/>
      <c r="L590" s="133"/>
      <c r="M590" s="133"/>
      <c r="N590" s="133"/>
      <c r="O590" s="133"/>
      <c r="P590" s="133"/>
      <c r="Q590" s="133"/>
      <c r="R590" s="133"/>
      <c r="S590" s="212"/>
      <c r="T590" s="152"/>
      <c r="U590" s="134"/>
      <c r="V590" s="132"/>
      <c r="W590" s="64"/>
      <c r="X590" s="288" t="str">
        <f>IF(ISBLANK(W590), "", VLOOKUP(W590, Z!$A$2:$C$4127, 3, FALSE))</f>
        <v/>
      </c>
      <c r="Y590" s="162"/>
      <c r="Z590" s="209">
        <f t="shared" si="8"/>
        <v>0</v>
      </c>
      <c r="AA590" s="203"/>
    </row>
    <row r="591" spans="1:27" ht="12.75" customHeight="1" x14ac:dyDescent="0.2">
      <c r="A591" s="208"/>
      <c r="B591" s="205">
        <v>562</v>
      </c>
      <c r="C591" s="132"/>
      <c r="D591" s="64"/>
      <c r="E591" s="288" t="str">
        <f>IF(ISBLANK(D591), "", VLOOKUP(D591, Z!$A$2:$C$4127, 3, FALSE))</f>
        <v/>
      </c>
      <c r="F591" s="133"/>
      <c r="G591" s="133"/>
      <c r="H591" s="133"/>
      <c r="I591" s="133"/>
      <c r="J591" s="225"/>
      <c r="K591" s="212"/>
      <c r="L591" s="133"/>
      <c r="M591" s="133"/>
      <c r="N591" s="133"/>
      <c r="O591" s="133"/>
      <c r="P591" s="133"/>
      <c r="Q591" s="133"/>
      <c r="R591" s="133"/>
      <c r="S591" s="212"/>
      <c r="T591" s="152"/>
      <c r="U591" s="134"/>
      <c r="V591" s="132"/>
      <c r="W591" s="64"/>
      <c r="X591" s="288" t="str">
        <f>IF(ISBLANK(W591), "", VLOOKUP(W591, Z!$A$2:$C$4127, 3, FALSE))</f>
        <v/>
      </c>
      <c r="Y591" s="162"/>
      <c r="Z591" s="209">
        <f t="shared" si="8"/>
        <v>0</v>
      </c>
      <c r="AA591" s="203"/>
    </row>
    <row r="592" spans="1:27" ht="12.75" customHeight="1" x14ac:dyDescent="0.2">
      <c r="A592" s="208"/>
      <c r="B592" s="205">
        <v>563</v>
      </c>
      <c r="C592" s="132"/>
      <c r="D592" s="64"/>
      <c r="E592" s="288" t="str">
        <f>IF(ISBLANK(D592), "", VLOOKUP(D592, Z!$A$2:$C$4127, 3, FALSE))</f>
        <v/>
      </c>
      <c r="F592" s="133"/>
      <c r="G592" s="133"/>
      <c r="H592" s="133"/>
      <c r="I592" s="133"/>
      <c r="J592" s="225"/>
      <c r="K592" s="212"/>
      <c r="L592" s="133"/>
      <c r="M592" s="133"/>
      <c r="N592" s="133"/>
      <c r="O592" s="133"/>
      <c r="P592" s="133"/>
      <c r="Q592" s="133"/>
      <c r="R592" s="133"/>
      <c r="S592" s="212"/>
      <c r="T592" s="152"/>
      <c r="U592" s="134"/>
      <c r="V592" s="132"/>
      <c r="W592" s="64"/>
      <c r="X592" s="288" t="str">
        <f>IF(ISBLANK(W592), "", VLOOKUP(W592, Z!$A$2:$C$4127, 3, FALSE))</f>
        <v/>
      </c>
      <c r="Y592" s="162"/>
      <c r="Z592" s="209">
        <f t="shared" si="8"/>
        <v>0</v>
      </c>
      <c r="AA592" s="203"/>
    </row>
    <row r="593" spans="1:27" ht="12.75" customHeight="1" x14ac:dyDescent="0.2">
      <c r="A593" s="208"/>
      <c r="B593" s="205">
        <v>564</v>
      </c>
      <c r="C593" s="132"/>
      <c r="D593" s="64"/>
      <c r="E593" s="288" t="str">
        <f>IF(ISBLANK(D593), "", VLOOKUP(D593, Z!$A$2:$C$4127, 3, FALSE))</f>
        <v/>
      </c>
      <c r="F593" s="133"/>
      <c r="G593" s="133"/>
      <c r="H593" s="133"/>
      <c r="I593" s="133"/>
      <c r="J593" s="225"/>
      <c r="K593" s="212"/>
      <c r="L593" s="133"/>
      <c r="M593" s="133"/>
      <c r="N593" s="133"/>
      <c r="O593" s="133"/>
      <c r="P593" s="133"/>
      <c r="Q593" s="133"/>
      <c r="R593" s="133"/>
      <c r="S593" s="212"/>
      <c r="T593" s="152"/>
      <c r="U593" s="134"/>
      <c r="V593" s="132"/>
      <c r="W593" s="64"/>
      <c r="X593" s="288" t="str">
        <f>IF(ISBLANK(W593), "", VLOOKUP(W593, Z!$A$2:$C$4127, 3, FALSE))</f>
        <v/>
      </c>
      <c r="Y593" s="162"/>
      <c r="Z593" s="209">
        <f t="shared" si="8"/>
        <v>0</v>
      </c>
      <c r="AA593" s="203"/>
    </row>
    <row r="594" spans="1:27" ht="12.75" customHeight="1" x14ac:dyDescent="0.2">
      <c r="A594" s="208"/>
      <c r="B594" s="205">
        <v>565</v>
      </c>
      <c r="C594" s="132"/>
      <c r="D594" s="64"/>
      <c r="E594" s="288" t="str">
        <f>IF(ISBLANK(D594), "", VLOOKUP(D594, Z!$A$2:$C$4127, 3, FALSE))</f>
        <v/>
      </c>
      <c r="F594" s="133"/>
      <c r="G594" s="133"/>
      <c r="H594" s="133"/>
      <c r="I594" s="133"/>
      <c r="J594" s="225"/>
      <c r="K594" s="212"/>
      <c r="L594" s="133"/>
      <c r="M594" s="133"/>
      <c r="N594" s="133"/>
      <c r="O594" s="133"/>
      <c r="P594" s="133"/>
      <c r="Q594" s="133"/>
      <c r="R594" s="133"/>
      <c r="S594" s="212"/>
      <c r="T594" s="152"/>
      <c r="U594" s="134"/>
      <c r="V594" s="132"/>
      <c r="W594" s="64"/>
      <c r="X594" s="288" t="str">
        <f>IF(ISBLANK(W594), "", VLOOKUP(W594, Z!$A$2:$C$4127, 3, FALSE))</f>
        <v/>
      </c>
      <c r="Y594" s="162"/>
      <c r="Z594" s="209">
        <f t="shared" si="8"/>
        <v>0</v>
      </c>
      <c r="AA594" s="203"/>
    </row>
    <row r="595" spans="1:27" ht="12.75" customHeight="1" x14ac:dyDescent="0.2">
      <c r="A595" s="208"/>
      <c r="B595" s="205">
        <v>566</v>
      </c>
      <c r="C595" s="132"/>
      <c r="D595" s="64"/>
      <c r="E595" s="288" t="str">
        <f>IF(ISBLANK(D595), "", VLOOKUP(D595, Z!$A$2:$C$4127, 3, FALSE))</f>
        <v/>
      </c>
      <c r="F595" s="133"/>
      <c r="G595" s="133"/>
      <c r="H595" s="133"/>
      <c r="I595" s="133"/>
      <c r="J595" s="225"/>
      <c r="K595" s="212"/>
      <c r="L595" s="133"/>
      <c r="M595" s="133"/>
      <c r="N595" s="133"/>
      <c r="O595" s="133"/>
      <c r="P595" s="133"/>
      <c r="Q595" s="133"/>
      <c r="R595" s="133"/>
      <c r="S595" s="212"/>
      <c r="T595" s="152"/>
      <c r="U595" s="134"/>
      <c r="V595" s="132"/>
      <c r="W595" s="64"/>
      <c r="X595" s="288" t="str">
        <f>IF(ISBLANK(W595), "", VLOOKUP(W595, Z!$A$2:$C$4127, 3, FALSE))</f>
        <v/>
      </c>
      <c r="Y595" s="162"/>
      <c r="Z595" s="209">
        <f t="shared" si="8"/>
        <v>0</v>
      </c>
      <c r="AA595" s="203"/>
    </row>
    <row r="596" spans="1:27" ht="12.75" customHeight="1" x14ac:dyDescent="0.2">
      <c r="A596" s="208"/>
      <c r="B596" s="205">
        <v>567</v>
      </c>
      <c r="C596" s="132"/>
      <c r="D596" s="64"/>
      <c r="E596" s="288" t="str">
        <f>IF(ISBLANK(D596), "", VLOOKUP(D596, Z!$A$2:$C$4127, 3, FALSE))</f>
        <v/>
      </c>
      <c r="F596" s="133"/>
      <c r="G596" s="133"/>
      <c r="H596" s="133"/>
      <c r="I596" s="133"/>
      <c r="J596" s="225"/>
      <c r="K596" s="212"/>
      <c r="L596" s="133"/>
      <c r="M596" s="133"/>
      <c r="N596" s="133"/>
      <c r="O596" s="133"/>
      <c r="P596" s="133"/>
      <c r="Q596" s="133"/>
      <c r="R596" s="133"/>
      <c r="S596" s="212"/>
      <c r="T596" s="152"/>
      <c r="U596" s="134"/>
      <c r="V596" s="132"/>
      <c r="W596" s="64"/>
      <c r="X596" s="288" t="str">
        <f>IF(ISBLANK(W596), "", VLOOKUP(W596, Z!$A$2:$C$4127, 3, FALSE))</f>
        <v/>
      </c>
      <c r="Y596" s="162"/>
      <c r="Z596" s="209">
        <f t="shared" si="8"/>
        <v>0</v>
      </c>
      <c r="AA596" s="203"/>
    </row>
    <row r="597" spans="1:27" ht="12.75" customHeight="1" x14ac:dyDescent="0.2">
      <c r="A597" s="208"/>
      <c r="B597" s="205">
        <v>568</v>
      </c>
      <c r="C597" s="132"/>
      <c r="D597" s="64"/>
      <c r="E597" s="288" t="str">
        <f>IF(ISBLANK(D597), "", VLOOKUP(D597, Z!$A$2:$C$4127, 3, FALSE))</f>
        <v/>
      </c>
      <c r="F597" s="133"/>
      <c r="G597" s="133"/>
      <c r="H597" s="133"/>
      <c r="I597" s="133"/>
      <c r="J597" s="225"/>
      <c r="K597" s="212"/>
      <c r="L597" s="133"/>
      <c r="M597" s="133"/>
      <c r="N597" s="133"/>
      <c r="O597" s="133"/>
      <c r="P597" s="133"/>
      <c r="Q597" s="133"/>
      <c r="R597" s="133"/>
      <c r="S597" s="212"/>
      <c r="T597" s="152"/>
      <c r="U597" s="134"/>
      <c r="V597" s="132"/>
      <c r="W597" s="64"/>
      <c r="X597" s="288" t="str">
        <f>IF(ISBLANK(W597), "", VLOOKUP(W597, Z!$A$2:$C$4127, 3, FALSE))</f>
        <v/>
      </c>
      <c r="Y597" s="162"/>
      <c r="Z597" s="209">
        <f t="shared" si="8"/>
        <v>0</v>
      </c>
      <c r="AA597" s="203"/>
    </row>
    <row r="598" spans="1:27" ht="12.75" customHeight="1" x14ac:dyDescent="0.2">
      <c r="A598" s="208"/>
      <c r="B598" s="205">
        <v>569</v>
      </c>
      <c r="C598" s="132"/>
      <c r="D598" s="64"/>
      <c r="E598" s="288" t="str">
        <f>IF(ISBLANK(D598), "", VLOOKUP(D598, Z!$A$2:$C$4127, 3, FALSE))</f>
        <v/>
      </c>
      <c r="F598" s="133"/>
      <c r="G598" s="133"/>
      <c r="H598" s="133"/>
      <c r="I598" s="133"/>
      <c r="J598" s="225"/>
      <c r="K598" s="212"/>
      <c r="L598" s="133"/>
      <c r="M598" s="133"/>
      <c r="N598" s="133"/>
      <c r="O598" s="133"/>
      <c r="P598" s="133"/>
      <c r="Q598" s="133"/>
      <c r="R598" s="133"/>
      <c r="S598" s="212"/>
      <c r="T598" s="152"/>
      <c r="U598" s="134"/>
      <c r="V598" s="132"/>
      <c r="W598" s="64"/>
      <c r="X598" s="288" t="str">
        <f>IF(ISBLANK(W598), "", VLOOKUP(W598, Z!$A$2:$C$4127, 3, FALSE))</f>
        <v/>
      </c>
      <c r="Y598" s="162"/>
      <c r="Z598" s="209">
        <f t="shared" si="8"/>
        <v>0</v>
      </c>
      <c r="AA598" s="203"/>
    </row>
    <row r="599" spans="1:27" ht="12.75" customHeight="1" x14ac:dyDescent="0.2">
      <c r="A599" s="208"/>
      <c r="B599" s="205">
        <v>570</v>
      </c>
      <c r="C599" s="132"/>
      <c r="D599" s="64"/>
      <c r="E599" s="288" t="str">
        <f>IF(ISBLANK(D599), "", VLOOKUP(D599, Z!$A$2:$C$4127, 3, FALSE))</f>
        <v/>
      </c>
      <c r="F599" s="133"/>
      <c r="G599" s="133"/>
      <c r="H599" s="133"/>
      <c r="I599" s="133"/>
      <c r="J599" s="225"/>
      <c r="K599" s="212"/>
      <c r="L599" s="133"/>
      <c r="M599" s="133"/>
      <c r="N599" s="133"/>
      <c r="O599" s="133"/>
      <c r="P599" s="133"/>
      <c r="Q599" s="133"/>
      <c r="R599" s="133"/>
      <c r="S599" s="212"/>
      <c r="T599" s="152"/>
      <c r="U599" s="134"/>
      <c r="V599" s="132"/>
      <c r="W599" s="64"/>
      <c r="X599" s="288" t="str">
        <f>IF(ISBLANK(W599), "", VLOOKUP(W599, Z!$A$2:$C$4127, 3, FALSE))</f>
        <v/>
      </c>
      <c r="Y599" s="162"/>
      <c r="Z599" s="209">
        <f t="shared" si="8"/>
        <v>0</v>
      </c>
      <c r="AA599" s="203"/>
    </row>
    <row r="600" spans="1:27" ht="12.75" customHeight="1" x14ac:dyDescent="0.2">
      <c r="A600" s="208"/>
      <c r="B600" s="205">
        <v>571</v>
      </c>
      <c r="C600" s="132"/>
      <c r="D600" s="64"/>
      <c r="E600" s="288" t="str">
        <f>IF(ISBLANK(D600), "", VLOOKUP(D600, Z!$A$2:$C$4127, 3, FALSE))</f>
        <v/>
      </c>
      <c r="F600" s="133"/>
      <c r="G600" s="133"/>
      <c r="H600" s="133"/>
      <c r="I600" s="133"/>
      <c r="J600" s="225"/>
      <c r="K600" s="212"/>
      <c r="L600" s="133"/>
      <c r="M600" s="133"/>
      <c r="N600" s="133"/>
      <c r="O600" s="133"/>
      <c r="P600" s="133"/>
      <c r="Q600" s="133"/>
      <c r="R600" s="133"/>
      <c r="S600" s="212"/>
      <c r="T600" s="152"/>
      <c r="U600" s="134"/>
      <c r="V600" s="132"/>
      <c r="W600" s="64"/>
      <c r="X600" s="288" t="str">
        <f>IF(ISBLANK(W600), "", VLOOKUP(W600, Z!$A$2:$C$4127, 3, FALSE))</f>
        <v/>
      </c>
      <c r="Y600" s="162"/>
      <c r="Z600" s="209">
        <f t="shared" si="8"/>
        <v>0</v>
      </c>
      <c r="AA600" s="203"/>
    </row>
    <row r="601" spans="1:27" ht="12.75" customHeight="1" x14ac:dyDescent="0.2">
      <c r="A601" s="208"/>
      <c r="B601" s="205">
        <v>572</v>
      </c>
      <c r="C601" s="132"/>
      <c r="D601" s="64"/>
      <c r="E601" s="288" t="str">
        <f>IF(ISBLANK(D601), "", VLOOKUP(D601, Z!$A$2:$C$4127, 3, FALSE))</f>
        <v/>
      </c>
      <c r="F601" s="133"/>
      <c r="G601" s="133"/>
      <c r="H601" s="133"/>
      <c r="I601" s="133"/>
      <c r="J601" s="225"/>
      <c r="K601" s="212"/>
      <c r="L601" s="133"/>
      <c r="M601" s="133"/>
      <c r="N601" s="133"/>
      <c r="O601" s="133"/>
      <c r="P601" s="133"/>
      <c r="Q601" s="133"/>
      <c r="R601" s="133"/>
      <c r="S601" s="212"/>
      <c r="T601" s="152"/>
      <c r="U601" s="134"/>
      <c r="V601" s="132"/>
      <c r="W601" s="64"/>
      <c r="X601" s="288" t="str">
        <f>IF(ISBLANK(W601), "", VLOOKUP(W601, Z!$A$2:$C$4127, 3, FALSE))</f>
        <v/>
      </c>
      <c r="Y601" s="162"/>
      <c r="Z601" s="209">
        <f t="shared" si="8"/>
        <v>0</v>
      </c>
      <c r="AA601" s="203"/>
    </row>
    <row r="602" spans="1:27" ht="12.75" customHeight="1" x14ac:dyDescent="0.2">
      <c r="A602" s="208"/>
      <c r="B602" s="205">
        <v>573</v>
      </c>
      <c r="C602" s="132"/>
      <c r="D602" s="64"/>
      <c r="E602" s="288" t="str">
        <f>IF(ISBLANK(D602), "", VLOOKUP(D602, Z!$A$2:$C$4127, 3, FALSE))</f>
        <v/>
      </c>
      <c r="F602" s="133"/>
      <c r="G602" s="133"/>
      <c r="H602" s="133"/>
      <c r="I602" s="133"/>
      <c r="J602" s="225"/>
      <c r="K602" s="212"/>
      <c r="L602" s="133"/>
      <c r="M602" s="133"/>
      <c r="N602" s="133"/>
      <c r="O602" s="133"/>
      <c r="P602" s="133"/>
      <c r="Q602" s="133"/>
      <c r="R602" s="133"/>
      <c r="S602" s="212"/>
      <c r="T602" s="152"/>
      <c r="U602" s="134"/>
      <c r="V602" s="132"/>
      <c r="W602" s="64"/>
      <c r="X602" s="288" t="str">
        <f>IF(ISBLANK(W602), "", VLOOKUP(W602, Z!$A$2:$C$4127, 3, FALSE))</f>
        <v/>
      </c>
      <c r="Y602" s="162"/>
      <c r="Z602" s="209">
        <f t="shared" si="8"/>
        <v>0</v>
      </c>
      <c r="AA602" s="203"/>
    </row>
    <row r="603" spans="1:27" ht="12.75" customHeight="1" x14ac:dyDescent="0.2">
      <c r="A603" s="208"/>
      <c r="B603" s="205">
        <v>574</v>
      </c>
      <c r="C603" s="132"/>
      <c r="D603" s="64"/>
      <c r="E603" s="288" t="str">
        <f>IF(ISBLANK(D603), "", VLOOKUP(D603, Z!$A$2:$C$4127, 3, FALSE))</f>
        <v/>
      </c>
      <c r="F603" s="133"/>
      <c r="G603" s="133"/>
      <c r="H603" s="133"/>
      <c r="I603" s="133"/>
      <c r="J603" s="225"/>
      <c r="K603" s="212"/>
      <c r="L603" s="133"/>
      <c r="M603" s="133"/>
      <c r="N603" s="133"/>
      <c r="O603" s="133"/>
      <c r="P603" s="133"/>
      <c r="Q603" s="133"/>
      <c r="R603" s="133"/>
      <c r="S603" s="212"/>
      <c r="T603" s="152"/>
      <c r="U603" s="134"/>
      <c r="V603" s="132"/>
      <c r="W603" s="64"/>
      <c r="X603" s="288" t="str">
        <f>IF(ISBLANK(W603), "", VLOOKUP(W603, Z!$A$2:$C$4127, 3, FALSE))</f>
        <v/>
      </c>
      <c r="Y603" s="162"/>
      <c r="Z603" s="209">
        <f t="shared" si="8"/>
        <v>0</v>
      </c>
      <c r="AA603" s="203"/>
    </row>
    <row r="604" spans="1:27" ht="12.75" customHeight="1" x14ac:dyDescent="0.2">
      <c r="A604" s="208"/>
      <c r="B604" s="205">
        <v>575</v>
      </c>
      <c r="C604" s="132"/>
      <c r="D604" s="64"/>
      <c r="E604" s="288" t="str">
        <f>IF(ISBLANK(D604), "", VLOOKUP(D604, Z!$A$2:$C$4127, 3, FALSE))</f>
        <v/>
      </c>
      <c r="F604" s="133"/>
      <c r="G604" s="133"/>
      <c r="H604" s="133"/>
      <c r="I604" s="133"/>
      <c r="J604" s="225"/>
      <c r="K604" s="212"/>
      <c r="L604" s="133"/>
      <c r="M604" s="133"/>
      <c r="N604" s="133"/>
      <c r="O604" s="133"/>
      <c r="P604" s="133"/>
      <c r="Q604" s="133"/>
      <c r="R604" s="133"/>
      <c r="S604" s="212"/>
      <c r="T604" s="152"/>
      <c r="U604" s="134"/>
      <c r="V604" s="132"/>
      <c r="W604" s="64"/>
      <c r="X604" s="288" t="str">
        <f>IF(ISBLANK(W604), "", VLOOKUP(W604, Z!$A$2:$C$4127, 3, FALSE))</f>
        <v/>
      </c>
      <c r="Y604" s="162"/>
      <c r="Z604" s="209">
        <f t="shared" si="8"/>
        <v>0</v>
      </c>
      <c r="AA604" s="203"/>
    </row>
    <row r="605" spans="1:27" ht="12.75" customHeight="1" x14ac:dyDescent="0.2">
      <c r="A605" s="208"/>
      <c r="B605" s="205">
        <v>576</v>
      </c>
      <c r="C605" s="132"/>
      <c r="D605" s="64"/>
      <c r="E605" s="288" t="str">
        <f>IF(ISBLANK(D605), "", VLOOKUP(D605, Z!$A$2:$C$4127, 3, FALSE))</f>
        <v/>
      </c>
      <c r="F605" s="133"/>
      <c r="G605" s="133"/>
      <c r="H605" s="133"/>
      <c r="I605" s="133"/>
      <c r="J605" s="225"/>
      <c r="K605" s="212"/>
      <c r="L605" s="133"/>
      <c r="M605" s="133"/>
      <c r="N605" s="133"/>
      <c r="O605" s="133"/>
      <c r="P605" s="133"/>
      <c r="Q605" s="133"/>
      <c r="R605" s="133"/>
      <c r="S605" s="212"/>
      <c r="T605" s="152"/>
      <c r="U605" s="134"/>
      <c r="V605" s="132"/>
      <c r="W605" s="64"/>
      <c r="X605" s="288" t="str">
        <f>IF(ISBLANK(W605), "", VLOOKUP(W605, Z!$A$2:$C$4127, 3, FALSE))</f>
        <v/>
      </c>
      <c r="Y605" s="162"/>
      <c r="Z605" s="209">
        <f t="shared" si="8"/>
        <v>0</v>
      </c>
      <c r="AA605" s="203"/>
    </row>
    <row r="606" spans="1:27" ht="12.75" customHeight="1" x14ac:dyDescent="0.2">
      <c r="A606" s="208"/>
      <c r="B606" s="205">
        <v>577</v>
      </c>
      <c r="C606" s="132"/>
      <c r="D606" s="64"/>
      <c r="E606" s="288" t="str">
        <f>IF(ISBLANK(D606), "", VLOOKUP(D606, Z!$A$2:$C$4127, 3, FALSE))</f>
        <v/>
      </c>
      <c r="F606" s="133"/>
      <c r="G606" s="133"/>
      <c r="H606" s="133"/>
      <c r="I606" s="133"/>
      <c r="J606" s="225"/>
      <c r="K606" s="212"/>
      <c r="L606" s="133"/>
      <c r="M606" s="133"/>
      <c r="N606" s="133"/>
      <c r="O606" s="133"/>
      <c r="P606" s="133"/>
      <c r="Q606" s="133"/>
      <c r="R606" s="133"/>
      <c r="S606" s="212"/>
      <c r="T606" s="152"/>
      <c r="U606" s="134"/>
      <c r="V606" s="132"/>
      <c r="W606" s="64"/>
      <c r="X606" s="288" t="str">
        <f>IF(ISBLANK(W606), "", VLOOKUP(W606, Z!$A$2:$C$4127, 3, FALSE))</f>
        <v/>
      </c>
      <c r="Y606" s="162"/>
      <c r="Z606" s="209">
        <f t="shared" ref="Z606:Z669" si="9">IFERROR((K606-S606)*0.75*T606, 0)</f>
        <v>0</v>
      </c>
      <c r="AA606" s="203"/>
    </row>
    <row r="607" spans="1:27" ht="12.75" customHeight="1" x14ac:dyDescent="0.2">
      <c r="A607" s="208"/>
      <c r="B607" s="205">
        <v>578</v>
      </c>
      <c r="C607" s="132"/>
      <c r="D607" s="64"/>
      <c r="E607" s="288" t="str">
        <f>IF(ISBLANK(D607), "", VLOOKUP(D607, Z!$A$2:$C$4127, 3, FALSE))</f>
        <v/>
      </c>
      <c r="F607" s="133"/>
      <c r="G607" s="133"/>
      <c r="H607" s="133"/>
      <c r="I607" s="133"/>
      <c r="J607" s="225"/>
      <c r="K607" s="212"/>
      <c r="L607" s="133"/>
      <c r="M607" s="133"/>
      <c r="N607" s="133"/>
      <c r="O607" s="133"/>
      <c r="P607" s="133"/>
      <c r="Q607" s="133"/>
      <c r="R607" s="133"/>
      <c r="S607" s="212"/>
      <c r="T607" s="152"/>
      <c r="U607" s="134"/>
      <c r="V607" s="132"/>
      <c r="W607" s="64"/>
      <c r="X607" s="288" t="str">
        <f>IF(ISBLANK(W607), "", VLOOKUP(W607, Z!$A$2:$C$4127, 3, FALSE))</f>
        <v/>
      </c>
      <c r="Y607" s="162"/>
      <c r="Z607" s="209">
        <f t="shared" si="9"/>
        <v>0</v>
      </c>
      <c r="AA607" s="203"/>
    </row>
    <row r="608" spans="1:27" ht="12.75" customHeight="1" x14ac:dyDescent="0.2">
      <c r="A608" s="208"/>
      <c r="B608" s="205">
        <v>579</v>
      </c>
      <c r="C608" s="132"/>
      <c r="D608" s="64"/>
      <c r="E608" s="288" t="str">
        <f>IF(ISBLANK(D608), "", VLOOKUP(D608, Z!$A$2:$C$4127, 3, FALSE))</f>
        <v/>
      </c>
      <c r="F608" s="133"/>
      <c r="G608" s="133"/>
      <c r="H608" s="133"/>
      <c r="I608" s="133"/>
      <c r="J608" s="225"/>
      <c r="K608" s="212"/>
      <c r="L608" s="133"/>
      <c r="M608" s="133"/>
      <c r="N608" s="133"/>
      <c r="O608" s="133"/>
      <c r="P608" s="133"/>
      <c r="Q608" s="133"/>
      <c r="R608" s="133"/>
      <c r="S608" s="212"/>
      <c r="T608" s="152"/>
      <c r="U608" s="134"/>
      <c r="V608" s="132"/>
      <c r="W608" s="64"/>
      <c r="X608" s="288" t="str">
        <f>IF(ISBLANK(W608), "", VLOOKUP(W608, Z!$A$2:$C$4127, 3, FALSE))</f>
        <v/>
      </c>
      <c r="Y608" s="162"/>
      <c r="Z608" s="209">
        <f t="shared" si="9"/>
        <v>0</v>
      </c>
      <c r="AA608" s="203"/>
    </row>
    <row r="609" spans="1:27" ht="12.75" customHeight="1" x14ac:dyDescent="0.2">
      <c r="A609" s="208"/>
      <c r="B609" s="205">
        <v>580</v>
      </c>
      <c r="C609" s="132"/>
      <c r="D609" s="64"/>
      <c r="E609" s="288" t="str">
        <f>IF(ISBLANK(D609), "", VLOOKUP(D609, Z!$A$2:$C$4127, 3, FALSE))</f>
        <v/>
      </c>
      <c r="F609" s="133"/>
      <c r="G609" s="133"/>
      <c r="H609" s="133"/>
      <c r="I609" s="133"/>
      <c r="J609" s="225"/>
      <c r="K609" s="212"/>
      <c r="L609" s="133"/>
      <c r="M609" s="133"/>
      <c r="N609" s="133"/>
      <c r="O609" s="133"/>
      <c r="P609" s="133"/>
      <c r="Q609" s="133"/>
      <c r="R609" s="133"/>
      <c r="S609" s="212"/>
      <c r="T609" s="152"/>
      <c r="U609" s="134"/>
      <c r="V609" s="132"/>
      <c r="W609" s="64"/>
      <c r="X609" s="288" t="str">
        <f>IF(ISBLANK(W609), "", VLOOKUP(W609, Z!$A$2:$C$4127, 3, FALSE))</f>
        <v/>
      </c>
      <c r="Y609" s="162"/>
      <c r="Z609" s="209">
        <f t="shared" si="9"/>
        <v>0</v>
      </c>
      <c r="AA609" s="203"/>
    </row>
    <row r="610" spans="1:27" ht="12.75" customHeight="1" x14ac:dyDescent="0.2">
      <c r="A610" s="208"/>
      <c r="B610" s="205">
        <v>581</v>
      </c>
      <c r="C610" s="132"/>
      <c r="D610" s="64"/>
      <c r="E610" s="288" t="str">
        <f>IF(ISBLANK(D610), "", VLOOKUP(D610, Z!$A$2:$C$4127, 3, FALSE))</f>
        <v/>
      </c>
      <c r="F610" s="133"/>
      <c r="G610" s="133"/>
      <c r="H610" s="133"/>
      <c r="I610" s="133"/>
      <c r="J610" s="225"/>
      <c r="K610" s="212"/>
      <c r="L610" s="133"/>
      <c r="M610" s="133"/>
      <c r="N610" s="133"/>
      <c r="O610" s="133"/>
      <c r="P610" s="133"/>
      <c r="Q610" s="133"/>
      <c r="R610" s="133"/>
      <c r="S610" s="212"/>
      <c r="T610" s="152"/>
      <c r="U610" s="134"/>
      <c r="V610" s="132"/>
      <c r="W610" s="64"/>
      <c r="X610" s="288" t="str">
        <f>IF(ISBLANK(W610), "", VLOOKUP(W610, Z!$A$2:$C$4127, 3, FALSE))</f>
        <v/>
      </c>
      <c r="Y610" s="162"/>
      <c r="Z610" s="209">
        <f t="shared" si="9"/>
        <v>0</v>
      </c>
      <c r="AA610" s="203"/>
    </row>
    <row r="611" spans="1:27" ht="12.75" customHeight="1" x14ac:dyDescent="0.2">
      <c r="A611" s="208"/>
      <c r="B611" s="205">
        <v>582</v>
      </c>
      <c r="C611" s="132"/>
      <c r="D611" s="64"/>
      <c r="E611" s="288" t="str">
        <f>IF(ISBLANK(D611), "", VLOOKUP(D611, Z!$A$2:$C$4127, 3, FALSE))</f>
        <v/>
      </c>
      <c r="F611" s="133"/>
      <c r="G611" s="133"/>
      <c r="H611" s="133"/>
      <c r="I611" s="133"/>
      <c r="J611" s="225"/>
      <c r="K611" s="212"/>
      <c r="L611" s="133"/>
      <c r="M611" s="133"/>
      <c r="N611" s="133"/>
      <c r="O611" s="133"/>
      <c r="P611" s="133"/>
      <c r="Q611" s="133"/>
      <c r="R611" s="133"/>
      <c r="S611" s="212"/>
      <c r="T611" s="152"/>
      <c r="U611" s="134"/>
      <c r="V611" s="132"/>
      <c r="W611" s="64"/>
      <c r="X611" s="288" t="str">
        <f>IF(ISBLANK(W611), "", VLOOKUP(W611, Z!$A$2:$C$4127, 3, FALSE))</f>
        <v/>
      </c>
      <c r="Y611" s="162"/>
      <c r="Z611" s="209">
        <f t="shared" si="9"/>
        <v>0</v>
      </c>
      <c r="AA611" s="203"/>
    </row>
    <row r="612" spans="1:27" ht="12.75" customHeight="1" x14ac:dyDescent="0.2">
      <c r="A612" s="208"/>
      <c r="B612" s="205">
        <v>583</v>
      </c>
      <c r="C612" s="132"/>
      <c r="D612" s="64"/>
      <c r="E612" s="288" t="str">
        <f>IF(ISBLANK(D612), "", VLOOKUP(D612, Z!$A$2:$C$4127, 3, FALSE))</f>
        <v/>
      </c>
      <c r="F612" s="133"/>
      <c r="G612" s="133"/>
      <c r="H612" s="133"/>
      <c r="I612" s="133"/>
      <c r="J612" s="225"/>
      <c r="K612" s="212"/>
      <c r="L612" s="133"/>
      <c r="M612" s="133"/>
      <c r="N612" s="133"/>
      <c r="O612" s="133"/>
      <c r="P612" s="133"/>
      <c r="Q612" s="133"/>
      <c r="R612" s="133"/>
      <c r="S612" s="212"/>
      <c r="T612" s="152"/>
      <c r="U612" s="134"/>
      <c r="V612" s="132"/>
      <c r="W612" s="64"/>
      <c r="X612" s="288" t="str">
        <f>IF(ISBLANK(W612), "", VLOOKUP(W612, Z!$A$2:$C$4127, 3, FALSE))</f>
        <v/>
      </c>
      <c r="Y612" s="162"/>
      <c r="Z612" s="209">
        <f t="shared" si="9"/>
        <v>0</v>
      </c>
      <c r="AA612" s="203"/>
    </row>
    <row r="613" spans="1:27" ht="12.75" customHeight="1" x14ac:dyDescent="0.2">
      <c r="A613" s="208"/>
      <c r="B613" s="205">
        <v>584</v>
      </c>
      <c r="C613" s="132"/>
      <c r="D613" s="64"/>
      <c r="E613" s="288" t="str">
        <f>IF(ISBLANK(D613), "", VLOOKUP(D613, Z!$A$2:$C$4127, 3, FALSE))</f>
        <v/>
      </c>
      <c r="F613" s="133"/>
      <c r="G613" s="133"/>
      <c r="H613" s="133"/>
      <c r="I613" s="133"/>
      <c r="J613" s="225"/>
      <c r="K613" s="212"/>
      <c r="L613" s="133"/>
      <c r="M613" s="133"/>
      <c r="N613" s="133"/>
      <c r="O613" s="133"/>
      <c r="P613" s="133"/>
      <c r="Q613" s="133"/>
      <c r="R613" s="133"/>
      <c r="S613" s="212"/>
      <c r="T613" s="152"/>
      <c r="U613" s="134"/>
      <c r="V613" s="132"/>
      <c r="W613" s="64"/>
      <c r="X613" s="288" t="str">
        <f>IF(ISBLANK(W613), "", VLOOKUP(W613, Z!$A$2:$C$4127, 3, FALSE))</f>
        <v/>
      </c>
      <c r="Y613" s="162"/>
      <c r="Z613" s="209">
        <f t="shared" si="9"/>
        <v>0</v>
      </c>
      <c r="AA613" s="203"/>
    </row>
    <row r="614" spans="1:27" ht="12.75" customHeight="1" x14ac:dyDescent="0.2">
      <c r="A614" s="208"/>
      <c r="B614" s="205">
        <v>585</v>
      </c>
      <c r="C614" s="132"/>
      <c r="D614" s="64"/>
      <c r="E614" s="288" t="str">
        <f>IF(ISBLANK(D614), "", VLOOKUP(D614, Z!$A$2:$C$4127, 3, FALSE))</f>
        <v/>
      </c>
      <c r="F614" s="133"/>
      <c r="G614" s="133"/>
      <c r="H614" s="133"/>
      <c r="I614" s="133"/>
      <c r="J614" s="225"/>
      <c r="K614" s="212"/>
      <c r="L614" s="133"/>
      <c r="M614" s="133"/>
      <c r="N614" s="133"/>
      <c r="O614" s="133"/>
      <c r="P614" s="133"/>
      <c r="Q614" s="133"/>
      <c r="R614" s="133"/>
      <c r="S614" s="212"/>
      <c r="T614" s="152"/>
      <c r="U614" s="134"/>
      <c r="V614" s="132"/>
      <c r="W614" s="64"/>
      <c r="X614" s="288" t="str">
        <f>IF(ISBLANK(W614), "", VLOOKUP(W614, Z!$A$2:$C$4127, 3, FALSE))</f>
        <v/>
      </c>
      <c r="Y614" s="162"/>
      <c r="Z614" s="209">
        <f t="shared" si="9"/>
        <v>0</v>
      </c>
      <c r="AA614" s="203"/>
    </row>
    <row r="615" spans="1:27" ht="12.75" customHeight="1" x14ac:dyDescent="0.2">
      <c r="A615" s="208"/>
      <c r="B615" s="205">
        <v>586</v>
      </c>
      <c r="C615" s="132"/>
      <c r="D615" s="64"/>
      <c r="E615" s="288" t="str">
        <f>IF(ISBLANK(D615), "", VLOOKUP(D615, Z!$A$2:$C$4127, 3, FALSE))</f>
        <v/>
      </c>
      <c r="F615" s="133"/>
      <c r="G615" s="133"/>
      <c r="H615" s="133"/>
      <c r="I615" s="133"/>
      <c r="J615" s="225"/>
      <c r="K615" s="212"/>
      <c r="L615" s="133"/>
      <c r="M615" s="133"/>
      <c r="N615" s="133"/>
      <c r="O615" s="133"/>
      <c r="P615" s="133"/>
      <c r="Q615" s="133"/>
      <c r="R615" s="133"/>
      <c r="S615" s="212"/>
      <c r="T615" s="152"/>
      <c r="U615" s="134"/>
      <c r="V615" s="132"/>
      <c r="W615" s="64"/>
      <c r="X615" s="288" t="str">
        <f>IF(ISBLANK(W615), "", VLOOKUP(W615, Z!$A$2:$C$4127, 3, FALSE))</f>
        <v/>
      </c>
      <c r="Y615" s="162"/>
      <c r="Z615" s="209">
        <f t="shared" si="9"/>
        <v>0</v>
      </c>
      <c r="AA615" s="203"/>
    </row>
    <row r="616" spans="1:27" ht="12.75" customHeight="1" x14ac:dyDescent="0.2">
      <c r="A616" s="208"/>
      <c r="B616" s="205">
        <v>587</v>
      </c>
      <c r="C616" s="132"/>
      <c r="D616" s="64"/>
      <c r="E616" s="288" t="str">
        <f>IF(ISBLANK(D616), "", VLOOKUP(D616, Z!$A$2:$C$4127, 3, FALSE))</f>
        <v/>
      </c>
      <c r="F616" s="133"/>
      <c r="G616" s="133"/>
      <c r="H616" s="133"/>
      <c r="I616" s="133"/>
      <c r="J616" s="225"/>
      <c r="K616" s="212"/>
      <c r="L616" s="133"/>
      <c r="M616" s="133"/>
      <c r="N616" s="133"/>
      <c r="O616" s="133"/>
      <c r="P616" s="133"/>
      <c r="Q616" s="133"/>
      <c r="R616" s="133"/>
      <c r="S616" s="212"/>
      <c r="T616" s="152"/>
      <c r="U616" s="134"/>
      <c r="V616" s="132"/>
      <c r="W616" s="64"/>
      <c r="X616" s="288" t="str">
        <f>IF(ISBLANK(W616), "", VLOOKUP(W616, Z!$A$2:$C$4127, 3, FALSE))</f>
        <v/>
      </c>
      <c r="Y616" s="162"/>
      <c r="Z616" s="209">
        <f t="shared" si="9"/>
        <v>0</v>
      </c>
      <c r="AA616" s="203"/>
    </row>
    <row r="617" spans="1:27" ht="12.75" customHeight="1" x14ac:dyDescent="0.2">
      <c r="A617" s="208"/>
      <c r="B617" s="205">
        <v>588</v>
      </c>
      <c r="C617" s="132"/>
      <c r="D617" s="64"/>
      <c r="E617" s="288" t="str">
        <f>IF(ISBLANK(D617), "", VLOOKUP(D617, Z!$A$2:$C$4127, 3, FALSE))</f>
        <v/>
      </c>
      <c r="F617" s="133"/>
      <c r="G617" s="133"/>
      <c r="H617" s="133"/>
      <c r="I617" s="133"/>
      <c r="J617" s="225"/>
      <c r="K617" s="212"/>
      <c r="L617" s="133"/>
      <c r="M617" s="133"/>
      <c r="N617" s="133"/>
      <c r="O617" s="133"/>
      <c r="P617" s="133"/>
      <c r="Q617" s="133"/>
      <c r="R617" s="133"/>
      <c r="S617" s="212"/>
      <c r="T617" s="152"/>
      <c r="U617" s="134"/>
      <c r="V617" s="132"/>
      <c r="W617" s="64"/>
      <c r="X617" s="288" t="str">
        <f>IF(ISBLANK(W617), "", VLOOKUP(W617, Z!$A$2:$C$4127, 3, FALSE))</f>
        <v/>
      </c>
      <c r="Y617" s="162"/>
      <c r="Z617" s="209">
        <f t="shared" si="9"/>
        <v>0</v>
      </c>
      <c r="AA617" s="203"/>
    </row>
    <row r="618" spans="1:27" ht="12.75" customHeight="1" x14ac:dyDescent="0.2">
      <c r="A618" s="208"/>
      <c r="B618" s="205">
        <v>589</v>
      </c>
      <c r="C618" s="132"/>
      <c r="D618" s="64"/>
      <c r="E618" s="288" t="str">
        <f>IF(ISBLANK(D618), "", VLOOKUP(D618, Z!$A$2:$C$4127, 3, FALSE))</f>
        <v/>
      </c>
      <c r="F618" s="133"/>
      <c r="G618" s="133"/>
      <c r="H618" s="133"/>
      <c r="I618" s="133"/>
      <c r="J618" s="225"/>
      <c r="K618" s="212"/>
      <c r="L618" s="133"/>
      <c r="M618" s="133"/>
      <c r="N618" s="133"/>
      <c r="O618" s="133"/>
      <c r="P618" s="133"/>
      <c r="Q618" s="133"/>
      <c r="R618" s="133"/>
      <c r="S618" s="212"/>
      <c r="T618" s="152"/>
      <c r="U618" s="134"/>
      <c r="V618" s="132"/>
      <c r="W618" s="64"/>
      <c r="X618" s="288" t="str">
        <f>IF(ISBLANK(W618), "", VLOOKUP(W618, Z!$A$2:$C$4127, 3, FALSE))</f>
        <v/>
      </c>
      <c r="Y618" s="162"/>
      <c r="Z618" s="209">
        <f t="shared" si="9"/>
        <v>0</v>
      </c>
      <c r="AA618" s="203"/>
    </row>
    <row r="619" spans="1:27" ht="12.75" customHeight="1" x14ac:dyDescent="0.2">
      <c r="A619" s="208"/>
      <c r="B619" s="205">
        <v>590</v>
      </c>
      <c r="C619" s="132"/>
      <c r="D619" s="64"/>
      <c r="E619" s="288" t="str">
        <f>IF(ISBLANK(D619), "", VLOOKUP(D619, Z!$A$2:$C$4127, 3, FALSE))</f>
        <v/>
      </c>
      <c r="F619" s="133"/>
      <c r="G619" s="133"/>
      <c r="H619" s="133"/>
      <c r="I619" s="133"/>
      <c r="J619" s="225"/>
      <c r="K619" s="212"/>
      <c r="L619" s="133"/>
      <c r="M619" s="133"/>
      <c r="N619" s="133"/>
      <c r="O619" s="133"/>
      <c r="P619" s="133"/>
      <c r="Q619" s="133"/>
      <c r="R619" s="133"/>
      <c r="S619" s="212"/>
      <c r="T619" s="152"/>
      <c r="U619" s="134"/>
      <c r="V619" s="132"/>
      <c r="W619" s="64"/>
      <c r="X619" s="288" t="str">
        <f>IF(ISBLANK(W619), "", VLOOKUP(W619, Z!$A$2:$C$4127, 3, FALSE))</f>
        <v/>
      </c>
      <c r="Y619" s="162"/>
      <c r="Z619" s="209">
        <f t="shared" si="9"/>
        <v>0</v>
      </c>
      <c r="AA619" s="203"/>
    </row>
    <row r="620" spans="1:27" ht="12.75" customHeight="1" x14ac:dyDescent="0.2">
      <c r="A620" s="208"/>
      <c r="B620" s="205">
        <v>591</v>
      </c>
      <c r="C620" s="132"/>
      <c r="D620" s="64"/>
      <c r="E620" s="288" t="str">
        <f>IF(ISBLANK(D620), "", VLOOKUP(D620, Z!$A$2:$C$4127, 3, FALSE))</f>
        <v/>
      </c>
      <c r="F620" s="133"/>
      <c r="G620" s="133"/>
      <c r="H620" s="133"/>
      <c r="I620" s="133"/>
      <c r="J620" s="225"/>
      <c r="K620" s="212"/>
      <c r="L620" s="133"/>
      <c r="M620" s="133"/>
      <c r="N620" s="133"/>
      <c r="O620" s="133"/>
      <c r="P620" s="133"/>
      <c r="Q620" s="133"/>
      <c r="R620" s="133"/>
      <c r="S620" s="212"/>
      <c r="T620" s="152"/>
      <c r="U620" s="134"/>
      <c r="V620" s="132"/>
      <c r="W620" s="64"/>
      <c r="X620" s="288" t="str">
        <f>IF(ISBLANK(W620), "", VLOOKUP(W620, Z!$A$2:$C$4127, 3, FALSE))</f>
        <v/>
      </c>
      <c r="Y620" s="162"/>
      <c r="Z620" s="209">
        <f t="shared" si="9"/>
        <v>0</v>
      </c>
      <c r="AA620" s="203"/>
    </row>
    <row r="621" spans="1:27" ht="12.75" customHeight="1" x14ac:dyDescent="0.2">
      <c r="A621" s="208"/>
      <c r="B621" s="205">
        <v>592</v>
      </c>
      <c r="C621" s="132"/>
      <c r="D621" s="64"/>
      <c r="E621" s="288" t="str">
        <f>IF(ISBLANK(D621), "", VLOOKUP(D621, Z!$A$2:$C$4127, 3, FALSE))</f>
        <v/>
      </c>
      <c r="F621" s="133"/>
      <c r="G621" s="133"/>
      <c r="H621" s="133"/>
      <c r="I621" s="133"/>
      <c r="J621" s="225"/>
      <c r="K621" s="212"/>
      <c r="L621" s="133"/>
      <c r="M621" s="133"/>
      <c r="N621" s="133"/>
      <c r="O621" s="133"/>
      <c r="P621" s="133"/>
      <c r="Q621" s="133"/>
      <c r="R621" s="133"/>
      <c r="S621" s="212"/>
      <c r="T621" s="152"/>
      <c r="U621" s="134"/>
      <c r="V621" s="132"/>
      <c r="W621" s="64"/>
      <c r="X621" s="288" t="str">
        <f>IF(ISBLANK(W621), "", VLOOKUP(W621, Z!$A$2:$C$4127, 3, FALSE))</f>
        <v/>
      </c>
      <c r="Y621" s="162"/>
      <c r="Z621" s="209">
        <f t="shared" si="9"/>
        <v>0</v>
      </c>
      <c r="AA621" s="203"/>
    </row>
    <row r="622" spans="1:27" ht="12.75" customHeight="1" x14ac:dyDescent="0.2">
      <c r="A622" s="208"/>
      <c r="B622" s="205">
        <v>593</v>
      </c>
      <c r="C622" s="132"/>
      <c r="D622" s="64"/>
      <c r="E622" s="288" t="str">
        <f>IF(ISBLANK(D622), "", VLOOKUP(D622, Z!$A$2:$C$4127, 3, FALSE))</f>
        <v/>
      </c>
      <c r="F622" s="133"/>
      <c r="G622" s="133"/>
      <c r="H622" s="133"/>
      <c r="I622" s="133"/>
      <c r="J622" s="225"/>
      <c r="K622" s="212"/>
      <c r="L622" s="133"/>
      <c r="M622" s="133"/>
      <c r="N622" s="133"/>
      <c r="O622" s="133"/>
      <c r="P622" s="133"/>
      <c r="Q622" s="133"/>
      <c r="R622" s="133"/>
      <c r="S622" s="212"/>
      <c r="T622" s="152"/>
      <c r="U622" s="134"/>
      <c r="V622" s="132"/>
      <c r="W622" s="64"/>
      <c r="X622" s="288" t="str">
        <f>IF(ISBLANK(W622), "", VLOOKUP(W622, Z!$A$2:$C$4127, 3, FALSE))</f>
        <v/>
      </c>
      <c r="Y622" s="162"/>
      <c r="Z622" s="209">
        <f t="shared" si="9"/>
        <v>0</v>
      </c>
      <c r="AA622" s="203"/>
    </row>
    <row r="623" spans="1:27" ht="12.75" customHeight="1" x14ac:dyDescent="0.2">
      <c r="A623" s="208"/>
      <c r="B623" s="205">
        <v>594</v>
      </c>
      <c r="C623" s="132"/>
      <c r="D623" s="64"/>
      <c r="E623" s="288" t="str">
        <f>IF(ISBLANK(D623), "", VLOOKUP(D623, Z!$A$2:$C$4127, 3, FALSE))</f>
        <v/>
      </c>
      <c r="F623" s="133"/>
      <c r="G623" s="133"/>
      <c r="H623" s="133"/>
      <c r="I623" s="133"/>
      <c r="J623" s="225"/>
      <c r="K623" s="212"/>
      <c r="L623" s="133"/>
      <c r="M623" s="133"/>
      <c r="N623" s="133"/>
      <c r="O623" s="133"/>
      <c r="P623" s="133"/>
      <c r="Q623" s="133"/>
      <c r="R623" s="133"/>
      <c r="S623" s="212"/>
      <c r="T623" s="152"/>
      <c r="U623" s="134"/>
      <c r="V623" s="132"/>
      <c r="W623" s="64"/>
      <c r="X623" s="288" t="str">
        <f>IF(ISBLANK(W623), "", VLOOKUP(W623, Z!$A$2:$C$4127, 3, FALSE))</f>
        <v/>
      </c>
      <c r="Y623" s="162"/>
      <c r="Z623" s="209">
        <f t="shared" si="9"/>
        <v>0</v>
      </c>
      <c r="AA623" s="203"/>
    </row>
    <row r="624" spans="1:27" ht="12.75" customHeight="1" x14ac:dyDescent="0.2">
      <c r="A624" s="208"/>
      <c r="B624" s="205">
        <v>595</v>
      </c>
      <c r="C624" s="132"/>
      <c r="D624" s="64"/>
      <c r="E624" s="288" t="str">
        <f>IF(ISBLANK(D624), "", VLOOKUP(D624, Z!$A$2:$C$4127, 3, FALSE))</f>
        <v/>
      </c>
      <c r="F624" s="133"/>
      <c r="G624" s="133"/>
      <c r="H624" s="133"/>
      <c r="I624" s="133"/>
      <c r="J624" s="225"/>
      <c r="K624" s="212"/>
      <c r="L624" s="133"/>
      <c r="M624" s="133"/>
      <c r="N624" s="133"/>
      <c r="O624" s="133"/>
      <c r="P624" s="133"/>
      <c r="Q624" s="133"/>
      <c r="R624" s="133"/>
      <c r="S624" s="212"/>
      <c r="T624" s="152"/>
      <c r="U624" s="134"/>
      <c r="V624" s="132"/>
      <c r="W624" s="64"/>
      <c r="X624" s="288" t="str">
        <f>IF(ISBLANK(W624), "", VLOOKUP(W624, Z!$A$2:$C$4127, 3, FALSE))</f>
        <v/>
      </c>
      <c r="Y624" s="162"/>
      <c r="Z624" s="209">
        <f t="shared" si="9"/>
        <v>0</v>
      </c>
      <c r="AA624" s="203"/>
    </row>
    <row r="625" spans="1:27" ht="12.75" customHeight="1" x14ac:dyDescent="0.2">
      <c r="A625" s="208"/>
      <c r="B625" s="205">
        <v>596</v>
      </c>
      <c r="C625" s="132"/>
      <c r="D625" s="64"/>
      <c r="E625" s="288" t="str">
        <f>IF(ISBLANK(D625), "", VLOOKUP(D625, Z!$A$2:$C$4127, 3, FALSE))</f>
        <v/>
      </c>
      <c r="F625" s="133"/>
      <c r="G625" s="133"/>
      <c r="H625" s="133"/>
      <c r="I625" s="133"/>
      <c r="J625" s="225"/>
      <c r="K625" s="212"/>
      <c r="L625" s="133"/>
      <c r="M625" s="133"/>
      <c r="N625" s="133"/>
      <c r="O625" s="133"/>
      <c r="P625" s="133"/>
      <c r="Q625" s="133"/>
      <c r="R625" s="133"/>
      <c r="S625" s="212"/>
      <c r="T625" s="152"/>
      <c r="U625" s="134"/>
      <c r="V625" s="132"/>
      <c r="W625" s="64"/>
      <c r="X625" s="288" t="str">
        <f>IF(ISBLANK(W625), "", VLOOKUP(W625, Z!$A$2:$C$4127, 3, FALSE))</f>
        <v/>
      </c>
      <c r="Y625" s="162"/>
      <c r="Z625" s="209">
        <f t="shared" si="9"/>
        <v>0</v>
      </c>
      <c r="AA625" s="203"/>
    </row>
    <row r="626" spans="1:27" ht="12.75" customHeight="1" x14ac:dyDescent="0.2">
      <c r="A626" s="208"/>
      <c r="B626" s="205">
        <v>597</v>
      </c>
      <c r="C626" s="132"/>
      <c r="D626" s="64"/>
      <c r="E626" s="288" t="str">
        <f>IF(ISBLANK(D626), "", VLOOKUP(D626, Z!$A$2:$C$4127, 3, FALSE))</f>
        <v/>
      </c>
      <c r="F626" s="133"/>
      <c r="G626" s="133"/>
      <c r="H626" s="133"/>
      <c r="I626" s="133"/>
      <c r="J626" s="225"/>
      <c r="K626" s="212"/>
      <c r="L626" s="133"/>
      <c r="M626" s="133"/>
      <c r="N626" s="133"/>
      <c r="O626" s="133"/>
      <c r="P626" s="133"/>
      <c r="Q626" s="133"/>
      <c r="R626" s="133"/>
      <c r="S626" s="212"/>
      <c r="T626" s="152"/>
      <c r="U626" s="134"/>
      <c r="V626" s="132"/>
      <c r="W626" s="64"/>
      <c r="X626" s="288" t="str">
        <f>IF(ISBLANK(W626), "", VLOOKUP(W626, Z!$A$2:$C$4127, 3, FALSE))</f>
        <v/>
      </c>
      <c r="Y626" s="162"/>
      <c r="Z626" s="209">
        <f t="shared" si="9"/>
        <v>0</v>
      </c>
      <c r="AA626" s="203"/>
    </row>
    <row r="627" spans="1:27" ht="12.75" customHeight="1" x14ac:dyDescent="0.2">
      <c r="A627" s="208"/>
      <c r="B627" s="205">
        <v>598</v>
      </c>
      <c r="C627" s="132"/>
      <c r="D627" s="64"/>
      <c r="E627" s="288" t="str">
        <f>IF(ISBLANK(D627), "", VLOOKUP(D627, Z!$A$2:$C$4127, 3, FALSE))</f>
        <v/>
      </c>
      <c r="F627" s="133"/>
      <c r="G627" s="133"/>
      <c r="H627" s="133"/>
      <c r="I627" s="133"/>
      <c r="J627" s="225"/>
      <c r="K627" s="212"/>
      <c r="L627" s="133"/>
      <c r="M627" s="133"/>
      <c r="N627" s="133"/>
      <c r="O627" s="133"/>
      <c r="P627" s="133"/>
      <c r="Q627" s="133"/>
      <c r="R627" s="133"/>
      <c r="S627" s="212"/>
      <c r="T627" s="152"/>
      <c r="U627" s="134"/>
      <c r="V627" s="132"/>
      <c r="W627" s="64"/>
      <c r="X627" s="288" t="str">
        <f>IF(ISBLANK(W627), "", VLOOKUP(W627, Z!$A$2:$C$4127, 3, FALSE))</f>
        <v/>
      </c>
      <c r="Y627" s="162"/>
      <c r="Z627" s="209">
        <f t="shared" si="9"/>
        <v>0</v>
      </c>
      <c r="AA627" s="203"/>
    </row>
    <row r="628" spans="1:27" ht="12.75" customHeight="1" x14ac:dyDescent="0.2">
      <c r="A628" s="208"/>
      <c r="B628" s="205">
        <v>599</v>
      </c>
      <c r="C628" s="132"/>
      <c r="D628" s="64"/>
      <c r="E628" s="288" t="str">
        <f>IF(ISBLANK(D628), "", VLOOKUP(D628, Z!$A$2:$C$4127, 3, FALSE))</f>
        <v/>
      </c>
      <c r="F628" s="133"/>
      <c r="G628" s="133"/>
      <c r="H628" s="133"/>
      <c r="I628" s="133"/>
      <c r="J628" s="225"/>
      <c r="K628" s="212"/>
      <c r="L628" s="133"/>
      <c r="M628" s="133"/>
      <c r="N628" s="133"/>
      <c r="O628" s="133"/>
      <c r="P628" s="133"/>
      <c r="Q628" s="133"/>
      <c r="R628" s="133"/>
      <c r="S628" s="212"/>
      <c r="T628" s="152"/>
      <c r="U628" s="134"/>
      <c r="V628" s="132"/>
      <c r="W628" s="64"/>
      <c r="X628" s="288" t="str">
        <f>IF(ISBLANK(W628), "", VLOOKUP(W628, Z!$A$2:$C$4127, 3, FALSE))</f>
        <v/>
      </c>
      <c r="Y628" s="162"/>
      <c r="Z628" s="209">
        <f t="shared" si="9"/>
        <v>0</v>
      </c>
      <c r="AA628" s="203"/>
    </row>
    <row r="629" spans="1:27" ht="12.75" customHeight="1" x14ac:dyDescent="0.2">
      <c r="A629" s="208"/>
      <c r="B629" s="205">
        <v>600</v>
      </c>
      <c r="C629" s="132"/>
      <c r="D629" s="64"/>
      <c r="E629" s="288" t="str">
        <f>IF(ISBLANK(D629), "", VLOOKUP(D629, Z!$A$2:$C$4127, 3, FALSE))</f>
        <v/>
      </c>
      <c r="F629" s="133"/>
      <c r="G629" s="133"/>
      <c r="H629" s="133"/>
      <c r="I629" s="133"/>
      <c r="J629" s="225"/>
      <c r="K629" s="212"/>
      <c r="L629" s="133"/>
      <c r="M629" s="133"/>
      <c r="N629" s="133"/>
      <c r="O629" s="133"/>
      <c r="P629" s="133"/>
      <c r="Q629" s="133"/>
      <c r="R629" s="133"/>
      <c r="S629" s="212"/>
      <c r="T629" s="152"/>
      <c r="U629" s="134"/>
      <c r="V629" s="132"/>
      <c r="W629" s="64"/>
      <c r="X629" s="288" t="str">
        <f>IF(ISBLANK(W629), "", VLOOKUP(W629, Z!$A$2:$C$4127, 3, FALSE))</f>
        <v/>
      </c>
      <c r="Y629" s="162"/>
      <c r="Z629" s="209">
        <f t="shared" si="9"/>
        <v>0</v>
      </c>
      <c r="AA629" s="203"/>
    </row>
    <row r="630" spans="1:27" ht="12.75" customHeight="1" x14ac:dyDescent="0.2">
      <c r="A630" s="208"/>
      <c r="B630" s="205">
        <v>601</v>
      </c>
      <c r="C630" s="132"/>
      <c r="D630" s="64"/>
      <c r="E630" s="288" t="str">
        <f>IF(ISBLANK(D630), "", VLOOKUP(D630, Z!$A$2:$C$4127, 3, FALSE))</f>
        <v/>
      </c>
      <c r="F630" s="133"/>
      <c r="G630" s="133"/>
      <c r="H630" s="133"/>
      <c r="I630" s="133"/>
      <c r="J630" s="225"/>
      <c r="K630" s="212"/>
      <c r="L630" s="133"/>
      <c r="M630" s="133"/>
      <c r="N630" s="133"/>
      <c r="O630" s="133"/>
      <c r="P630" s="133"/>
      <c r="Q630" s="133"/>
      <c r="R630" s="133"/>
      <c r="S630" s="212"/>
      <c r="T630" s="152"/>
      <c r="U630" s="134"/>
      <c r="V630" s="132"/>
      <c r="W630" s="64"/>
      <c r="X630" s="288" t="str">
        <f>IF(ISBLANK(W630), "", VLOOKUP(W630, Z!$A$2:$C$4127, 3, FALSE))</f>
        <v/>
      </c>
      <c r="Y630" s="162"/>
      <c r="Z630" s="209">
        <f t="shared" si="9"/>
        <v>0</v>
      </c>
      <c r="AA630" s="203"/>
    </row>
    <row r="631" spans="1:27" ht="12.75" customHeight="1" x14ac:dyDescent="0.2">
      <c r="A631" s="208"/>
      <c r="B631" s="205">
        <v>602</v>
      </c>
      <c r="C631" s="132"/>
      <c r="D631" s="64"/>
      <c r="E631" s="288" t="str">
        <f>IF(ISBLANK(D631), "", VLOOKUP(D631, Z!$A$2:$C$4127, 3, FALSE))</f>
        <v/>
      </c>
      <c r="F631" s="133"/>
      <c r="G631" s="133"/>
      <c r="H631" s="133"/>
      <c r="I631" s="133"/>
      <c r="J631" s="225"/>
      <c r="K631" s="212"/>
      <c r="L631" s="133"/>
      <c r="M631" s="133"/>
      <c r="N631" s="133"/>
      <c r="O631" s="133"/>
      <c r="P631" s="133"/>
      <c r="Q631" s="133"/>
      <c r="R631" s="133"/>
      <c r="S631" s="212"/>
      <c r="T631" s="152"/>
      <c r="U631" s="134"/>
      <c r="V631" s="132"/>
      <c r="W631" s="64"/>
      <c r="X631" s="288" t="str">
        <f>IF(ISBLANK(W631), "", VLOOKUP(W631, Z!$A$2:$C$4127, 3, FALSE))</f>
        <v/>
      </c>
      <c r="Y631" s="162"/>
      <c r="Z631" s="209">
        <f t="shared" si="9"/>
        <v>0</v>
      </c>
      <c r="AA631" s="203"/>
    </row>
    <row r="632" spans="1:27" ht="12.75" customHeight="1" x14ac:dyDescent="0.2">
      <c r="A632" s="208"/>
      <c r="B632" s="205">
        <v>603</v>
      </c>
      <c r="C632" s="132"/>
      <c r="D632" s="64"/>
      <c r="E632" s="288" t="str">
        <f>IF(ISBLANK(D632), "", VLOOKUP(D632, Z!$A$2:$C$4127, 3, FALSE))</f>
        <v/>
      </c>
      <c r="F632" s="133"/>
      <c r="G632" s="133"/>
      <c r="H632" s="133"/>
      <c r="I632" s="133"/>
      <c r="J632" s="225"/>
      <c r="K632" s="212"/>
      <c r="L632" s="133"/>
      <c r="M632" s="133"/>
      <c r="N632" s="133"/>
      <c r="O632" s="133"/>
      <c r="P632" s="133"/>
      <c r="Q632" s="133"/>
      <c r="R632" s="133"/>
      <c r="S632" s="212"/>
      <c r="T632" s="152"/>
      <c r="U632" s="134"/>
      <c r="V632" s="132"/>
      <c r="W632" s="64"/>
      <c r="X632" s="288" t="str">
        <f>IF(ISBLANK(W632), "", VLOOKUP(W632, Z!$A$2:$C$4127, 3, FALSE))</f>
        <v/>
      </c>
      <c r="Y632" s="162"/>
      <c r="Z632" s="209">
        <f t="shared" si="9"/>
        <v>0</v>
      </c>
      <c r="AA632" s="203"/>
    </row>
    <row r="633" spans="1:27" ht="12.75" customHeight="1" x14ac:dyDescent="0.2">
      <c r="A633" s="208"/>
      <c r="B633" s="205">
        <v>604</v>
      </c>
      <c r="C633" s="132"/>
      <c r="D633" s="64"/>
      <c r="E633" s="288" t="str">
        <f>IF(ISBLANK(D633), "", VLOOKUP(D633, Z!$A$2:$C$4127, 3, FALSE))</f>
        <v/>
      </c>
      <c r="F633" s="133"/>
      <c r="G633" s="133"/>
      <c r="H633" s="133"/>
      <c r="I633" s="133"/>
      <c r="J633" s="225"/>
      <c r="K633" s="212"/>
      <c r="L633" s="133"/>
      <c r="M633" s="133"/>
      <c r="N633" s="133"/>
      <c r="O633" s="133"/>
      <c r="P633" s="133"/>
      <c r="Q633" s="133"/>
      <c r="R633" s="133"/>
      <c r="S633" s="212"/>
      <c r="T633" s="152"/>
      <c r="U633" s="134"/>
      <c r="V633" s="132"/>
      <c r="W633" s="64"/>
      <c r="X633" s="288" t="str">
        <f>IF(ISBLANK(W633), "", VLOOKUP(W633, Z!$A$2:$C$4127, 3, FALSE))</f>
        <v/>
      </c>
      <c r="Y633" s="162"/>
      <c r="Z633" s="209">
        <f t="shared" si="9"/>
        <v>0</v>
      </c>
      <c r="AA633" s="203"/>
    </row>
    <row r="634" spans="1:27" ht="12.75" customHeight="1" x14ac:dyDescent="0.2">
      <c r="A634" s="208"/>
      <c r="B634" s="205">
        <v>605</v>
      </c>
      <c r="C634" s="132"/>
      <c r="D634" s="64"/>
      <c r="E634" s="288" t="str">
        <f>IF(ISBLANK(D634), "", VLOOKUP(D634, Z!$A$2:$C$4127, 3, FALSE))</f>
        <v/>
      </c>
      <c r="F634" s="133"/>
      <c r="G634" s="133"/>
      <c r="H634" s="133"/>
      <c r="I634" s="133"/>
      <c r="J634" s="225"/>
      <c r="K634" s="212"/>
      <c r="L634" s="133"/>
      <c r="M634" s="133"/>
      <c r="N634" s="133"/>
      <c r="O634" s="133"/>
      <c r="P634" s="133"/>
      <c r="Q634" s="133"/>
      <c r="R634" s="133"/>
      <c r="S634" s="212"/>
      <c r="T634" s="152"/>
      <c r="U634" s="134"/>
      <c r="V634" s="132"/>
      <c r="W634" s="64"/>
      <c r="X634" s="288" t="str">
        <f>IF(ISBLANK(W634), "", VLOOKUP(W634, Z!$A$2:$C$4127, 3, FALSE))</f>
        <v/>
      </c>
      <c r="Y634" s="162"/>
      <c r="Z634" s="209">
        <f t="shared" si="9"/>
        <v>0</v>
      </c>
      <c r="AA634" s="203"/>
    </row>
    <row r="635" spans="1:27" ht="12.75" customHeight="1" x14ac:dyDescent="0.2">
      <c r="A635" s="208"/>
      <c r="B635" s="205">
        <v>606</v>
      </c>
      <c r="C635" s="132"/>
      <c r="D635" s="64"/>
      <c r="E635" s="288" t="str">
        <f>IF(ISBLANK(D635), "", VLOOKUP(D635, Z!$A$2:$C$4127, 3, FALSE))</f>
        <v/>
      </c>
      <c r="F635" s="133"/>
      <c r="G635" s="133"/>
      <c r="H635" s="133"/>
      <c r="I635" s="133"/>
      <c r="J635" s="225"/>
      <c r="K635" s="212"/>
      <c r="L635" s="133"/>
      <c r="M635" s="133"/>
      <c r="N635" s="133"/>
      <c r="O635" s="133"/>
      <c r="P635" s="133"/>
      <c r="Q635" s="133"/>
      <c r="R635" s="133"/>
      <c r="S635" s="212"/>
      <c r="T635" s="152"/>
      <c r="U635" s="134"/>
      <c r="V635" s="132"/>
      <c r="W635" s="64"/>
      <c r="X635" s="288" t="str">
        <f>IF(ISBLANK(W635), "", VLOOKUP(W635, Z!$A$2:$C$4127, 3, FALSE))</f>
        <v/>
      </c>
      <c r="Y635" s="162"/>
      <c r="Z635" s="209">
        <f t="shared" si="9"/>
        <v>0</v>
      </c>
      <c r="AA635" s="203"/>
    </row>
    <row r="636" spans="1:27" ht="12.75" customHeight="1" x14ac:dyDescent="0.2">
      <c r="A636" s="208"/>
      <c r="B636" s="205">
        <v>607</v>
      </c>
      <c r="C636" s="132"/>
      <c r="D636" s="64"/>
      <c r="E636" s="288" t="str">
        <f>IF(ISBLANK(D636), "", VLOOKUP(D636, Z!$A$2:$C$4127, 3, FALSE))</f>
        <v/>
      </c>
      <c r="F636" s="133"/>
      <c r="G636" s="133"/>
      <c r="H636" s="133"/>
      <c r="I636" s="133"/>
      <c r="J636" s="225"/>
      <c r="K636" s="212"/>
      <c r="L636" s="133"/>
      <c r="M636" s="133"/>
      <c r="N636" s="133"/>
      <c r="O636" s="133"/>
      <c r="P636" s="133"/>
      <c r="Q636" s="133"/>
      <c r="R636" s="133"/>
      <c r="S636" s="212"/>
      <c r="T636" s="152"/>
      <c r="U636" s="134"/>
      <c r="V636" s="132"/>
      <c r="W636" s="64"/>
      <c r="X636" s="288" t="str">
        <f>IF(ISBLANK(W636), "", VLOOKUP(W636, Z!$A$2:$C$4127, 3, FALSE))</f>
        <v/>
      </c>
      <c r="Y636" s="162"/>
      <c r="Z636" s="209">
        <f t="shared" si="9"/>
        <v>0</v>
      </c>
      <c r="AA636" s="203"/>
    </row>
    <row r="637" spans="1:27" ht="12.75" customHeight="1" x14ac:dyDescent="0.2">
      <c r="A637" s="208"/>
      <c r="B637" s="205">
        <v>608</v>
      </c>
      <c r="C637" s="132"/>
      <c r="D637" s="64"/>
      <c r="E637" s="288" t="str">
        <f>IF(ISBLANK(D637), "", VLOOKUP(D637, Z!$A$2:$C$4127, 3, FALSE))</f>
        <v/>
      </c>
      <c r="F637" s="133"/>
      <c r="G637" s="133"/>
      <c r="H637" s="133"/>
      <c r="I637" s="133"/>
      <c r="J637" s="225"/>
      <c r="K637" s="212"/>
      <c r="L637" s="133"/>
      <c r="M637" s="133"/>
      <c r="N637" s="133"/>
      <c r="O637" s="133"/>
      <c r="P637" s="133"/>
      <c r="Q637" s="133"/>
      <c r="R637" s="133"/>
      <c r="S637" s="212"/>
      <c r="T637" s="152"/>
      <c r="U637" s="134"/>
      <c r="V637" s="132"/>
      <c r="W637" s="64"/>
      <c r="X637" s="288" t="str">
        <f>IF(ISBLANK(W637), "", VLOOKUP(W637, Z!$A$2:$C$4127, 3, FALSE))</f>
        <v/>
      </c>
      <c r="Y637" s="162"/>
      <c r="Z637" s="209">
        <f t="shared" si="9"/>
        <v>0</v>
      </c>
      <c r="AA637" s="203"/>
    </row>
    <row r="638" spans="1:27" ht="12.75" customHeight="1" x14ac:dyDescent="0.2">
      <c r="A638" s="208"/>
      <c r="B638" s="205">
        <v>609</v>
      </c>
      <c r="C638" s="132"/>
      <c r="D638" s="64"/>
      <c r="E638" s="288" t="str">
        <f>IF(ISBLANK(D638), "", VLOOKUP(D638, Z!$A$2:$C$4127, 3, FALSE))</f>
        <v/>
      </c>
      <c r="F638" s="133"/>
      <c r="G638" s="133"/>
      <c r="H638" s="133"/>
      <c r="I638" s="133"/>
      <c r="J638" s="225"/>
      <c r="K638" s="212"/>
      <c r="L638" s="133"/>
      <c r="M638" s="133"/>
      <c r="N638" s="133"/>
      <c r="O638" s="133"/>
      <c r="P638" s="133"/>
      <c r="Q638" s="133"/>
      <c r="R638" s="133"/>
      <c r="S638" s="212"/>
      <c r="T638" s="152"/>
      <c r="U638" s="134"/>
      <c r="V638" s="132"/>
      <c r="W638" s="64"/>
      <c r="X638" s="288" t="str">
        <f>IF(ISBLANK(W638), "", VLOOKUP(W638, Z!$A$2:$C$4127, 3, FALSE))</f>
        <v/>
      </c>
      <c r="Y638" s="162"/>
      <c r="Z638" s="209">
        <f t="shared" si="9"/>
        <v>0</v>
      </c>
      <c r="AA638" s="203"/>
    </row>
    <row r="639" spans="1:27" ht="12.75" customHeight="1" x14ac:dyDescent="0.2">
      <c r="A639" s="208"/>
      <c r="B639" s="205">
        <v>610</v>
      </c>
      <c r="C639" s="132"/>
      <c r="D639" s="64"/>
      <c r="E639" s="288" t="str">
        <f>IF(ISBLANK(D639), "", VLOOKUP(D639, Z!$A$2:$C$4127, 3, FALSE))</f>
        <v/>
      </c>
      <c r="F639" s="133"/>
      <c r="G639" s="133"/>
      <c r="H639" s="133"/>
      <c r="I639" s="133"/>
      <c r="J639" s="225"/>
      <c r="K639" s="212"/>
      <c r="L639" s="133"/>
      <c r="M639" s="133"/>
      <c r="N639" s="133"/>
      <c r="O639" s="133"/>
      <c r="P639" s="133"/>
      <c r="Q639" s="133"/>
      <c r="R639" s="133"/>
      <c r="S639" s="212"/>
      <c r="T639" s="152"/>
      <c r="U639" s="134"/>
      <c r="V639" s="132"/>
      <c r="W639" s="64"/>
      <c r="X639" s="288" t="str">
        <f>IF(ISBLANK(W639), "", VLOOKUP(W639, Z!$A$2:$C$4127, 3, FALSE))</f>
        <v/>
      </c>
      <c r="Y639" s="162"/>
      <c r="Z639" s="209">
        <f t="shared" si="9"/>
        <v>0</v>
      </c>
      <c r="AA639" s="203"/>
    </row>
    <row r="640" spans="1:27" ht="12.75" customHeight="1" x14ac:dyDescent="0.2">
      <c r="A640" s="208"/>
      <c r="B640" s="205">
        <v>611</v>
      </c>
      <c r="C640" s="132"/>
      <c r="D640" s="64"/>
      <c r="E640" s="288" t="str">
        <f>IF(ISBLANK(D640), "", VLOOKUP(D640, Z!$A$2:$C$4127, 3, FALSE))</f>
        <v/>
      </c>
      <c r="F640" s="133"/>
      <c r="G640" s="133"/>
      <c r="H640" s="133"/>
      <c r="I640" s="133"/>
      <c r="J640" s="225"/>
      <c r="K640" s="212"/>
      <c r="L640" s="133"/>
      <c r="M640" s="133"/>
      <c r="N640" s="133"/>
      <c r="O640" s="133"/>
      <c r="P640" s="133"/>
      <c r="Q640" s="133"/>
      <c r="R640" s="133"/>
      <c r="S640" s="212"/>
      <c r="T640" s="152"/>
      <c r="U640" s="134"/>
      <c r="V640" s="132"/>
      <c r="W640" s="64"/>
      <c r="X640" s="288" t="str">
        <f>IF(ISBLANK(W640), "", VLOOKUP(W640, Z!$A$2:$C$4127, 3, FALSE))</f>
        <v/>
      </c>
      <c r="Y640" s="162"/>
      <c r="Z640" s="209">
        <f t="shared" si="9"/>
        <v>0</v>
      </c>
      <c r="AA640" s="203"/>
    </row>
    <row r="641" spans="1:27" ht="12.75" customHeight="1" x14ac:dyDescent="0.2">
      <c r="A641" s="208"/>
      <c r="B641" s="205">
        <v>612</v>
      </c>
      <c r="C641" s="132"/>
      <c r="D641" s="64"/>
      <c r="E641" s="288" t="str">
        <f>IF(ISBLANK(D641), "", VLOOKUP(D641, Z!$A$2:$C$4127, 3, FALSE))</f>
        <v/>
      </c>
      <c r="F641" s="133"/>
      <c r="G641" s="133"/>
      <c r="H641" s="133"/>
      <c r="I641" s="133"/>
      <c r="J641" s="225"/>
      <c r="K641" s="212"/>
      <c r="L641" s="133"/>
      <c r="M641" s="133"/>
      <c r="N641" s="133"/>
      <c r="O641" s="133"/>
      <c r="P641" s="133"/>
      <c r="Q641" s="133"/>
      <c r="R641" s="133"/>
      <c r="S641" s="212"/>
      <c r="T641" s="152"/>
      <c r="U641" s="134"/>
      <c r="V641" s="132"/>
      <c r="W641" s="64"/>
      <c r="X641" s="288" t="str">
        <f>IF(ISBLANK(W641), "", VLOOKUP(W641, Z!$A$2:$C$4127, 3, FALSE))</f>
        <v/>
      </c>
      <c r="Y641" s="162"/>
      <c r="Z641" s="209">
        <f t="shared" si="9"/>
        <v>0</v>
      </c>
      <c r="AA641" s="203"/>
    </row>
    <row r="642" spans="1:27" ht="12.75" customHeight="1" x14ac:dyDescent="0.2">
      <c r="A642" s="208"/>
      <c r="B642" s="205">
        <v>613</v>
      </c>
      <c r="C642" s="132"/>
      <c r="D642" s="64"/>
      <c r="E642" s="288" t="str">
        <f>IF(ISBLANK(D642), "", VLOOKUP(D642, Z!$A$2:$C$4127, 3, FALSE))</f>
        <v/>
      </c>
      <c r="F642" s="133"/>
      <c r="G642" s="133"/>
      <c r="H642" s="133"/>
      <c r="I642" s="133"/>
      <c r="J642" s="225"/>
      <c r="K642" s="212"/>
      <c r="L642" s="133"/>
      <c r="M642" s="133"/>
      <c r="N642" s="133"/>
      <c r="O642" s="133"/>
      <c r="P642" s="133"/>
      <c r="Q642" s="133"/>
      <c r="R642" s="133"/>
      <c r="S642" s="212"/>
      <c r="T642" s="152"/>
      <c r="U642" s="134"/>
      <c r="V642" s="132"/>
      <c r="W642" s="64"/>
      <c r="X642" s="288" t="str">
        <f>IF(ISBLANK(W642), "", VLOOKUP(W642, Z!$A$2:$C$4127, 3, FALSE))</f>
        <v/>
      </c>
      <c r="Y642" s="162"/>
      <c r="Z642" s="209">
        <f t="shared" si="9"/>
        <v>0</v>
      </c>
      <c r="AA642" s="203"/>
    </row>
    <row r="643" spans="1:27" ht="12.75" customHeight="1" x14ac:dyDescent="0.2">
      <c r="A643" s="208"/>
      <c r="B643" s="205">
        <v>614</v>
      </c>
      <c r="C643" s="132"/>
      <c r="D643" s="64"/>
      <c r="E643" s="288" t="str">
        <f>IF(ISBLANK(D643), "", VLOOKUP(D643, Z!$A$2:$C$4127, 3, FALSE))</f>
        <v/>
      </c>
      <c r="F643" s="133"/>
      <c r="G643" s="133"/>
      <c r="H643" s="133"/>
      <c r="I643" s="133"/>
      <c r="J643" s="225"/>
      <c r="K643" s="212"/>
      <c r="L643" s="133"/>
      <c r="M643" s="133"/>
      <c r="N643" s="133"/>
      <c r="O643" s="133"/>
      <c r="P643" s="133"/>
      <c r="Q643" s="133"/>
      <c r="R643" s="133"/>
      <c r="S643" s="212"/>
      <c r="T643" s="152"/>
      <c r="U643" s="134"/>
      <c r="V643" s="132"/>
      <c r="W643" s="64"/>
      <c r="X643" s="288" t="str">
        <f>IF(ISBLANK(W643), "", VLOOKUP(W643, Z!$A$2:$C$4127, 3, FALSE))</f>
        <v/>
      </c>
      <c r="Y643" s="162"/>
      <c r="Z643" s="209">
        <f t="shared" si="9"/>
        <v>0</v>
      </c>
      <c r="AA643" s="203"/>
    </row>
    <row r="644" spans="1:27" ht="12.75" customHeight="1" x14ac:dyDescent="0.2">
      <c r="A644" s="208"/>
      <c r="B644" s="205">
        <v>615</v>
      </c>
      <c r="C644" s="132"/>
      <c r="D644" s="64"/>
      <c r="E644" s="288" t="str">
        <f>IF(ISBLANK(D644), "", VLOOKUP(D644, Z!$A$2:$C$4127, 3, FALSE))</f>
        <v/>
      </c>
      <c r="F644" s="133"/>
      <c r="G644" s="133"/>
      <c r="H644" s="133"/>
      <c r="I644" s="133"/>
      <c r="J644" s="225"/>
      <c r="K644" s="212"/>
      <c r="L644" s="133"/>
      <c r="M644" s="133"/>
      <c r="N644" s="133"/>
      <c r="O644" s="133"/>
      <c r="P644" s="133"/>
      <c r="Q644" s="133"/>
      <c r="R644" s="133"/>
      <c r="S644" s="212"/>
      <c r="T644" s="152"/>
      <c r="U644" s="134"/>
      <c r="V644" s="132"/>
      <c r="W644" s="64"/>
      <c r="X644" s="288" t="str">
        <f>IF(ISBLANK(W644), "", VLOOKUP(W644, Z!$A$2:$C$4127, 3, FALSE))</f>
        <v/>
      </c>
      <c r="Y644" s="162"/>
      <c r="Z644" s="209">
        <f t="shared" si="9"/>
        <v>0</v>
      </c>
      <c r="AA644" s="203"/>
    </row>
    <row r="645" spans="1:27" ht="12.75" customHeight="1" x14ac:dyDescent="0.2">
      <c r="A645" s="208"/>
      <c r="B645" s="205">
        <v>616</v>
      </c>
      <c r="C645" s="132"/>
      <c r="D645" s="64"/>
      <c r="E645" s="288" t="str">
        <f>IF(ISBLANK(D645), "", VLOOKUP(D645, Z!$A$2:$C$4127, 3, FALSE))</f>
        <v/>
      </c>
      <c r="F645" s="133"/>
      <c r="G645" s="133"/>
      <c r="H645" s="133"/>
      <c r="I645" s="133"/>
      <c r="J645" s="225"/>
      <c r="K645" s="212"/>
      <c r="L645" s="133"/>
      <c r="M645" s="133"/>
      <c r="N645" s="133"/>
      <c r="O645" s="133"/>
      <c r="P645" s="133"/>
      <c r="Q645" s="133"/>
      <c r="R645" s="133"/>
      <c r="S645" s="212"/>
      <c r="T645" s="152"/>
      <c r="U645" s="134"/>
      <c r="V645" s="132"/>
      <c r="W645" s="64"/>
      <c r="X645" s="288" t="str">
        <f>IF(ISBLANK(W645), "", VLOOKUP(W645, Z!$A$2:$C$4127, 3, FALSE))</f>
        <v/>
      </c>
      <c r="Y645" s="162"/>
      <c r="Z645" s="209">
        <f t="shared" si="9"/>
        <v>0</v>
      </c>
      <c r="AA645" s="203"/>
    </row>
    <row r="646" spans="1:27" ht="12.75" customHeight="1" x14ac:dyDescent="0.2">
      <c r="A646" s="208"/>
      <c r="B646" s="205">
        <v>617</v>
      </c>
      <c r="C646" s="132"/>
      <c r="D646" s="64"/>
      <c r="E646" s="288" t="str">
        <f>IF(ISBLANK(D646), "", VLOOKUP(D646, Z!$A$2:$C$4127, 3, FALSE))</f>
        <v/>
      </c>
      <c r="F646" s="133"/>
      <c r="G646" s="133"/>
      <c r="H646" s="133"/>
      <c r="I646" s="133"/>
      <c r="J646" s="225"/>
      <c r="K646" s="212"/>
      <c r="L646" s="133"/>
      <c r="M646" s="133"/>
      <c r="N646" s="133"/>
      <c r="O646" s="133"/>
      <c r="P646" s="133"/>
      <c r="Q646" s="133"/>
      <c r="R646" s="133"/>
      <c r="S646" s="212"/>
      <c r="T646" s="152"/>
      <c r="U646" s="134"/>
      <c r="V646" s="132"/>
      <c r="W646" s="64"/>
      <c r="X646" s="288" t="str">
        <f>IF(ISBLANK(W646), "", VLOOKUP(W646, Z!$A$2:$C$4127, 3, FALSE))</f>
        <v/>
      </c>
      <c r="Y646" s="162"/>
      <c r="Z646" s="209">
        <f t="shared" si="9"/>
        <v>0</v>
      </c>
      <c r="AA646" s="203"/>
    </row>
    <row r="647" spans="1:27" ht="12.75" customHeight="1" x14ac:dyDescent="0.2">
      <c r="A647" s="208"/>
      <c r="B647" s="205">
        <v>618</v>
      </c>
      <c r="C647" s="132"/>
      <c r="D647" s="64"/>
      <c r="E647" s="288" t="str">
        <f>IF(ISBLANK(D647), "", VLOOKUP(D647, Z!$A$2:$C$4127, 3, FALSE))</f>
        <v/>
      </c>
      <c r="F647" s="133"/>
      <c r="G647" s="133"/>
      <c r="H647" s="133"/>
      <c r="I647" s="133"/>
      <c r="J647" s="225"/>
      <c r="K647" s="212"/>
      <c r="L647" s="133"/>
      <c r="M647" s="133"/>
      <c r="N647" s="133"/>
      <c r="O647" s="133"/>
      <c r="P647" s="133"/>
      <c r="Q647" s="133"/>
      <c r="R647" s="133"/>
      <c r="S647" s="212"/>
      <c r="T647" s="152"/>
      <c r="U647" s="134"/>
      <c r="V647" s="132"/>
      <c r="W647" s="64"/>
      <c r="X647" s="288" t="str">
        <f>IF(ISBLANK(W647), "", VLOOKUP(W647, Z!$A$2:$C$4127, 3, FALSE))</f>
        <v/>
      </c>
      <c r="Y647" s="162"/>
      <c r="Z647" s="209">
        <f t="shared" si="9"/>
        <v>0</v>
      </c>
      <c r="AA647" s="203"/>
    </row>
    <row r="648" spans="1:27" ht="12.75" customHeight="1" x14ac:dyDescent="0.2">
      <c r="A648" s="208"/>
      <c r="B648" s="205">
        <v>619</v>
      </c>
      <c r="C648" s="132"/>
      <c r="D648" s="64"/>
      <c r="E648" s="288" t="str">
        <f>IF(ISBLANK(D648), "", VLOOKUP(D648, Z!$A$2:$C$4127, 3, FALSE))</f>
        <v/>
      </c>
      <c r="F648" s="133"/>
      <c r="G648" s="133"/>
      <c r="H648" s="133"/>
      <c r="I648" s="133"/>
      <c r="J648" s="225"/>
      <c r="K648" s="212"/>
      <c r="L648" s="133"/>
      <c r="M648" s="133"/>
      <c r="N648" s="133"/>
      <c r="O648" s="133"/>
      <c r="P648" s="133"/>
      <c r="Q648" s="133"/>
      <c r="R648" s="133"/>
      <c r="S648" s="212"/>
      <c r="T648" s="152"/>
      <c r="U648" s="134"/>
      <c r="V648" s="132"/>
      <c r="W648" s="64"/>
      <c r="X648" s="288" t="str">
        <f>IF(ISBLANK(W648), "", VLOOKUP(W648, Z!$A$2:$C$4127, 3, FALSE))</f>
        <v/>
      </c>
      <c r="Y648" s="162"/>
      <c r="Z648" s="209">
        <f t="shared" si="9"/>
        <v>0</v>
      </c>
      <c r="AA648" s="203"/>
    </row>
    <row r="649" spans="1:27" ht="12.75" customHeight="1" x14ac:dyDescent="0.2">
      <c r="A649" s="208"/>
      <c r="B649" s="205">
        <v>620</v>
      </c>
      <c r="C649" s="132"/>
      <c r="D649" s="64"/>
      <c r="E649" s="288" t="str">
        <f>IF(ISBLANK(D649), "", VLOOKUP(D649, Z!$A$2:$C$4127, 3, FALSE))</f>
        <v/>
      </c>
      <c r="F649" s="133"/>
      <c r="G649" s="133"/>
      <c r="H649" s="133"/>
      <c r="I649" s="133"/>
      <c r="J649" s="225"/>
      <c r="K649" s="212"/>
      <c r="L649" s="133"/>
      <c r="M649" s="133"/>
      <c r="N649" s="133"/>
      <c r="O649" s="133"/>
      <c r="P649" s="133"/>
      <c r="Q649" s="133"/>
      <c r="R649" s="133"/>
      <c r="S649" s="212"/>
      <c r="T649" s="152"/>
      <c r="U649" s="134"/>
      <c r="V649" s="132"/>
      <c r="W649" s="64"/>
      <c r="X649" s="288" t="str">
        <f>IF(ISBLANK(W649), "", VLOOKUP(W649, Z!$A$2:$C$4127, 3, FALSE))</f>
        <v/>
      </c>
      <c r="Y649" s="162"/>
      <c r="Z649" s="209">
        <f t="shared" si="9"/>
        <v>0</v>
      </c>
      <c r="AA649" s="203"/>
    </row>
    <row r="650" spans="1:27" ht="12.75" customHeight="1" x14ac:dyDescent="0.2">
      <c r="A650" s="208"/>
      <c r="B650" s="205">
        <v>621</v>
      </c>
      <c r="C650" s="132"/>
      <c r="D650" s="64"/>
      <c r="E650" s="288" t="str">
        <f>IF(ISBLANK(D650), "", VLOOKUP(D650, Z!$A$2:$C$4127, 3, FALSE))</f>
        <v/>
      </c>
      <c r="F650" s="133"/>
      <c r="G650" s="133"/>
      <c r="H650" s="133"/>
      <c r="I650" s="133"/>
      <c r="J650" s="225"/>
      <c r="K650" s="212"/>
      <c r="L650" s="133"/>
      <c r="M650" s="133"/>
      <c r="N650" s="133"/>
      <c r="O650" s="133"/>
      <c r="P650" s="133"/>
      <c r="Q650" s="133"/>
      <c r="R650" s="133"/>
      <c r="S650" s="212"/>
      <c r="T650" s="152"/>
      <c r="U650" s="134"/>
      <c r="V650" s="132"/>
      <c r="W650" s="64"/>
      <c r="X650" s="288" t="str">
        <f>IF(ISBLANK(W650), "", VLOOKUP(W650, Z!$A$2:$C$4127, 3, FALSE))</f>
        <v/>
      </c>
      <c r="Y650" s="162"/>
      <c r="Z650" s="209">
        <f t="shared" si="9"/>
        <v>0</v>
      </c>
      <c r="AA650" s="203"/>
    </row>
    <row r="651" spans="1:27" ht="12.75" customHeight="1" x14ac:dyDescent="0.2">
      <c r="A651" s="208"/>
      <c r="B651" s="205">
        <v>622</v>
      </c>
      <c r="C651" s="132"/>
      <c r="D651" s="64"/>
      <c r="E651" s="288" t="str">
        <f>IF(ISBLANK(D651), "", VLOOKUP(D651, Z!$A$2:$C$4127, 3, FALSE))</f>
        <v/>
      </c>
      <c r="F651" s="133"/>
      <c r="G651" s="133"/>
      <c r="H651" s="133"/>
      <c r="I651" s="133"/>
      <c r="J651" s="225"/>
      <c r="K651" s="212"/>
      <c r="L651" s="133"/>
      <c r="M651" s="133"/>
      <c r="N651" s="133"/>
      <c r="O651" s="133"/>
      <c r="P651" s="133"/>
      <c r="Q651" s="133"/>
      <c r="R651" s="133"/>
      <c r="S651" s="212"/>
      <c r="T651" s="152"/>
      <c r="U651" s="134"/>
      <c r="V651" s="132"/>
      <c r="W651" s="64"/>
      <c r="X651" s="288" t="str">
        <f>IF(ISBLANK(W651), "", VLOOKUP(W651, Z!$A$2:$C$4127, 3, FALSE))</f>
        <v/>
      </c>
      <c r="Y651" s="162"/>
      <c r="Z651" s="209">
        <f t="shared" si="9"/>
        <v>0</v>
      </c>
      <c r="AA651" s="203"/>
    </row>
    <row r="652" spans="1:27" ht="12.75" customHeight="1" x14ac:dyDescent="0.2">
      <c r="A652" s="208"/>
      <c r="B652" s="205">
        <v>623</v>
      </c>
      <c r="C652" s="132"/>
      <c r="D652" s="64"/>
      <c r="E652" s="288" t="str">
        <f>IF(ISBLANK(D652), "", VLOOKUP(D652, Z!$A$2:$C$4127, 3, FALSE))</f>
        <v/>
      </c>
      <c r="F652" s="133"/>
      <c r="G652" s="133"/>
      <c r="H652" s="133"/>
      <c r="I652" s="133"/>
      <c r="J652" s="225"/>
      <c r="K652" s="212"/>
      <c r="L652" s="133"/>
      <c r="M652" s="133"/>
      <c r="N652" s="133"/>
      <c r="O652" s="133"/>
      <c r="P652" s="133"/>
      <c r="Q652" s="133"/>
      <c r="R652" s="133"/>
      <c r="S652" s="212"/>
      <c r="T652" s="152"/>
      <c r="U652" s="134"/>
      <c r="V652" s="132"/>
      <c r="W652" s="64"/>
      <c r="X652" s="288" t="str">
        <f>IF(ISBLANK(W652), "", VLOOKUP(W652, Z!$A$2:$C$4127, 3, FALSE))</f>
        <v/>
      </c>
      <c r="Y652" s="162"/>
      <c r="Z652" s="209">
        <f t="shared" si="9"/>
        <v>0</v>
      </c>
      <c r="AA652" s="203"/>
    </row>
    <row r="653" spans="1:27" ht="12.75" customHeight="1" x14ac:dyDescent="0.2">
      <c r="A653" s="208"/>
      <c r="B653" s="205">
        <v>624</v>
      </c>
      <c r="C653" s="132"/>
      <c r="D653" s="64"/>
      <c r="E653" s="288" t="str">
        <f>IF(ISBLANK(D653), "", VLOOKUP(D653, Z!$A$2:$C$4127, 3, FALSE))</f>
        <v/>
      </c>
      <c r="F653" s="133"/>
      <c r="G653" s="133"/>
      <c r="H653" s="133"/>
      <c r="I653" s="133"/>
      <c r="J653" s="225"/>
      <c r="K653" s="212"/>
      <c r="L653" s="133"/>
      <c r="M653" s="133"/>
      <c r="N653" s="133"/>
      <c r="O653" s="133"/>
      <c r="P653" s="133"/>
      <c r="Q653" s="133"/>
      <c r="R653" s="133"/>
      <c r="S653" s="212"/>
      <c r="T653" s="152"/>
      <c r="U653" s="134"/>
      <c r="V653" s="132"/>
      <c r="W653" s="64"/>
      <c r="X653" s="288" t="str">
        <f>IF(ISBLANK(W653), "", VLOOKUP(W653, Z!$A$2:$C$4127, 3, FALSE))</f>
        <v/>
      </c>
      <c r="Y653" s="162"/>
      <c r="Z653" s="209">
        <f t="shared" si="9"/>
        <v>0</v>
      </c>
      <c r="AA653" s="203"/>
    </row>
    <row r="654" spans="1:27" ht="12.75" customHeight="1" x14ac:dyDescent="0.2">
      <c r="A654" s="208"/>
      <c r="B654" s="205">
        <v>625</v>
      </c>
      <c r="C654" s="132"/>
      <c r="D654" s="64"/>
      <c r="E654" s="288" t="str">
        <f>IF(ISBLANK(D654), "", VLOOKUP(D654, Z!$A$2:$C$4127, 3, FALSE))</f>
        <v/>
      </c>
      <c r="F654" s="133"/>
      <c r="G654" s="133"/>
      <c r="H654" s="133"/>
      <c r="I654" s="133"/>
      <c r="J654" s="225"/>
      <c r="K654" s="212"/>
      <c r="L654" s="133"/>
      <c r="M654" s="133"/>
      <c r="N654" s="133"/>
      <c r="O654" s="133"/>
      <c r="P654" s="133"/>
      <c r="Q654" s="133"/>
      <c r="R654" s="133"/>
      <c r="S654" s="212"/>
      <c r="T654" s="152"/>
      <c r="U654" s="134"/>
      <c r="V654" s="132"/>
      <c r="W654" s="64"/>
      <c r="X654" s="288" t="str">
        <f>IF(ISBLANK(W654), "", VLOOKUP(W654, Z!$A$2:$C$4127, 3, FALSE))</f>
        <v/>
      </c>
      <c r="Y654" s="162"/>
      <c r="Z654" s="209">
        <f t="shared" si="9"/>
        <v>0</v>
      </c>
      <c r="AA654" s="203"/>
    </row>
    <row r="655" spans="1:27" ht="12.75" customHeight="1" x14ac:dyDescent="0.2">
      <c r="A655" s="208"/>
      <c r="B655" s="205">
        <v>626</v>
      </c>
      <c r="C655" s="132"/>
      <c r="D655" s="64"/>
      <c r="E655" s="288" t="str">
        <f>IF(ISBLANK(D655), "", VLOOKUP(D655, Z!$A$2:$C$4127, 3, FALSE))</f>
        <v/>
      </c>
      <c r="F655" s="133"/>
      <c r="G655" s="133"/>
      <c r="H655" s="133"/>
      <c r="I655" s="133"/>
      <c r="J655" s="225"/>
      <c r="K655" s="212"/>
      <c r="L655" s="133"/>
      <c r="M655" s="133"/>
      <c r="N655" s="133"/>
      <c r="O655" s="133"/>
      <c r="P655" s="133"/>
      <c r="Q655" s="133"/>
      <c r="R655" s="133"/>
      <c r="S655" s="212"/>
      <c r="T655" s="152"/>
      <c r="U655" s="134"/>
      <c r="V655" s="132"/>
      <c r="W655" s="64"/>
      <c r="X655" s="288" t="str">
        <f>IF(ISBLANK(W655), "", VLOOKUP(W655, Z!$A$2:$C$4127, 3, FALSE))</f>
        <v/>
      </c>
      <c r="Y655" s="162"/>
      <c r="Z655" s="209">
        <f t="shared" si="9"/>
        <v>0</v>
      </c>
      <c r="AA655" s="203"/>
    </row>
    <row r="656" spans="1:27" ht="12.75" customHeight="1" x14ac:dyDescent="0.2">
      <c r="A656" s="208"/>
      <c r="B656" s="205">
        <v>627</v>
      </c>
      <c r="C656" s="132"/>
      <c r="D656" s="64"/>
      <c r="E656" s="288" t="str">
        <f>IF(ISBLANK(D656), "", VLOOKUP(D656, Z!$A$2:$C$4127, 3, FALSE))</f>
        <v/>
      </c>
      <c r="F656" s="133"/>
      <c r="G656" s="133"/>
      <c r="H656" s="133"/>
      <c r="I656" s="133"/>
      <c r="J656" s="225"/>
      <c r="K656" s="212"/>
      <c r="L656" s="133"/>
      <c r="M656" s="133"/>
      <c r="N656" s="133"/>
      <c r="O656" s="133"/>
      <c r="P656" s="133"/>
      <c r="Q656" s="133"/>
      <c r="R656" s="133"/>
      <c r="S656" s="212"/>
      <c r="T656" s="152"/>
      <c r="U656" s="134"/>
      <c r="V656" s="132"/>
      <c r="W656" s="64"/>
      <c r="X656" s="288" t="str">
        <f>IF(ISBLANK(W656), "", VLOOKUP(W656, Z!$A$2:$C$4127, 3, FALSE))</f>
        <v/>
      </c>
      <c r="Y656" s="162"/>
      <c r="Z656" s="209">
        <f t="shared" si="9"/>
        <v>0</v>
      </c>
      <c r="AA656" s="203"/>
    </row>
    <row r="657" spans="1:27" ht="12.75" customHeight="1" x14ac:dyDescent="0.2">
      <c r="A657" s="208"/>
      <c r="B657" s="205">
        <v>628</v>
      </c>
      <c r="C657" s="132"/>
      <c r="D657" s="64"/>
      <c r="E657" s="288" t="str">
        <f>IF(ISBLANK(D657), "", VLOOKUP(D657, Z!$A$2:$C$4127, 3, FALSE))</f>
        <v/>
      </c>
      <c r="F657" s="133"/>
      <c r="G657" s="133"/>
      <c r="H657" s="133"/>
      <c r="I657" s="133"/>
      <c r="J657" s="225"/>
      <c r="K657" s="212"/>
      <c r="L657" s="133"/>
      <c r="M657" s="133"/>
      <c r="N657" s="133"/>
      <c r="O657" s="133"/>
      <c r="P657" s="133"/>
      <c r="Q657" s="133"/>
      <c r="R657" s="133"/>
      <c r="S657" s="212"/>
      <c r="T657" s="152"/>
      <c r="U657" s="134"/>
      <c r="V657" s="132"/>
      <c r="W657" s="64"/>
      <c r="X657" s="288" t="str">
        <f>IF(ISBLANK(W657), "", VLOOKUP(W657, Z!$A$2:$C$4127, 3, FALSE))</f>
        <v/>
      </c>
      <c r="Y657" s="162"/>
      <c r="Z657" s="209">
        <f t="shared" si="9"/>
        <v>0</v>
      </c>
      <c r="AA657" s="203"/>
    </row>
    <row r="658" spans="1:27" ht="12.75" customHeight="1" x14ac:dyDescent="0.2">
      <c r="A658" s="208"/>
      <c r="B658" s="205">
        <v>629</v>
      </c>
      <c r="C658" s="132"/>
      <c r="D658" s="64"/>
      <c r="E658" s="288" t="str">
        <f>IF(ISBLANK(D658), "", VLOOKUP(D658, Z!$A$2:$C$4127, 3, FALSE))</f>
        <v/>
      </c>
      <c r="F658" s="133"/>
      <c r="G658" s="133"/>
      <c r="H658" s="133"/>
      <c r="I658" s="133"/>
      <c r="J658" s="225"/>
      <c r="K658" s="212"/>
      <c r="L658" s="133"/>
      <c r="M658" s="133"/>
      <c r="N658" s="133"/>
      <c r="O658" s="133"/>
      <c r="P658" s="133"/>
      <c r="Q658" s="133"/>
      <c r="R658" s="133"/>
      <c r="S658" s="212"/>
      <c r="T658" s="152"/>
      <c r="U658" s="134"/>
      <c r="V658" s="132"/>
      <c r="W658" s="64"/>
      <c r="X658" s="288" t="str">
        <f>IF(ISBLANK(W658), "", VLOOKUP(W658, Z!$A$2:$C$4127, 3, FALSE))</f>
        <v/>
      </c>
      <c r="Y658" s="162"/>
      <c r="Z658" s="209">
        <f t="shared" si="9"/>
        <v>0</v>
      </c>
      <c r="AA658" s="203"/>
    </row>
    <row r="659" spans="1:27" ht="12.75" customHeight="1" x14ac:dyDescent="0.2">
      <c r="A659" s="208"/>
      <c r="B659" s="205">
        <v>630</v>
      </c>
      <c r="C659" s="132"/>
      <c r="D659" s="64"/>
      <c r="E659" s="288" t="str">
        <f>IF(ISBLANK(D659), "", VLOOKUP(D659, Z!$A$2:$C$4127, 3, FALSE))</f>
        <v/>
      </c>
      <c r="F659" s="133"/>
      <c r="G659" s="133"/>
      <c r="H659" s="133"/>
      <c r="I659" s="133"/>
      <c r="J659" s="225"/>
      <c r="K659" s="212"/>
      <c r="L659" s="133"/>
      <c r="M659" s="133"/>
      <c r="N659" s="133"/>
      <c r="O659" s="133"/>
      <c r="P659" s="133"/>
      <c r="Q659" s="133"/>
      <c r="R659" s="133"/>
      <c r="S659" s="212"/>
      <c r="T659" s="152"/>
      <c r="U659" s="134"/>
      <c r="V659" s="132"/>
      <c r="W659" s="64"/>
      <c r="X659" s="288" t="str">
        <f>IF(ISBLANK(W659), "", VLOOKUP(W659, Z!$A$2:$C$4127, 3, FALSE))</f>
        <v/>
      </c>
      <c r="Y659" s="162"/>
      <c r="Z659" s="209">
        <f t="shared" si="9"/>
        <v>0</v>
      </c>
      <c r="AA659" s="203"/>
    </row>
    <row r="660" spans="1:27" ht="12.75" customHeight="1" x14ac:dyDescent="0.2">
      <c r="A660" s="208"/>
      <c r="B660" s="205">
        <v>631</v>
      </c>
      <c r="C660" s="132"/>
      <c r="D660" s="64"/>
      <c r="E660" s="288" t="str">
        <f>IF(ISBLANK(D660), "", VLOOKUP(D660, Z!$A$2:$C$4127, 3, FALSE))</f>
        <v/>
      </c>
      <c r="F660" s="133"/>
      <c r="G660" s="133"/>
      <c r="H660" s="133"/>
      <c r="I660" s="133"/>
      <c r="J660" s="225"/>
      <c r="K660" s="212"/>
      <c r="L660" s="133"/>
      <c r="M660" s="133"/>
      <c r="N660" s="133"/>
      <c r="O660" s="133"/>
      <c r="P660" s="133"/>
      <c r="Q660" s="133"/>
      <c r="R660" s="133"/>
      <c r="S660" s="212"/>
      <c r="T660" s="152"/>
      <c r="U660" s="134"/>
      <c r="V660" s="132"/>
      <c r="W660" s="64"/>
      <c r="X660" s="288" t="str">
        <f>IF(ISBLANK(W660), "", VLOOKUP(W660, Z!$A$2:$C$4127, 3, FALSE))</f>
        <v/>
      </c>
      <c r="Y660" s="162"/>
      <c r="Z660" s="209">
        <f t="shared" si="9"/>
        <v>0</v>
      </c>
      <c r="AA660" s="203"/>
    </row>
    <row r="661" spans="1:27" ht="12.75" customHeight="1" x14ac:dyDescent="0.2">
      <c r="A661" s="208"/>
      <c r="B661" s="205">
        <v>632</v>
      </c>
      <c r="C661" s="132"/>
      <c r="D661" s="64"/>
      <c r="E661" s="288" t="str">
        <f>IF(ISBLANK(D661), "", VLOOKUP(D661, Z!$A$2:$C$4127, 3, FALSE))</f>
        <v/>
      </c>
      <c r="F661" s="133"/>
      <c r="G661" s="133"/>
      <c r="H661" s="133"/>
      <c r="I661" s="133"/>
      <c r="J661" s="225"/>
      <c r="K661" s="212"/>
      <c r="L661" s="133"/>
      <c r="M661" s="133"/>
      <c r="N661" s="133"/>
      <c r="O661" s="133"/>
      <c r="P661" s="133"/>
      <c r="Q661" s="133"/>
      <c r="R661" s="133"/>
      <c r="S661" s="212"/>
      <c r="T661" s="152"/>
      <c r="U661" s="134"/>
      <c r="V661" s="132"/>
      <c r="W661" s="64"/>
      <c r="X661" s="288" t="str">
        <f>IF(ISBLANK(W661), "", VLOOKUP(W661, Z!$A$2:$C$4127, 3, FALSE))</f>
        <v/>
      </c>
      <c r="Y661" s="162"/>
      <c r="Z661" s="209">
        <f t="shared" si="9"/>
        <v>0</v>
      </c>
      <c r="AA661" s="203"/>
    </row>
    <row r="662" spans="1:27" ht="12.75" customHeight="1" x14ac:dyDescent="0.2">
      <c r="A662" s="208"/>
      <c r="B662" s="205">
        <v>633</v>
      </c>
      <c r="C662" s="132"/>
      <c r="D662" s="64"/>
      <c r="E662" s="288" t="str">
        <f>IF(ISBLANK(D662), "", VLOOKUP(D662, Z!$A$2:$C$4127, 3, FALSE))</f>
        <v/>
      </c>
      <c r="F662" s="133"/>
      <c r="G662" s="133"/>
      <c r="H662" s="133"/>
      <c r="I662" s="133"/>
      <c r="J662" s="225"/>
      <c r="K662" s="212"/>
      <c r="L662" s="133"/>
      <c r="M662" s="133"/>
      <c r="N662" s="133"/>
      <c r="O662" s="133"/>
      <c r="P662" s="133"/>
      <c r="Q662" s="133"/>
      <c r="R662" s="133"/>
      <c r="S662" s="212"/>
      <c r="T662" s="152"/>
      <c r="U662" s="134"/>
      <c r="V662" s="132"/>
      <c r="W662" s="64"/>
      <c r="X662" s="288" t="str">
        <f>IF(ISBLANK(W662), "", VLOOKUP(W662, Z!$A$2:$C$4127, 3, FALSE))</f>
        <v/>
      </c>
      <c r="Y662" s="162"/>
      <c r="Z662" s="209">
        <f t="shared" si="9"/>
        <v>0</v>
      </c>
      <c r="AA662" s="203"/>
    </row>
    <row r="663" spans="1:27" ht="12.75" customHeight="1" x14ac:dyDescent="0.2">
      <c r="A663" s="208"/>
      <c r="B663" s="205">
        <v>634</v>
      </c>
      <c r="C663" s="132"/>
      <c r="D663" s="64"/>
      <c r="E663" s="288" t="str">
        <f>IF(ISBLANK(D663), "", VLOOKUP(D663, Z!$A$2:$C$4127, 3, FALSE))</f>
        <v/>
      </c>
      <c r="F663" s="133"/>
      <c r="G663" s="133"/>
      <c r="H663" s="133"/>
      <c r="I663" s="133"/>
      <c r="J663" s="225"/>
      <c r="K663" s="212"/>
      <c r="L663" s="133"/>
      <c r="M663" s="133"/>
      <c r="N663" s="133"/>
      <c r="O663" s="133"/>
      <c r="P663" s="133"/>
      <c r="Q663" s="133"/>
      <c r="R663" s="133"/>
      <c r="S663" s="212"/>
      <c r="T663" s="152"/>
      <c r="U663" s="134"/>
      <c r="V663" s="132"/>
      <c r="W663" s="64"/>
      <c r="X663" s="288" t="str">
        <f>IF(ISBLANK(W663), "", VLOOKUP(W663, Z!$A$2:$C$4127, 3, FALSE))</f>
        <v/>
      </c>
      <c r="Y663" s="162"/>
      <c r="Z663" s="209">
        <f t="shared" si="9"/>
        <v>0</v>
      </c>
      <c r="AA663" s="203"/>
    </row>
    <row r="664" spans="1:27" ht="12.75" customHeight="1" x14ac:dyDescent="0.2">
      <c r="A664" s="208"/>
      <c r="B664" s="205">
        <v>635</v>
      </c>
      <c r="C664" s="132"/>
      <c r="D664" s="64"/>
      <c r="E664" s="288" t="str">
        <f>IF(ISBLANK(D664), "", VLOOKUP(D664, Z!$A$2:$C$4127, 3, FALSE))</f>
        <v/>
      </c>
      <c r="F664" s="133"/>
      <c r="G664" s="133"/>
      <c r="H664" s="133"/>
      <c r="I664" s="133"/>
      <c r="J664" s="225"/>
      <c r="K664" s="212"/>
      <c r="L664" s="133"/>
      <c r="M664" s="133"/>
      <c r="N664" s="133"/>
      <c r="O664" s="133"/>
      <c r="P664" s="133"/>
      <c r="Q664" s="133"/>
      <c r="R664" s="133"/>
      <c r="S664" s="212"/>
      <c r="T664" s="152"/>
      <c r="U664" s="134"/>
      <c r="V664" s="132"/>
      <c r="W664" s="64"/>
      <c r="X664" s="288" t="str">
        <f>IF(ISBLANK(W664), "", VLOOKUP(W664, Z!$A$2:$C$4127, 3, FALSE))</f>
        <v/>
      </c>
      <c r="Y664" s="162"/>
      <c r="Z664" s="209">
        <f t="shared" si="9"/>
        <v>0</v>
      </c>
      <c r="AA664" s="203"/>
    </row>
    <row r="665" spans="1:27" ht="12.75" customHeight="1" x14ac:dyDescent="0.2">
      <c r="A665" s="208"/>
      <c r="B665" s="205">
        <v>636</v>
      </c>
      <c r="C665" s="132"/>
      <c r="D665" s="64"/>
      <c r="E665" s="288" t="str">
        <f>IF(ISBLANK(D665), "", VLOOKUP(D665, Z!$A$2:$C$4127, 3, FALSE))</f>
        <v/>
      </c>
      <c r="F665" s="133"/>
      <c r="G665" s="133"/>
      <c r="H665" s="133"/>
      <c r="I665" s="133"/>
      <c r="J665" s="225"/>
      <c r="K665" s="212"/>
      <c r="L665" s="133"/>
      <c r="M665" s="133"/>
      <c r="N665" s="133"/>
      <c r="O665" s="133"/>
      <c r="P665" s="133"/>
      <c r="Q665" s="133"/>
      <c r="R665" s="133"/>
      <c r="S665" s="212"/>
      <c r="T665" s="152"/>
      <c r="U665" s="134"/>
      <c r="V665" s="132"/>
      <c r="W665" s="64"/>
      <c r="X665" s="288" t="str">
        <f>IF(ISBLANK(W665), "", VLOOKUP(W665, Z!$A$2:$C$4127, 3, FALSE))</f>
        <v/>
      </c>
      <c r="Y665" s="162"/>
      <c r="Z665" s="209">
        <f t="shared" si="9"/>
        <v>0</v>
      </c>
      <c r="AA665" s="203"/>
    </row>
    <row r="666" spans="1:27" ht="12.75" customHeight="1" x14ac:dyDescent="0.2">
      <c r="A666" s="208"/>
      <c r="B666" s="205">
        <v>637</v>
      </c>
      <c r="C666" s="132"/>
      <c r="D666" s="64"/>
      <c r="E666" s="288" t="str">
        <f>IF(ISBLANK(D666), "", VLOOKUP(D666, Z!$A$2:$C$4127, 3, FALSE))</f>
        <v/>
      </c>
      <c r="F666" s="133"/>
      <c r="G666" s="133"/>
      <c r="H666" s="133"/>
      <c r="I666" s="133"/>
      <c r="J666" s="225"/>
      <c r="K666" s="212"/>
      <c r="L666" s="133"/>
      <c r="M666" s="133"/>
      <c r="N666" s="133"/>
      <c r="O666" s="133"/>
      <c r="P666" s="133"/>
      <c r="Q666" s="133"/>
      <c r="R666" s="133"/>
      <c r="S666" s="212"/>
      <c r="T666" s="152"/>
      <c r="U666" s="134"/>
      <c r="V666" s="132"/>
      <c r="W666" s="64"/>
      <c r="X666" s="288" t="str">
        <f>IF(ISBLANK(W666), "", VLOOKUP(W666, Z!$A$2:$C$4127, 3, FALSE))</f>
        <v/>
      </c>
      <c r="Y666" s="162"/>
      <c r="Z666" s="209">
        <f t="shared" si="9"/>
        <v>0</v>
      </c>
      <c r="AA666" s="203"/>
    </row>
    <row r="667" spans="1:27" ht="12.75" customHeight="1" x14ac:dyDescent="0.2">
      <c r="A667" s="208"/>
      <c r="B667" s="205">
        <v>638</v>
      </c>
      <c r="C667" s="132"/>
      <c r="D667" s="64"/>
      <c r="E667" s="288" t="str">
        <f>IF(ISBLANK(D667), "", VLOOKUP(D667, Z!$A$2:$C$4127, 3, FALSE))</f>
        <v/>
      </c>
      <c r="F667" s="133"/>
      <c r="G667" s="133"/>
      <c r="H667" s="133"/>
      <c r="I667" s="133"/>
      <c r="J667" s="225"/>
      <c r="K667" s="212"/>
      <c r="L667" s="133"/>
      <c r="M667" s="133"/>
      <c r="N667" s="133"/>
      <c r="O667" s="133"/>
      <c r="P667" s="133"/>
      <c r="Q667" s="133"/>
      <c r="R667" s="133"/>
      <c r="S667" s="212"/>
      <c r="T667" s="152"/>
      <c r="U667" s="134"/>
      <c r="V667" s="132"/>
      <c r="W667" s="64"/>
      <c r="X667" s="288" t="str">
        <f>IF(ISBLANK(W667), "", VLOOKUP(W667, Z!$A$2:$C$4127, 3, FALSE))</f>
        <v/>
      </c>
      <c r="Y667" s="162"/>
      <c r="Z667" s="209">
        <f t="shared" si="9"/>
        <v>0</v>
      </c>
      <c r="AA667" s="203"/>
    </row>
    <row r="668" spans="1:27" ht="12.75" customHeight="1" x14ac:dyDescent="0.2">
      <c r="A668" s="208"/>
      <c r="B668" s="205">
        <v>639</v>
      </c>
      <c r="C668" s="132"/>
      <c r="D668" s="64"/>
      <c r="E668" s="288" t="str">
        <f>IF(ISBLANK(D668), "", VLOOKUP(D668, Z!$A$2:$C$4127, 3, FALSE))</f>
        <v/>
      </c>
      <c r="F668" s="133"/>
      <c r="G668" s="133"/>
      <c r="H668" s="133"/>
      <c r="I668" s="133"/>
      <c r="J668" s="225"/>
      <c r="K668" s="212"/>
      <c r="L668" s="133"/>
      <c r="M668" s="133"/>
      <c r="N668" s="133"/>
      <c r="O668" s="133"/>
      <c r="P668" s="133"/>
      <c r="Q668" s="133"/>
      <c r="R668" s="133"/>
      <c r="S668" s="212"/>
      <c r="T668" s="152"/>
      <c r="U668" s="134"/>
      <c r="V668" s="132"/>
      <c r="W668" s="64"/>
      <c r="X668" s="288" t="str">
        <f>IF(ISBLANK(W668), "", VLOOKUP(W668, Z!$A$2:$C$4127, 3, FALSE))</f>
        <v/>
      </c>
      <c r="Y668" s="162"/>
      <c r="Z668" s="209">
        <f t="shared" si="9"/>
        <v>0</v>
      </c>
      <c r="AA668" s="203"/>
    </row>
    <row r="669" spans="1:27" ht="12.75" customHeight="1" x14ac:dyDescent="0.2">
      <c r="A669" s="208"/>
      <c r="B669" s="205">
        <v>640</v>
      </c>
      <c r="C669" s="132"/>
      <c r="D669" s="64"/>
      <c r="E669" s="288" t="str">
        <f>IF(ISBLANK(D669), "", VLOOKUP(D669, Z!$A$2:$C$4127, 3, FALSE))</f>
        <v/>
      </c>
      <c r="F669" s="133"/>
      <c r="G669" s="133"/>
      <c r="H669" s="133"/>
      <c r="I669" s="133"/>
      <c r="J669" s="225"/>
      <c r="K669" s="212"/>
      <c r="L669" s="133"/>
      <c r="M669" s="133"/>
      <c r="N669" s="133"/>
      <c r="O669" s="133"/>
      <c r="P669" s="133"/>
      <c r="Q669" s="133"/>
      <c r="R669" s="133"/>
      <c r="S669" s="212"/>
      <c r="T669" s="152"/>
      <c r="U669" s="134"/>
      <c r="V669" s="132"/>
      <c r="W669" s="64"/>
      <c r="X669" s="288" t="str">
        <f>IF(ISBLANK(W669), "", VLOOKUP(W669, Z!$A$2:$C$4127, 3, FALSE))</f>
        <v/>
      </c>
      <c r="Y669" s="162"/>
      <c r="Z669" s="209">
        <f t="shared" si="9"/>
        <v>0</v>
      </c>
      <c r="AA669" s="203"/>
    </row>
    <row r="670" spans="1:27" ht="12.75" customHeight="1" x14ac:dyDescent="0.2">
      <c r="A670" s="208"/>
      <c r="B670" s="205">
        <v>641</v>
      </c>
      <c r="C670" s="132"/>
      <c r="D670" s="64"/>
      <c r="E670" s="288" t="str">
        <f>IF(ISBLANK(D670), "", VLOOKUP(D670, Z!$A$2:$C$4127, 3, FALSE))</f>
        <v/>
      </c>
      <c r="F670" s="133"/>
      <c r="G670" s="133"/>
      <c r="H670" s="133"/>
      <c r="I670" s="133"/>
      <c r="J670" s="225"/>
      <c r="K670" s="212"/>
      <c r="L670" s="133"/>
      <c r="M670" s="133"/>
      <c r="N670" s="133"/>
      <c r="O670" s="133"/>
      <c r="P670" s="133"/>
      <c r="Q670" s="133"/>
      <c r="R670" s="133"/>
      <c r="S670" s="212"/>
      <c r="T670" s="152"/>
      <c r="U670" s="134"/>
      <c r="V670" s="132"/>
      <c r="W670" s="64"/>
      <c r="X670" s="288" t="str">
        <f>IF(ISBLANK(W670), "", VLOOKUP(W670, Z!$A$2:$C$4127, 3, FALSE))</f>
        <v/>
      </c>
      <c r="Y670" s="162"/>
      <c r="Z670" s="209">
        <f t="shared" ref="Z670:Z733" si="10">IFERROR((K670-S670)*0.75*T670, 0)</f>
        <v>0</v>
      </c>
      <c r="AA670" s="203"/>
    </row>
    <row r="671" spans="1:27" ht="12.75" customHeight="1" x14ac:dyDescent="0.2">
      <c r="A671" s="208"/>
      <c r="B671" s="205">
        <v>642</v>
      </c>
      <c r="C671" s="132"/>
      <c r="D671" s="64"/>
      <c r="E671" s="288" t="str">
        <f>IF(ISBLANK(D671), "", VLOOKUP(D671, Z!$A$2:$C$4127, 3, FALSE))</f>
        <v/>
      </c>
      <c r="F671" s="133"/>
      <c r="G671" s="133"/>
      <c r="H671" s="133"/>
      <c r="I671" s="133"/>
      <c r="J671" s="225"/>
      <c r="K671" s="212"/>
      <c r="L671" s="133"/>
      <c r="M671" s="133"/>
      <c r="N671" s="133"/>
      <c r="O671" s="133"/>
      <c r="P671" s="133"/>
      <c r="Q671" s="133"/>
      <c r="R671" s="133"/>
      <c r="S671" s="212"/>
      <c r="T671" s="152"/>
      <c r="U671" s="134"/>
      <c r="V671" s="132"/>
      <c r="W671" s="64"/>
      <c r="X671" s="288" t="str">
        <f>IF(ISBLANK(W671), "", VLOOKUP(W671, Z!$A$2:$C$4127, 3, FALSE))</f>
        <v/>
      </c>
      <c r="Y671" s="162"/>
      <c r="Z671" s="209">
        <f t="shared" si="10"/>
        <v>0</v>
      </c>
      <c r="AA671" s="203"/>
    </row>
    <row r="672" spans="1:27" ht="12.75" customHeight="1" x14ac:dyDescent="0.2">
      <c r="A672" s="208"/>
      <c r="B672" s="205">
        <v>643</v>
      </c>
      <c r="C672" s="132"/>
      <c r="D672" s="64"/>
      <c r="E672" s="288" t="str">
        <f>IF(ISBLANK(D672), "", VLOOKUP(D672, Z!$A$2:$C$4127, 3, FALSE))</f>
        <v/>
      </c>
      <c r="F672" s="133"/>
      <c r="G672" s="133"/>
      <c r="H672" s="133"/>
      <c r="I672" s="133"/>
      <c r="J672" s="225"/>
      <c r="K672" s="212"/>
      <c r="L672" s="133"/>
      <c r="M672" s="133"/>
      <c r="N672" s="133"/>
      <c r="O672" s="133"/>
      <c r="P672" s="133"/>
      <c r="Q672" s="133"/>
      <c r="R672" s="133"/>
      <c r="S672" s="212"/>
      <c r="T672" s="152"/>
      <c r="U672" s="134"/>
      <c r="V672" s="132"/>
      <c r="W672" s="64"/>
      <c r="X672" s="288" t="str">
        <f>IF(ISBLANK(W672), "", VLOOKUP(W672, Z!$A$2:$C$4127, 3, FALSE))</f>
        <v/>
      </c>
      <c r="Y672" s="162"/>
      <c r="Z672" s="209">
        <f t="shared" si="10"/>
        <v>0</v>
      </c>
      <c r="AA672" s="203"/>
    </row>
    <row r="673" spans="1:27" ht="12.75" customHeight="1" x14ac:dyDescent="0.2">
      <c r="A673" s="208"/>
      <c r="B673" s="205">
        <v>644</v>
      </c>
      <c r="C673" s="132"/>
      <c r="D673" s="64"/>
      <c r="E673" s="288" t="str">
        <f>IF(ISBLANK(D673), "", VLOOKUP(D673, Z!$A$2:$C$4127, 3, FALSE))</f>
        <v/>
      </c>
      <c r="F673" s="133"/>
      <c r="G673" s="133"/>
      <c r="H673" s="133"/>
      <c r="I673" s="133"/>
      <c r="J673" s="225"/>
      <c r="K673" s="212"/>
      <c r="L673" s="133"/>
      <c r="M673" s="133"/>
      <c r="N673" s="133"/>
      <c r="O673" s="133"/>
      <c r="P673" s="133"/>
      <c r="Q673" s="133"/>
      <c r="R673" s="133"/>
      <c r="S673" s="212"/>
      <c r="T673" s="152"/>
      <c r="U673" s="134"/>
      <c r="V673" s="132"/>
      <c r="W673" s="64"/>
      <c r="X673" s="288" t="str">
        <f>IF(ISBLANK(W673), "", VLOOKUP(W673, Z!$A$2:$C$4127, 3, FALSE))</f>
        <v/>
      </c>
      <c r="Y673" s="162"/>
      <c r="Z673" s="209">
        <f t="shared" si="10"/>
        <v>0</v>
      </c>
      <c r="AA673" s="203"/>
    </row>
    <row r="674" spans="1:27" ht="12.75" customHeight="1" x14ac:dyDescent="0.2">
      <c r="A674" s="208"/>
      <c r="B674" s="205">
        <v>645</v>
      </c>
      <c r="C674" s="132"/>
      <c r="D674" s="64"/>
      <c r="E674" s="288" t="str">
        <f>IF(ISBLANK(D674), "", VLOOKUP(D674, Z!$A$2:$C$4127, 3, FALSE))</f>
        <v/>
      </c>
      <c r="F674" s="133"/>
      <c r="G674" s="133"/>
      <c r="H674" s="133"/>
      <c r="I674" s="133"/>
      <c r="J674" s="225"/>
      <c r="K674" s="212"/>
      <c r="L674" s="133"/>
      <c r="M674" s="133"/>
      <c r="N674" s="133"/>
      <c r="O674" s="133"/>
      <c r="P674" s="133"/>
      <c r="Q674" s="133"/>
      <c r="R674" s="133"/>
      <c r="S674" s="212"/>
      <c r="T674" s="152"/>
      <c r="U674" s="134"/>
      <c r="V674" s="132"/>
      <c r="W674" s="64"/>
      <c r="X674" s="288" t="str">
        <f>IF(ISBLANK(W674), "", VLOOKUP(W674, Z!$A$2:$C$4127, 3, FALSE))</f>
        <v/>
      </c>
      <c r="Y674" s="162"/>
      <c r="Z674" s="209">
        <f t="shared" si="10"/>
        <v>0</v>
      </c>
      <c r="AA674" s="203"/>
    </row>
    <row r="675" spans="1:27" ht="12.75" customHeight="1" x14ac:dyDescent="0.2">
      <c r="A675" s="208"/>
      <c r="B675" s="205">
        <v>646</v>
      </c>
      <c r="C675" s="132"/>
      <c r="D675" s="64"/>
      <c r="E675" s="288" t="str">
        <f>IF(ISBLANK(D675), "", VLOOKUP(D675, Z!$A$2:$C$4127, 3, FALSE))</f>
        <v/>
      </c>
      <c r="F675" s="133"/>
      <c r="G675" s="133"/>
      <c r="H675" s="133"/>
      <c r="I675" s="133"/>
      <c r="J675" s="225"/>
      <c r="K675" s="212"/>
      <c r="L675" s="133"/>
      <c r="M675" s="133"/>
      <c r="N675" s="133"/>
      <c r="O675" s="133"/>
      <c r="P675" s="133"/>
      <c r="Q675" s="133"/>
      <c r="R675" s="133"/>
      <c r="S675" s="212"/>
      <c r="T675" s="152"/>
      <c r="U675" s="134"/>
      <c r="V675" s="132"/>
      <c r="W675" s="64"/>
      <c r="X675" s="288" t="str">
        <f>IF(ISBLANK(W675), "", VLOOKUP(W675, Z!$A$2:$C$4127, 3, FALSE))</f>
        <v/>
      </c>
      <c r="Y675" s="162"/>
      <c r="Z675" s="209">
        <f t="shared" si="10"/>
        <v>0</v>
      </c>
      <c r="AA675" s="203"/>
    </row>
    <row r="676" spans="1:27" ht="12.75" customHeight="1" x14ac:dyDescent="0.2">
      <c r="A676" s="208"/>
      <c r="B676" s="205">
        <v>647</v>
      </c>
      <c r="C676" s="132"/>
      <c r="D676" s="64"/>
      <c r="E676" s="288" t="str">
        <f>IF(ISBLANK(D676), "", VLOOKUP(D676, Z!$A$2:$C$4127, 3, FALSE))</f>
        <v/>
      </c>
      <c r="F676" s="133"/>
      <c r="G676" s="133"/>
      <c r="H676" s="133"/>
      <c r="I676" s="133"/>
      <c r="J676" s="225"/>
      <c r="K676" s="212"/>
      <c r="L676" s="133"/>
      <c r="M676" s="133"/>
      <c r="N676" s="133"/>
      <c r="O676" s="133"/>
      <c r="P676" s="133"/>
      <c r="Q676" s="133"/>
      <c r="R676" s="133"/>
      <c r="S676" s="212"/>
      <c r="T676" s="152"/>
      <c r="U676" s="134"/>
      <c r="V676" s="132"/>
      <c r="W676" s="64"/>
      <c r="X676" s="288" t="str">
        <f>IF(ISBLANK(W676), "", VLOOKUP(W676, Z!$A$2:$C$4127, 3, FALSE))</f>
        <v/>
      </c>
      <c r="Y676" s="162"/>
      <c r="Z676" s="209">
        <f t="shared" si="10"/>
        <v>0</v>
      </c>
      <c r="AA676" s="203"/>
    </row>
    <row r="677" spans="1:27" ht="12.75" customHeight="1" x14ac:dyDescent="0.2">
      <c r="A677" s="208"/>
      <c r="B677" s="205">
        <v>648</v>
      </c>
      <c r="C677" s="132"/>
      <c r="D677" s="64"/>
      <c r="E677" s="288" t="str">
        <f>IF(ISBLANK(D677), "", VLOOKUP(D677, Z!$A$2:$C$4127, 3, FALSE))</f>
        <v/>
      </c>
      <c r="F677" s="133"/>
      <c r="G677" s="133"/>
      <c r="H677" s="133"/>
      <c r="I677" s="133"/>
      <c r="J677" s="225"/>
      <c r="K677" s="212"/>
      <c r="L677" s="133"/>
      <c r="M677" s="133"/>
      <c r="N677" s="133"/>
      <c r="O677" s="133"/>
      <c r="P677" s="133"/>
      <c r="Q677" s="133"/>
      <c r="R677" s="133"/>
      <c r="S677" s="212"/>
      <c r="T677" s="152"/>
      <c r="U677" s="134"/>
      <c r="V677" s="132"/>
      <c r="W677" s="64"/>
      <c r="X677" s="288" t="str">
        <f>IF(ISBLANK(W677), "", VLOOKUP(W677, Z!$A$2:$C$4127, 3, FALSE))</f>
        <v/>
      </c>
      <c r="Y677" s="162"/>
      <c r="Z677" s="209">
        <f t="shared" si="10"/>
        <v>0</v>
      </c>
      <c r="AA677" s="203"/>
    </row>
    <row r="678" spans="1:27" ht="12.75" customHeight="1" x14ac:dyDescent="0.2">
      <c r="A678" s="208"/>
      <c r="B678" s="205">
        <v>649</v>
      </c>
      <c r="C678" s="132"/>
      <c r="D678" s="64"/>
      <c r="E678" s="288" t="str">
        <f>IF(ISBLANK(D678), "", VLOOKUP(D678, Z!$A$2:$C$4127, 3, FALSE))</f>
        <v/>
      </c>
      <c r="F678" s="133"/>
      <c r="G678" s="133"/>
      <c r="H678" s="133"/>
      <c r="I678" s="133"/>
      <c r="J678" s="225"/>
      <c r="K678" s="212"/>
      <c r="L678" s="133"/>
      <c r="M678" s="133"/>
      <c r="N678" s="133"/>
      <c r="O678" s="133"/>
      <c r="P678" s="133"/>
      <c r="Q678" s="133"/>
      <c r="R678" s="133"/>
      <c r="S678" s="212"/>
      <c r="T678" s="152"/>
      <c r="U678" s="134"/>
      <c r="V678" s="132"/>
      <c r="W678" s="64"/>
      <c r="X678" s="288" t="str">
        <f>IF(ISBLANK(W678), "", VLOOKUP(W678, Z!$A$2:$C$4127, 3, FALSE))</f>
        <v/>
      </c>
      <c r="Y678" s="162"/>
      <c r="Z678" s="209">
        <f t="shared" si="10"/>
        <v>0</v>
      </c>
      <c r="AA678" s="203"/>
    </row>
    <row r="679" spans="1:27" ht="12.75" customHeight="1" x14ac:dyDescent="0.2">
      <c r="A679" s="208"/>
      <c r="B679" s="205">
        <v>650</v>
      </c>
      <c r="C679" s="132"/>
      <c r="D679" s="64"/>
      <c r="E679" s="288" t="str">
        <f>IF(ISBLANK(D679), "", VLOOKUP(D679, Z!$A$2:$C$4127, 3, FALSE))</f>
        <v/>
      </c>
      <c r="F679" s="133"/>
      <c r="G679" s="133"/>
      <c r="H679" s="133"/>
      <c r="I679" s="133"/>
      <c r="J679" s="225"/>
      <c r="K679" s="212"/>
      <c r="L679" s="133"/>
      <c r="M679" s="133"/>
      <c r="N679" s="133"/>
      <c r="O679" s="133"/>
      <c r="P679" s="133"/>
      <c r="Q679" s="133"/>
      <c r="R679" s="133"/>
      <c r="S679" s="212"/>
      <c r="T679" s="152"/>
      <c r="U679" s="134"/>
      <c r="V679" s="132"/>
      <c r="W679" s="64"/>
      <c r="X679" s="288" t="str">
        <f>IF(ISBLANK(W679), "", VLOOKUP(W679, Z!$A$2:$C$4127, 3, FALSE))</f>
        <v/>
      </c>
      <c r="Y679" s="162"/>
      <c r="Z679" s="209">
        <f t="shared" si="10"/>
        <v>0</v>
      </c>
      <c r="AA679" s="203"/>
    </row>
    <row r="680" spans="1:27" ht="12.75" customHeight="1" x14ac:dyDescent="0.2">
      <c r="A680" s="208"/>
      <c r="B680" s="205">
        <v>651</v>
      </c>
      <c r="C680" s="132"/>
      <c r="D680" s="64"/>
      <c r="E680" s="288" t="str">
        <f>IF(ISBLANK(D680), "", VLOOKUP(D680, Z!$A$2:$C$4127, 3, FALSE))</f>
        <v/>
      </c>
      <c r="F680" s="133"/>
      <c r="G680" s="133"/>
      <c r="H680" s="133"/>
      <c r="I680" s="133"/>
      <c r="J680" s="225"/>
      <c r="K680" s="212"/>
      <c r="L680" s="133"/>
      <c r="M680" s="133"/>
      <c r="N680" s="133"/>
      <c r="O680" s="133"/>
      <c r="P680" s="133"/>
      <c r="Q680" s="133"/>
      <c r="R680" s="133"/>
      <c r="S680" s="212"/>
      <c r="T680" s="152"/>
      <c r="U680" s="134"/>
      <c r="V680" s="132"/>
      <c r="W680" s="64"/>
      <c r="X680" s="288" t="str">
        <f>IF(ISBLANK(W680), "", VLOOKUP(W680, Z!$A$2:$C$4127, 3, FALSE))</f>
        <v/>
      </c>
      <c r="Y680" s="162"/>
      <c r="Z680" s="209">
        <f t="shared" si="10"/>
        <v>0</v>
      </c>
      <c r="AA680" s="203"/>
    </row>
    <row r="681" spans="1:27" ht="12.75" customHeight="1" x14ac:dyDescent="0.2">
      <c r="A681" s="208"/>
      <c r="B681" s="205">
        <v>652</v>
      </c>
      <c r="C681" s="132"/>
      <c r="D681" s="64"/>
      <c r="E681" s="288" t="str">
        <f>IF(ISBLANK(D681), "", VLOOKUP(D681, Z!$A$2:$C$4127, 3, FALSE))</f>
        <v/>
      </c>
      <c r="F681" s="133"/>
      <c r="G681" s="133"/>
      <c r="H681" s="133"/>
      <c r="I681" s="133"/>
      <c r="J681" s="225"/>
      <c r="K681" s="212"/>
      <c r="L681" s="133"/>
      <c r="M681" s="133"/>
      <c r="N681" s="133"/>
      <c r="O681" s="133"/>
      <c r="P681" s="133"/>
      <c r="Q681" s="133"/>
      <c r="R681" s="133"/>
      <c r="S681" s="212"/>
      <c r="T681" s="152"/>
      <c r="U681" s="134"/>
      <c r="V681" s="132"/>
      <c r="W681" s="64"/>
      <c r="X681" s="288" t="str">
        <f>IF(ISBLANK(W681), "", VLOOKUP(W681, Z!$A$2:$C$4127, 3, FALSE))</f>
        <v/>
      </c>
      <c r="Y681" s="162"/>
      <c r="Z681" s="209">
        <f t="shared" si="10"/>
        <v>0</v>
      </c>
      <c r="AA681" s="203"/>
    </row>
    <row r="682" spans="1:27" ht="12.75" customHeight="1" x14ac:dyDescent="0.2">
      <c r="A682" s="208"/>
      <c r="B682" s="205">
        <v>653</v>
      </c>
      <c r="C682" s="132"/>
      <c r="D682" s="64"/>
      <c r="E682" s="288" t="str">
        <f>IF(ISBLANK(D682), "", VLOOKUP(D682, Z!$A$2:$C$4127, 3, FALSE))</f>
        <v/>
      </c>
      <c r="F682" s="133"/>
      <c r="G682" s="133"/>
      <c r="H682" s="133"/>
      <c r="I682" s="133"/>
      <c r="J682" s="225"/>
      <c r="K682" s="212"/>
      <c r="L682" s="133"/>
      <c r="M682" s="133"/>
      <c r="N682" s="133"/>
      <c r="O682" s="133"/>
      <c r="P682" s="133"/>
      <c r="Q682" s="133"/>
      <c r="R682" s="133"/>
      <c r="S682" s="212"/>
      <c r="T682" s="152"/>
      <c r="U682" s="134"/>
      <c r="V682" s="132"/>
      <c r="W682" s="64"/>
      <c r="X682" s="288" t="str">
        <f>IF(ISBLANK(W682), "", VLOOKUP(W682, Z!$A$2:$C$4127, 3, FALSE))</f>
        <v/>
      </c>
      <c r="Y682" s="162"/>
      <c r="Z682" s="209">
        <f t="shared" si="10"/>
        <v>0</v>
      </c>
      <c r="AA682" s="203"/>
    </row>
    <row r="683" spans="1:27" ht="12.75" customHeight="1" x14ac:dyDescent="0.2">
      <c r="A683" s="208"/>
      <c r="B683" s="205">
        <v>654</v>
      </c>
      <c r="C683" s="132"/>
      <c r="D683" s="64"/>
      <c r="E683" s="288" t="str">
        <f>IF(ISBLANK(D683), "", VLOOKUP(D683, Z!$A$2:$C$4127, 3, FALSE))</f>
        <v/>
      </c>
      <c r="F683" s="133"/>
      <c r="G683" s="133"/>
      <c r="H683" s="133"/>
      <c r="I683" s="133"/>
      <c r="J683" s="225"/>
      <c r="K683" s="212"/>
      <c r="L683" s="133"/>
      <c r="M683" s="133"/>
      <c r="N683" s="133"/>
      <c r="O683" s="133"/>
      <c r="P683" s="133"/>
      <c r="Q683" s="133"/>
      <c r="R683" s="133"/>
      <c r="S683" s="212"/>
      <c r="T683" s="152"/>
      <c r="U683" s="134"/>
      <c r="V683" s="132"/>
      <c r="W683" s="64"/>
      <c r="X683" s="288" t="str">
        <f>IF(ISBLANK(W683), "", VLOOKUP(W683, Z!$A$2:$C$4127, 3, FALSE))</f>
        <v/>
      </c>
      <c r="Y683" s="162"/>
      <c r="Z683" s="209">
        <f t="shared" si="10"/>
        <v>0</v>
      </c>
      <c r="AA683" s="203"/>
    </row>
    <row r="684" spans="1:27" ht="12.75" customHeight="1" x14ac:dyDescent="0.2">
      <c r="A684" s="208"/>
      <c r="B684" s="205">
        <v>655</v>
      </c>
      <c r="C684" s="132"/>
      <c r="D684" s="64"/>
      <c r="E684" s="288" t="str">
        <f>IF(ISBLANK(D684), "", VLOOKUP(D684, Z!$A$2:$C$4127, 3, FALSE))</f>
        <v/>
      </c>
      <c r="F684" s="133"/>
      <c r="G684" s="133"/>
      <c r="H684" s="133"/>
      <c r="I684" s="133"/>
      <c r="J684" s="225"/>
      <c r="K684" s="212"/>
      <c r="L684" s="133"/>
      <c r="M684" s="133"/>
      <c r="N684" s="133"/>
      <c r="O684" s="133"/>
      <c r="P684" s="133"/>
      <c r="Q684" s="133"/>
      <c r="R684" s="133"/>
      <c r="S684" s="212"/>
      <c r="T684" s="152"/>
      <c r="U684" s="134"/>
      <c r="V684" s="132"/>
      <c r="W684" s="64"/>
      <c r="X684" s="288" t="str">
        <f>IF(ISBLANK(W684), "", VLOOKUP(W684, Z!$A$2:$C$4127, 3, FALSE))</f>
        <v/>
      </c>
      <c r="Y684" s="162"/>
      <c r="Z684" s="209">
        <f t="shared" si="10"/>
        <v>0</v>
      </c>
      <c r="AA684" s="203"/>
    </row>
    <row r="685" spans="1:27" ht="12.75" customHeight="1" x14ac:dyDescent="0.2">
      <c r="A685" s="208"/>
      <c r="B685" s="205">
        <v>656</v>
      </c>
      <c r="C685" s="132"/>
      <c r="D685" s="64"/>
      <c r="E685" s="288" t="str">
        <f>IF(ISBLANK(D685), "", VLOOKUP(D685, Z!$A$2:$C$4127, 3, FALSE))</f>
        <v/>
      </c>
      <c r="F685" s="133"/>
      <c r="G685" s="133"/>
      <c r="H685" s="133"/>
      <c r="I685" s="133"/>
      <c r="J685" s="225"/>
      <c r="K685" s="212"/>
      <c r="L685" s="133"/>
      <c r="M685" s="133"/>
      <c r="N685" s="133"/>
      <c r="O685" s="133"/>
      <c r="P685" s="133"/>
      <c r="Q685" s="133"/>
      <c r="R685" s="133"/>
      <c r="S685" s="212"/>
      <c r="T685" s="152"/>
      <c r="U685" s="134"/>
      <c r="V685" s="132"/>
      <c r="W685" s="64"/>
      <c r="X685" s="288" t="str">
        <f>IF(ISBLANK(W685), "", VLOOKUP(W685, Z!$A$2:$C$4127, 3, FALSE))</f>
        <v/>
      </c>
      <c r="Y685" s="162"/>
      <c r="Z685" s="209">
        <f t="shared" si="10"/>
        <v>0</v>
      </c>
      <c r="AA685" s="203"/>
    </row>
    <row r="686" spans="1:27" ht="12.75" customHeight="1" x14ac:dyDescent="0.2">
      <c r="A686" s="208"/>
      <c r="B686" s="205">
        <v>657</v>
      </c>
      <c r="C686" s="132"/>
      <c r="D686" s="64"/>
      <c r="E686" s="288" t="str">
        <f>IF(ISBLANK(D686), "", VLOOKUP(D686, Z!$A$2:$C$4127, 3, FALSE))</f>
        <v/>
      </c>
      <c r="F686" s="133"/>
      <c r="G686" s="133"/>
      <c r="H686" s="133"/>
      <c r="I686" s="133"/>
      <c r="J686" s="225"/>
      <c r="K686" s="212"/>
      <c r="L686" s="133"/>
      <c r="M686" s="133"/>
      <c r="N686" s="133"/>
      <c r="O686" s="133"/>
      <c r="P686" s="133"/>
      <c r="Q686" s="133"/>
      <c r="R686" s="133"/>
      <c r="S686" s="212"/>
      <c r="T686" s="152"/>
      <c r="U686" s="134"/>
      <c r="V686" s="132"/>
      <c r="W686" s="64"/>
      <c r="X686" s="288" t="str">
        <f>IF(ISBLANK(W686), "", VLOOKUP(W686, Z!$A$2:$C$4127, 3, FALSE))</f>
        <v/>
      </c>
      <c r="Y686" s="162"/>
      <c r="Z686" s="209">
        <f t="shared" si="10"/>
        <v>0</v>
      </c>
      <c r="AA686" s="203"/>
    </row>
    <row r="687" spans="1:27" ht="12.75" customHeight="1" x14ac:dyDescent="0.2">
      <c r="A687" s="208"/>
      <c r="B687" s="205">
        <v>658</v>
      </c>
      <c r="C687" s="132"/>
      <c r="D687" s="64"/>
      <c r="E687" s="288" t="str">
        <f>IF(ISBLANK(D687), "", VLOOKUP(D687, Z!$A$2:$C$4127, 3, FALSE))</f>
        <v/>
      </c>
      <c r="F687" s="133"/>
      <c r="G687" s="133"/>
      <c r="H687" s="133"/>
      <c r="I687" s="133"/>
      <c r="J687" s="225"/>
      <c r="K687" s="212"/>
      <c r="L687" s="133"/>
      <c r="M687" s="133"/>
      <c r="N687" s="133"/>
      <c r="O687" s="133"/>
      <c r="P687" s="133"/>
      <c r="Q687" s="133"/>
      <c r="R687" s="133"/>
      <c r="S687" s="212"/>
      <c r="T687" s="152"/>
      <c r="U687" s="134"/>
      <c r="V687" s="132"/>
      <c r="W687" s="64"/>
      <c r="X687" s="288" t="str">
        <f>IF(ISBLANK(W687), "", VLOOKUP(W687, Z!$A$2:$C$4127, 3, FALSE))</f>
        <v/>
      </c>
      <c r="Y687" s="162"/>
      <c r="Z687" s="209">
        <f t="shared" si="10"/>
        <v>0</v>
      </c>
      <c r="AA687" s="203"/>
    </row>
    <row r="688" spans="1:27" ht="12.75" customHeight="1" x14ac:dyDescent="0.2">
      <c r="A688" s="208"/>
      <c r="B688" s="205">
        <v>659</v>
      </c>
      <c r="C688" s="132"/>
      <c r="D688" s="64"/>
      <c r="E688" s="288" t="str">
        <f>IF(ISBLANK(D688), "", VLOOKUP(D688, Z!$A$2:$C$4127, 3, FALSE))</f>
        <v/>
      </c>
      <c r="F688" s="133"/>
      <c r="G688" s="133"/>
      <c r="H688" s="133"/>
      <c r="I688" s="133"/>
      <c r="J688" s="225"/>
      <c r="K688" s="212"/>
      <c r="L688" s="133"/>
      <c r="M688" s="133"/>
      <c r="N688" s="133"/>
      <c r="O688" s="133"/>
      <c r="P688" s="133"/>
      <c r="Q688" s="133"/>
      <c r="R688" s="133"/>
      <c r="S688" s="212"/>
      <c r="T688" s="152"/>
      <c r="U688" s="134"/>
      <c r="V688" s="132"/>
      <c r="W688" s="64"/>
      <c r="X688" s="288" t="str">
        <f>IF(ISBLANK(W688), "", VLOOKUP(W688, Z!$A$2:$C$4127, 3, FALSE))</f>
        <v/>
      </c>
      <c r="Y688" s="162"/>
      <c r="Z688" s="209">
        <f t="shared" si="10"/>
        <v>0</v>
      </c>
      <c r="AA688" s="203"/>
    </row>
    <row r="689" spans="1:27" ht="12.75" customHeight="1" x14ac:dyDescent="0.2">
      <c r="A689" s="208"/>
      <c r="B689" s="205">
        <v>660</v>
      </c>
      <c r="C689" s="132"/>
      <c r="D689" s="64"/>
      <c r="E689" s="288" t="str">
        <f>IF(ISBLANK(D689), "", VLOOKUP(D689, Z!$A$2:$C$4127, 3, FALSE))</f>
        <v/>
      </c>
      <c r="F689" s="133"/>
      <c r="G689" s="133"/>
      <c r="H689" s="133"/>
      <c r="I689" s="133"/>
      <c r="J689" s="225"/>
      <c r="K689" s="212"/>
      <c r="L689" s="133"/>
      <c r="M689" s="133"/>
      <c r="N689" s="133"/>
      <c r="O689" s="133"/>
      <c r="P689" s="133"/>
      <c r="Q689" s="133"/>
      <c r="R689" s="133"/>
      <c r="S689" s="212"/>
      <c r="T689" s="152"/>
      <c r="U689" s="134"/>
      <c r="V689" s="132"/>
      <c r="W689" s="64"/>
      <c r="X689" s="288" t="str">
        <f>IF(ISBLANK(W689), "", VLOOKUP(W689, Z!$A$2:$C$4127, 3, FALSE))</f>
        <v/>
      </c>
      <c r="Y689" s="162"/>
      <c r="Z689" s="209">
        <f t="shared" si="10"/>
        <v>0</v>
      </c>
      <c r="AA689" s="203"/>
    </row>
    <row r="690" spans="1:27" ht="12.75" customHeight="1" x14ac:dyDescent="0.2">
      <c r="A690" s="208"/>
      <c r="B690" s="205">
        <v>661</v>
      </c>
      <c r="C690" s="132"/>
      <c r="D690" s="64"/>
      <c r="E690" s="288" t="str">
        <f>IF(ISBLANK(D690), "", VLOOKUP(D690, Z!$A$2:$C$4127, 3, FALSE))</f>
        <v/>
      </c>
      <c r="F690" s="133"/>
      <c r="G690" s="133"/>
      <c r="H690" s="133"/>
      <c r="I690" s="133"/>
      <c r="J690" s="225"/>
      <c r="K690" s="212"/>
      <c r="L690" s="133"/>
      <c r="M690" s="133"/>
      <c r="N690" s="133"/>
      <c r="O690" s="133"/>
      <c r="P690" s="133"/>
      <c r="Q690" s="133"/>
      <c r="R690" s="133"/>
      <c r="S690" s="212"/>
      <c r="T690" s="152"/>
      <c r="U690" s="134"/>
      <c r="V690" s="132"/>
      <c r="W690" s="64"/>
      <c r="X690" s="288" t="str">
        <f>IF(ISBLANK(W690), "", VLOOKUP(W690, Z!$A$2:$C$4127, 3, FALSE))</f>
        <v/>
      </c>
      <c r="Y690" s="162"/>
      <c r="Z690" s="209">
        <f t="shared" si="10"/>
        <v>0</v>
      </c>
      <c r="AA690" s="203"/>
    </row>
    <row r="691" spans="1:27" ht="12.75" customHeight="1" x14ac:dyDescent="0.2">
      <c r="A691" s="208"/>
      <c r="B691" s="205">
        <v>662</v>
      </c>
      <c r="C691" s="132"/>
      <c r="D691" s="64"/>
      <c r="E691" s="288" t="str">
        <f>IF(ISBLANK(D691), "", VLOOKUP(D691, Z!$A$2:$C$4127, 3, FALSE))</f>
        <v/>
      </c>
      <c r="F691" s="133"/>
      <c r="G691" s="133"/>
      <c r="H691" s="133"/>
      <c r="I691" s="133"/>
      <c r="J691" s="225"/>
      <c r="K691" s="212"/>
      <c r="L691" s="133"/>
      <c r="M691" s="133"/>
      <c r="N691" s="133"/>
      <c r="O691" s="133"/>
      <c r="P691" s="133"/>
      <c r="Q691" s="133"/>
      <c r="R691" s="133"/>
      <c r="S691" s="212"/>
      <c r="T691" s="152"/>
      <c r="U691" s="134"/>
      <c r="V691" s="132"/>
      <c r="W691" s="64"/>
      <c r="X691" s="288" t="str">
        <f>IF(ISBLANK(W691), "", VLOOKUP(W691, Z!$A$2:$C$4127, 3, FALSE))</f>
        <v/>
      </c>
      <c r="Y691" s="162"/>
      <c r="Z691" s="209">
        <f t="shared" si="10"/>
        <v>0</v>
      </c>
      <c r="AA691" s="203"/>
    </row>
    <row r="692" spans="1:27" ht="12.75" customHeight="1" x14ac:dyDescent="0.2">
      <c r="A692" s="208"/>
      <c r="B692" s="205">
        <v>663</v>
      </c>
      <c r="C692" s="132"/>
      <c r="D692" s="64"/>
      <c r="E692" s="288" t="str">
        <f>IF(ISBLANK(D692), "", VLOOKUP(D692, Z!$A$2:$C$4127, 3, FALSE))</f>
        <v/>
      </c>
      <c r="F692" s="133"/>
      <c r="G692" s="133"/>
      <c r="H692" s="133"/>
      <c r="I692" s="133"/>
      <c r="J692" s="225"/>
      <c r="K692" s="212"/>
      <c r="L692" s="133"/>
      <c r="M692" s="133"/>
      <c r="N692" s="133"/>
      <c r="O692" s="133"/>
      <c r="P692" s="133"/>
      <c r="Q692" s="133"/>
      <c r="R692" s="133"/>
      <c r="S692" s="212"/>
      <c r="T692" s="152"/>
      <c r="U692" s="134"/>
      <c r="V692" s="132"/>
      <c r="W692" s="64"/>
      <c r="X692" s="288" t="str">
        <f>IF(ISBLANK(W692), "", VLOOKUP(W692, Z!$A$2:$C$4127, 3, FALSE))</f>
        <v/>
      </c>
      <c r="Y692" s="162"/>
      <c r="Z692" s="209">
        <f t="shared" si="10"/>
        <v>0</v>
      </c>
      <c r="AA692" s="203"/>
    </row>
    <row r="693" spans="1:27" ht="12.75" customHeight="1" x14ac:dyDescent="0.2">
      <c r="A693" s="208"/>
      <c r="B693" s="205">
        <v>664</v>
      </c>
      <c r="C693" s="132"/>
      <c r="D693" s="64"/>
      <c r="E693" s="288" t="str">
        <f>IF(ISBLANK(D693), "", VLOOKUP(D693, Z!$A$2:$C$4127, 3, FALSE))</f>
        <v/>
      </c>
      <c r="F693" s="133"/>
      <c r="G693" s="133"/>
      <c r="H693" s="133"/>
      <c r="I693" s="133"/>
      <c r="J693" s="225"/>
      <c r="K693" s="212"/>
      <c r="L693" s="133"/>
      <c r="M693" s="133"/>
      <c r="N693" s="133"/>
      <c r="O693" s="133"/>
      <c r="P693" s="133"/>
      <c r="Q693" s="133"/>
      <c r="R693" s="133"/>
      <c r="S693" s="212"/>
      <c r="T693" s="152"/>
      <c r="U693" s="134"/>
      <c r="V693" s="132"/>
      <c r="W693" s="64"/>
      <c r="X693" s="288" t="str">
        <f>IF(ISBLANK(W693), "", VLOOKUP(W693, Z!$A$2:$C$4127, 3, FALSE))</f>
        <v/>
      </c>
      <c r="Y693" s="162"/>
      <c r="Z693" s="209">
        <f t="shared" si="10"/>
        <v>0</v>
      </c>
      <c r="AA693" s="203"/>
    </row>
    <row r="694" spans="1:27" ht="12.75" customHeight="1" x14ac:dyDescent="0.2">
      <c r="A694" s="208"/>
      <c r="B694" s="205">
        <v>665</v>
      </c>
      <c r="C694" s="132"/>
      <c r="D694" s="64"/>
      <c r="E694" s="288" t="str">
        <f>IF(ISBLANK(D694), "", VLOOKUP(D694, Z!$A$2:$C$4127, 3, FALSE))</f>
        <v/>
      </c>
      <c r="F694" s="133"/>
      <c r="G694" s="133"/>
      <c r="H694" s="133"/>
      <c r="I694" s="133"/>
      <c r="J694" s="225"/>
      <c r="K694" s="212"/>
      <c r="L694" s="133"/>
      <c r="M694" s="133"/>
      <c r="N694" s="133"/>
      <c r="O694" s="133"/>
      <c r="P694" s="133"/>
      <c r="Q694" s="133"/>
      <c r="R694" s="133"/>
      <c r="S694" s="212"/>
      <c r="T694" s="152"/>
      <c r="U694" s="134"/>
      <c r="V694" s="132"/>
      <c r="W694" s="64"/>
      <c r="X694" s="288" t="str">
        <f>IF(ISBLANK(W694), "", VLOOKUP(W694, Z!$A$2:$C$4127, 3, FALSE))</f>
        <v/>
      </c>
      <c r="Y694" s="162"/>
      <c r="Z694" s="209">
        <f t="shared" si="10"/>
        <v>0</v>
      </c>
      <c r="AA694" s="203"/>
    </row>
    <row r="695" spans="1:27" ht="12.75" customHeight="1" x14ac:dyDescent="0.2">
      <c r="A695" s="208"/>
      <c r="B695" s="205">
        <v>666</v>
      </c>
      <c r="C695" s="132"/>
      <c r="D695" s="64"/>
      <c r="E695" s="288" t="str">
        <f>IF(ISBLANK(D695), "", VLOOKUP(D695, Z!$A$2:$C$4127, 3, FALSE))</f>
        <v/>
      </c>
      <c r="F695" s="133"/>
      <c r="G695" s="133"/>
      <c r="H695" s="133"/>
      <c r="I695" s="133"/>
      <c r="J695" s="225"/>
      <c r="K695" s="212"/>
      <c r="L695" s="133"/>
      <c r="M695" s="133"/>
      <c r="N695" s="133"/>
      <c r="O695" s="133"/>
      <c r="P695" s="133"/>
      <c r="Q695" s="133"/>
      <c r="R695" s="133"/>
      <c r="S695" s="212"/>
      <c r="T695" s="152"/>
      <c r="U695" s="134"/>
      <c r="V695" s="132"/>
      <c r="W695" s="64"/>
      <c r="X695" s="288" t="str">
        <f>IF(ISBLANK(W695), "", VLOOKUP(W695, Z!$A$2:$C$4127, 3, FALSE))</f>
        <v/>
      </c>
      <c r="Y695" s="162"/>
      <c r="Z695" s="209">
        <f t="shared" si="10"/>
        <v>0</v>
      </c>
      <c r="AA695" s="203"/>
    </row>
    <row r="696" spans="1:27" ht="12.75" customHeight="1" x14ac:dyDescent="0.2">
      <c r="A696" s="208"/>
      <c r="B696" s="205">
        <v>667</v>
      </c>
      <c r="C696" s="132"/>
      <c r="D696" s="64"/>
      <c r="E696" s="288" t="str">
        <f>IF(ISBLANK(D696), "", VLOOKUP(D696, Z!$A$2:$C$4127, 3, FALSE))</f>
        <v/>
      </c>
      <c r="F696" s="133"/>
      <c r="G696" s="133"/>
      <c r="H696" s="133"/>
      <c r="I696" s="133"/>
      <c r="J696" s="225"/>
      <c r="K696" s="212"/>
      <c r="L696" s="133"/>
      <c r="M696" s="133"/>
      <c r="N696" s="133"/>
      <c r="O696" s="133"/>
      <c r="P696" s="133"/>
      <c r="Q696" s="133"/>
      <c r="R696" s="133"/>
      <c r="S696" s="212"/>
      <c r="T696" s="152"/>
      <c r="U696" s="134"/>
      <c r="V696" s="132"/>
      <c r="W696" s="64"/>
      <c r="X696" s="288" t="str">
        <f>IF(ISBLANK(W696), "", VLOOKUP(W696, Z!$A$2:$C$4127, 3, FALSE))</f>
        <v/>
      </c>
      <c r="Y696" s="162"/>
      <c r="Z696" s="209">
        <f t="shared" si="10"/>
        <v>0</v>
      </c>
      <c r="AA696" s="203"/>
    </row>
    <row r="697" spans="1:27" ht="12.75" customHeight="1" x14ac:dyDescent="0.2">
      <c r="A697" s="208"/>
      <c r="B697" s="205">
        <v>668</v>
      </c>
      <c r="C697" s="132"/>
      <c r="D697" s="64"/>
      <c r="E697" s="288" t="str">
        <f>IF(ISBLANK(D697), "", VLOOKUP(D697, Z!$A$2:$C$4127, 3, FALSE))</f>
        <v/>
      </c>
      <c r="F697" s="133"/>
      <c r="G697" s="133"/>
      <c r="H697" s="133"/>
      <c r="I697" s="133"/>
      <c r="J697" s="225"/>
      <c r="K697" s="212"/>
      <c r="L697" s="133"/>
      <c r="M697" s="133"/>
      <c r="N697" s="133"/>
      <c r="O697" s="133"/>
      <c r="P697" s="133"/>
      <c r="Q697" s="133"/>
      <c r="R697" s="133"/>
      <c r="S697" s="212"/>
      <c r="T697" s="152"/>
      <c r="U697" s="134"/>
      <c r="V697" s="132"/>
      <c r="W697" s="64"/>
      <c r="X697" s="288" t="str">
        <f>IF(ISBLANK(W697), "", VLOOKUP(W697, Z!$A$2:$C$4127, 3, FALSE))</f>
        <v/>
      </c>
      <c r="Y697" s="162"/>
      <c r="Z697" s="209">
        <f t="shared" si="10"/>
        <v>0</v>
      </c>
      <c r="AA697" s="203"/>
    </row>
    <row r="698" spans="1:27" ht="12.75" customHeight="1" x14ac:dyDescent="0.2">
      <c r="A698" s="208"/>
      <c r="B698" s="205">
        <v>669</v>
      </c>
      <c r="C698" s="132"/>
      <c r="D698" s="64"/>
      <c r="E698" s="288" t="str">
        <f>IF(ISBLANK(D698), "", VLOOKUP(D698, Z!$A$2:$C$4127, 3, FALSE))</f>
        <v/>
      </c>
      <c r="F698" s="133"/>
      <c r="G698" s="133"/>
      <c r="H698" s="133"/>
      <c r="I698" s="133"/>
      <c r="J698" s="225"/>
      <c r="K698" s="212"/>
      <c r="L698" s="133"/>
      <c r="M698" s="133"/>
      <c r="N698" s="133"/>
      <c r="O698" s="133"/>
      <c r="P698" s="133"/>
      <c r="Q698" s="133"/>
      <c r="R698" s="133"/>
      <c r="S698" s="212"/>
      <c r="T698" s="152"/>
      <c r="U698" s="134"/>
      <c r="V698" s="132"/>
      <c r="W698" s="64"/>
      <c r="X698" s="288" t="str">
        <f>IF(ISBLANK(W698), "", VLOOKUP(W698, Z!$A$2:$C$4127, 3, FALSE))</f>
        <v/>
      </c>
      <c r="Y698" s="162"/>
      <c r="Z698" s="209">
        <f t="shared" si="10"/>
        <v>0</v>
      </c>
      <c r="AA698" s="203"/>
    </row>
    <row r="699" spans="1:27" ht="12.75" customHeight="1" x14ac:dyDescent="0.2">
      <c r="A699" s="208"/>
      <c r="B699" s="205">
        <v>670</v>
      </c>
      <c r="C699" s="132"/>
      <c r="D699" s="64"/>
      <c r="E699" s="288" t="str">
        <f>IF(ISBLANK(D699), "", VLOOKUP(D699, Z!$A$2:$C$4127, 3, FALSE))</f>
        <v/>
      </c>
      <c r="F699" s="133"/>
      <c r="G699" s="133"/>
      <c r="H699" s="133"/>
      <c r="I699" s="133"/>
      <c r="J699" s="225"/>
      <c r="K699" s="212"/>
      <c r="L699" s="133"/>
      <c r="M699" s="133"/>
      <c r="N699" s="133"/>
      <c r="O699" s="133"/>
      <c r="P699" s="133"/>
      <c r="Q699" s="133"/>
      <c r="R699" s="133"/>
      <c r="S699" s="212"/>
      <c r="T699" s="152"/>
      <c r="U699" s="134"/>
      <c r="V699" s="132"/>
      <c r="W699" s="64"/>
      <c r="X699" s="288" t="str">
        <f>IF(ISBLANK(W699), "", VLOOKUP(W699, Z!$A$2:$C$4127, 3, FALSE))</f>
        <v/>
      </c>
      <c r="Y699" s="162"/>
      <c r="Z699" s="209">
        <f t="shared" si="10"/>
        <v>0</v>
      </c>
      <c r="AA699" s="203"/>
    </row>
    <row r="700" spans="1:27" ht="12.75" customHeight="1" x14ac:dyDescent="0.2">
      <c r="A700" s="208"/>
      <c r="B700" s="205">
        <v>671</v>
      </c>
      <c r="C700" s="132"/>
      <c r="D700" s="64"/>
      <c r="E700" s="288" t="str">
        <f>IF(ISBLANK(D700), "", VLOOKUP(D700, Z!$A$2:$C$4127, 3, FALSE))</f>
        <v/>
      </c>
      <c r="F700" s="133"/>
      <c r="G700" s="133"/>
      <c r="H700" s="133"/>
      <c r="I700" s="133"/>
      <c r="J700" s="225"/>
      <c r="K700" s="212"/>
      <c r="L700" s="133"/>
      <c r="M700" s="133"/>
      <c r="N700" s="133"/>
      <c r="O700" s="133"/>
      <c r="P700" s="133"/>
      <c r="Q700" s="133"/>
      <c r="R700" s="133"/>
      <c r="S700" s="212"/>
      <c r="T700" s="152"/>
      <c r="U700" s="134"/>
      <c r="V700" s="132"/>
      <c r="W700" s="64"/>
      <c r="X700" s="288" t="str">
        <f>IF(ISBLANK(W700), "", VLOOKUP(W700, Z!$A$2:$C$4127, 3, FALSE))</f>
        <v/>
      </c>
      <c r="Y700" s="162"/>
      <c r="Z700" s="209">
        <f t="shared" si="10"/>
        <v>0</v>
      </c>
      <c r="AA700" s="203"/>
    </row>
    <row r="701" spans="1:27" ht="12.75" customHeight="1" x14ac:dyDescent="0.2">
      <c r="A701" s="208"/>
      <c r="B701" s="205">
        <v>672</v>
      </c>
      <c r="C701" s="132"/>
      <c r="D701" s="64"/>
      <c r="E701" s="288" t="str">
        <f>IF(ISBLANK(D701), "", VLOOKUP(D701, Z!$A$2:$C$4127, 3, FALSE))</f>
        <v/>
      </c>
      <c r="F701" s="133"/>
      <c r="G701" s="133"/>
      <c r="H701" s="133"/>
      <c r="I701" s="133"/>
      <c r="J701" s="225"/>
      <c r="K701" s="212"/>
      <c r="L701" s="133"/>
      <c r="M701" s="133"/>
      <c r="N701" s="133"/>
      <c r="O701" s="133"/>
      <c r="P701" s="133"/>
      <c r="Q701" s="133"/>
      <c r="R701" s="133"/>
      <c r="S701" s="212"/>
      <c r="T701" s="152"/>
      <c r="U701" s="134"/>
      <c r="V701" s="132"/>
      <c r="W701" s="64"/>
      <c r="X701" s="288" t="str">
        <f>IF(ISBLANK(W701), "", VLOOKUP(W701, Z!$A$2:$C$4127, 3, FALSE))</f>
        <v/>
      </c>
      <c r="Y701" s="162"/>
      <c r="Z701" s="209">
        <f t="shared" si="10"/>
        <v>0</v>
      </c>
      <c r="AA701" s="203"/>
    </row>
    <row r="702" spans="1:27" ht="12.75" customHeight="1" x14ac:dyDescent="0.2">
      <c r="A702" s="208"/>
      <c r="B702" s="205">
        <v>673</v>
      </c>
      <c r="C702" s="132"/>
      <c r="D702" s="64"/>
      <c r="E702" s="288" t="str">
        <f>IF(ISBLANK(D702), "", VLOOKUP(D702, Z!$A$2:$C$4127, 3, FALSE))</f>
        <v/>
      </c>
      <c r="F702" s="133"/>
      <c r="G702" s="133"/>
      <c r="H702" s="133"/>
      <c r="I702" s="133"/>
      <c r="J702" s="225"/>
      <c r="K702" s="212"/>
      <c r="L702" s="133"/>
      <c r="M702" s="133"/>
      <c r="N702" s="133"/>
      <c r="O702" s="133"/>
      <c r="P702" s="133"/>
      <c r="Q702" s="133"/>
      <c r="R702" s="133"/>
      <c r="S702" s="212"/>
      <c r="T702" s="152"/>
      <c r="U702" s="134"/>
      <c r="V702" s="132"/>
      <c r="W702" s="64"/>
      <c r="X702" s="288" t="str">
        <f>IF(ISBLANK(W702), "", VLOOKUP(W702, Z!$A$2:$C$4127, 3, FALSE))</f>
        <v/>
      </c>
      <c r="Y702" s="162"/>
      <c r="Z702" s="209">
        <f t="shared" si="10"/>
        <v>0</v>
      </c>
      <c r="AA702" s="203"/>
    </row>
    <row r="703" spans="1:27" ht="12.75" customHeight="1" x14ac:dyDescent="0.2">
      <c r="A703" s="208"/>
      <c r="B703" s="205">
        <v>674</v>
      </c>
      <c r="C703" s="132"/>
      <c r="D703" s="64"/>
      <c r="E703" s="288" t="str">
        <f>IF(ISBLANK(D703), "", VLOOKUP(D703, Z!$A$2:$C$4127, 3, FALSE))</f>
        <v/>
      </c>
      <c r="F703" s="133"/>
      <c r="G703" s="133"/>
      <c r="H703" s="133"/>
      <c r="I703" s="133"/>
      <c r="J703" s="225"/>
      <c r="K703" s="212"/>
      <c r="L703" s="133"/>
      <c r="M703" s="133"/>
      <c r="N703" s="133"/>
      <c r="O703" s="133"/>
      <c r="P703" s="133"/>
      <c r="Q703" s="133"/>
      <c r="R703" s="133"/>
      <c r="S703" s="212"/>
      <c r="T703" s="152"/>
      <c r="U703" s="134"/>
      <c r="V703" s="132"/>
      <c r="W703" s="64"/>
      <c r="X703" s="288" t="str">
        <f>IF(ISBLANK(W703), "", VLOOKUP(W703, Z!$A$2:$C$4127, 3, FALSE))</f>
        <v/>
      </c>
      <c r="Y703" s="162"/>
      <c r="Z703" s="209">
        <f t="shared" si="10"/>
        <v>0</v>
      </c>
      <c r="AA703" s="203"/>
    </row>
    <row r="704" spans="1:27" ht="12.75" customHeight="1" x14ac:dyDescent="0.2">
      <c r="A704" s="208"/>
      <c r="B704" s="205">
        <v>675</v>
      </c>
      <c r="C704" s="132"/>
      <c r="D704" s="64"/>
      <c r="E704" s="288" t="str">
        <f>IF(ISBLANK(D704), "", VLOOKUP(D704, Z!$A$2:$C$4127, 3, FALSE))</f>
        <v/>
      </c>
      <c r="F704" s="133"/>
      <c r="G704" s="133"/>
      <c r="H704" s="133"/>
      <c r="I704" s="133"/>
      <c r="J704" s="225"/>
      <c r="K704" s="212"/>
      <c r="L704" s="133"/>
      <c r="M704" s="133"/>
      <c r="N704" s="133"/>
      <c r="O704" s="133"/>
      <c r="P704" s="133"/>
      <c r="Q704" s="133"/>
      <c r="R704" s="133"/>
      <c r="S704" s="212"/>
      <c r="T704" s="152"/>
      <c r="U704" s="134"/>
      <c r="V704" s="132"/>
      <c r="W704" s="64"/>
      <c r="X704" s="288" t="str">
        <f>IF(ISBLANK(W704), "", VLOOKUP(W704, Z!$A$2:$C$4127, 3, FALSE))</f>
        <v/>
      </c>
      <c r="Y704" s="162"/>
      <c r="Z704" s="209">
        <f t="shared" si="10"/>
        <v>0</v>
      </c>
      <c r="AA704" s="203"/>
    </row>
    <row r="705" spans="1:27" ht="12.75" customHeight="1" x14ac:dyDescent="0.2">
      <c r="A705" s="208"/>
      <c r="B705" s="205">
        <v>676</v>
      </c>
      <c r="C705" s="132"/>
      <c r="D705" s="64"/>
      <c r="E705" s="288" t="str">
        <f>IF(ISBLANK(D705), "", VLOOKUP(D705, Z!$A$2:$C$4127, 3, FALSE))</f>
        <v/>
      </c>
      <c r="F705" s="133"/>
      <c r="G705" s="133"/>
      <c r="H705" s="133"/>
      <c r="I705" s="133"/>
      <c r="J705" s="225"/>
      <c r="K705" s="212"/>
      <c r="L705" s="133"/>
      <c r="M705" s="133"/>
      <c r="N705" s="133"/>
      <c r="O705" s="133"/>
      <c r="P705" s="133"/>
      <c r="Q705" s="133"/>
      <c r="R705" s="133"/>
      <c r="S705" s="212"/>
      <c r="T705" s="152"/>
      <c r="U705" s="134"/>
      <c r="V705" s="132"/>
      <c r="W705" s="64"/>
      <c r="X705" s="288" t="str">
        <f>IF(ISBLANK(W705), "", VLOOKUP(W705, Z!$A$2:$C$4127, 3, FALSE))</f>
        <v/>
      </c>
      <c r="Y705" s="162"/>
      <c r="Z705" s="209">
        <f t="shared" si="10"/>
        <v>0</v>
      </c>
      <c r="AA705" s="203"/>
    </row>
    <row r="706" spans="1:27" ht="12.75" customHeight="1" x14ac:dyDescent="0.2">
      <c r="A706" s="208"/>
      <c r="B706" s="205">
        <v>677</v>
      </c>
      <c r="C706" s="132"/>
      <c r="D706" s="64"/>
      <c r="E706" s="288" t="str">
        <f>IF(ISBLANK(D706), "", VLOOKUP(D706, Z!$A$2:$C$4127, 3, FALSE))</f>
        <v/>
      </c>
      <c r="F706" s="133"/>
      <c r="G706" s="133"/>
      <c r="H706" s="133"/>
      <c r="I706" s="133"/>
      <c r="J706" s="225"/>
      <c r="K706" s="212"/>
      <c r="L706" s="133"/>
      <c r="M706" s="133"/>
      <c r="N706" s="133"/>
      <c r="O706" s="133"/>
      <c r="P706" s="133"/>
      <c r="Q706" s="133"/>
      <c r="R706" s="133"/>
      <c r="S706" s="212"/>
      <c r="T706" s="152"/>
      <c r="U706" s="134"/>
      <c r="V706" s="132"/>
      <c r="W706" s="64"/>
      <c r="X706" s="288" t="str">
        <f>IF(ISBLANK(W706), "", VLOOKUP(W706, Z!$A$2:$C$4127, 3, FALSE))</f>
        <v/>
      </c>
      <c r="Y706" s="162"/>
      <c r="Z706" s="209">
        <f t="shared" si="10"/>
        <v>0</v>
      </c>
      <c r="AA706" s="203"/>
    </row>
    <row r="707" spans="1:27" ht="12.75" customHeight="1" x14ac:dyDescent="0.2">
      <c r="A707" s="208"/>
      <c r="B707" s="205">
        <v>678</v>
      </c>
      <c r="C707" s="132"/>
      <c r="D707" s="64"/>
      <c r="E707" s="288" t="str">
        <f>IF(ISBLANK(D707), "", VLOOKUP(D707, Z!$A$2:$C$4127, 3, FALSE))</f>
        <v/>
      </c>
      <c r="F707" s="133"/>
      <c r="G707" s="133"/>
      <c r="H707" s="133"/>
      <c r="I707" s="133"/>
      <c r="J707" s="225"/>
      <c r="K707" s="212"/>
      <c r="L707" s="133"/>
      <c r="M707" s="133"/>
      <c r="N707" s="133"/>
      <c r="O707" s="133"/>
      <c r="P707" s="133"/>
      <c r="Q707" s="133"/>
      <c r="R707" s="133"/>
      <c r="S707" s="212"/>
      <c r="T707" s="152"/>
      <c r="U707" s="134"/>
      <c r="V707" s="132"/>
      <c r="W707" s="64"/>
      <c r="X707" s="288" t="str">
        <f>IF(ISBLANK(W707), "", VLOOKUP(W707, Z!$A$2:$C$4127, 3, FALSE))</f>
        <v/>
      </c>
      <c r="Y707" s="162"/>
      <c r="Z707" s="209">
        <f t="shared" si="10"/>
        <v>0</v>
      </c>
      <c r="AA707" s="203"/>
    </row>
    <row r="708" spans="1:27" ht="12.75" customHeight="1" x14ac:dyDescent="0.2">
      <c r="A708" s="208"/>
      <c r="B708" s="205">
        <v>679</v>
      </c>
      <c r="C708" s="132"/>
      <c r="D708" s="64"/>
      <c r="E708" s="288" t="str">
        <f>IF(ISBLANK(D708), "", VLOOKUP(D708, Z!$A$2:$C$4127, 3, FALSE))</f>
        <v/>
      </c>
      <c r="F708" s="133"/>
      <c r="G708" s="133"/>
      <c r="H708" s="133"/>
      <c r="I708" s="133"/>
      <c r="J708" s="225"/>
      <c r="K708" s="212"/>
      <c r="L708" s="133"/>
      <c r="M708" s="133"/>
      <c r="N708" s="133"/>
      <c r="O708" s="133"/>
      <c r="P708" s="133"/>
      <c r="Q708" s="133"/>
      <c r="R708" s="133"/>
      <c r="S708" s="212"/>
      <c r="T708" s="152"/>
      <c r="U708" s="134"/>
      <c r="V708" s="132"/>
      <c r="W708" s="64"/>
      <c r="X708" s="288" t="str">
        <f>IF(ISBLANK(W708), "", VLOOKUP(W708, Z!$A$2:$C$4127, 3, FALSE))</f>
        <v/>
      </c>
      <c r="Y708" s="162"/>
      <c r="Z708" s="209">
        <f t="shared" si="10"/>
        <v>0</v>
      </c>
      <c r="AA708" s="203"/>
    </row>
    <row r="709" spans="1:27" ht="12.75" customHeight="1" x14ac:dyDescent="0.2">
      <c r="A709" s="208"/>
      <c r="B709" s="205">
        <v>680</v>
      </c>
      <c r="C709" s="132"/>
      <c r="D709" s="64"/>
      <c r="E709" s="288" t="str">
        <f>IF(ISBLANK(D709), "", VLOOKUP(D709, Z!$A$2:$C$4127, 3, FALSE))</f>
        <v/>
      </c>
      <c r="F709" s="133"/>
      <c r="G709" s="133"/>
      <c r="H709" s="133"/>
      <c r="I709" s="133"/>
      <c r="J709" s="225"/>
      <c r="K709" s="212"/>
      <c r="L709" s="133"/>
      <c r="M709" s="133"/>
      <c r="N709" s="133"/>
      <c r="O709" s="133"/>
      <c r="P709" s="133"/>
      <c r="Q709" s="133"/>
      <c r="R709" s="133"/>
      <c r="S709" s="212"/>
      <c r="T709" s="152"/>
      <c r="U709" s="134"/>
      <c r="V709" s="132"/>
      <c r="W709" s="64"/>
      <c r="X709" s="288" t="str">
        <f>IF(ISBLANK(W709), "", VLOOKUP(W709, Z!$A$2:$C$4127, 3, FALSE))</f>
        <v/>
      </c>
      <c r="Y709" s="162"/>
      <c r="Z709" s="209">
        <f t="shared" si="10"/>
        <v>0</v>
      </c>
      <c r="AA709" s="203"/>
    </row>
    <row r="710" spans="1:27" ht="12.75" customHeight="1" x14ac:dyDescent="0.2">
      <c r="A710" s="208"/>
      <c r="B710" s="205">
        <v>681</v>
      </c>
      <c r="C710" s="132"/>
      <c r="D710" s="64"/>
      <c r="E710" s="288" t="str">
        <f>IF(ISBLANK(D710), "", VLOOKUP(D710, Z!$A$2:$C$4127, 3, FALSE))</f>
        <v/>
      </c>
      <c r="F710" s="133"/>
      <c r="G710" s="133"/>
      <c r="H710" s="133"/>
      <c r="I710" s="133"/>
      <c r="J710" s="225"/>
      <c r="K710" s="212"/>
      <c r="L710" s="133"/>
      <c r="M710" s="133"/>
      <c r="N710" s="133"/>
      <c r="O710" s="133"/>
      <c r="P710" s="133"/>
      <c r="Q710" s="133"/>
      <c r="R710" s="133"/>
      <c r="S710" s="212"/>
      <c r="T710" s="152"/>
      <c r="U710" s="134"/>
      <c r="V710" s="132"/>
      <c r="W710" s="64"/>
      <c r="X710" s="288" t="str">
        <f>IF(ISBLANK(W710), "", VLOOKUP(W710, Z!$A$2:$C$4127, 3, FALSE))</f>
        <v/>
      </c>
      <c r="Y710" s="162"/>
      <c r="Z710" s="209">
        <f t="shared" si="10"/>
        <v>0</v>
      </c>
      <c r="AA710" s="203"/>
    </row>
    <row r="711" spans="1:27" ht="12.75" customHeight="1" x14ac:dyDescent="0.2">
      <c r="A711" s="208"/>
      <c r="B711" s="205">
        <v>682</v>
      </c>
      <c r="C711" s="132"/>
      <c r="D711" s="64"/>
      <c r="E711" s="288" t="str">
        <f>IF(ISBLANK(D711), "", VLOOKUP(D711, Z!$A$2:$C$4127, 3, FALSE))</f>
        <v/>
      </c>
      <c r="F711" s="133"/>
      <c r="G711" s="133"/>
      <c r="H711" s="133"/>
      <c r="I711" s="133"/>
      <c r="J711" s="225"/>
      <c r="K711" s="212"/>
      <c r="L711" s="133"/>
      <c r="M711" s="133"/>
      <c r="N711" s="133"/>
      <c r="O711" s="133"/>
      <c r="P711" s="133"/>
      <c r="Q711" s="133"/>
      <c r="R711" s="133"/>
      <c r="S711" s="212"/>
      <c r="T711" s="152"/>
      <c r="U711" s="134"/>
      <c r="V711" s="132"/>
      <c r="W711" s="64"/>
      <c r="X711" s="288" t="str">
        <f>IF(ISBLANK(W711), "", VLOOKUP(W711, Z!$A$2:$C$4127, 3, FALSE))</f>
        <v/>
      </c>
      <c r="Y711" s="162"/>
      <c r="Z711" s="209">
        <f t="shared" si="10"/>
        <v>0</v>
      </c>
      <c r="AA711" s="203"/>
    </row>
    <row r="712" spans="1:27" ht="12.75" customHeight="1" x14ac:dyDescent="0.2">
      <c r="A712" s="208"/>
      <c r="B712" s="205">
        <v>683</v>
      </c>
      <c r="C712" s="132"/>
      <c r="D712" s="64"/>
      <c r="E712" s="288" t="str">
        <f>IF(ISBLANK(D712), "", VLOOKUP(D712, Z!$A$2:$C$4127, 3, FALSE))</f>
        <v/>
      </c>
      <c r="F712" s="133"/>
      <c r="G712" s="133"/>
      <c r="H712" s="133"/>
      <c r="I712" s="133"/>
      <c r="J712" s="225"/>
      <c r="K712" s="212"/>
      <c r="L712" s="133"/>
      <c r="M712" s="133"/>
      <c r="N712" s="133"/>
      <c r="O712" s="133"/>
      <c r="P712" s="133"/>
      <c r="Q712" s="133"/>
      <c r="R712" s="133"/>
      <c r="S712" s="212"/>
      <c r="T712" s="152"/>
      <c r="U712" s="134"/>
      <c r="V712" s="132"/>
      <c r="W712" s="64"/>
      <c r="X712" s="288" t="str">
        <f>IF(ISBLANK(W712), "", VLOOKUP(W712, Z!$A$2:$C$4127, 3, FALSE))</f>
        <v/>
      </c>
      <c r="Y712" s="162"/>
      <c r="Z712" s="209">
        <f t="shared" si="10"/>
        <v>0</v>
      </c>
      <c r="AA712" s="203"/>
    </row>
    <row r="713" spans="1:27" ht="12.75" customHeight="1" x14ac:dyDescent="0.2">
      <c r="A713" s="208"/>
      <c r="B713" s="205">
        <v>684</v>
      </c>
      <c r="C713" s="132"/>
      <c r="D713" s="64"/>
      <c r="E713" s="288" t="str">
        <f>IF(ISBLANK(D713), "", VLOOKUP(D713, Z!$A$2:$C$4127, 3, FALSE))</f>
        <v/>
      </c>
      <c r="F713" s="133"/>
      <c r="G713" s="133"/>
      <c r="H713" s="133"/>
      <c r="I713" s="133"/>
      <c r="J713" s="225"/>
      <c r="K713" s="212"/>
      <c r="L713" s="133"/>
      <c r="M713" s="133"/>
      <c r="N713" s="133"/>
      <c r="O713" s="133"/>
      <c r="P713" s="133"/>
      <c r="Q713" s="133"/>
      <c r="R713" s="133"/>
      <c r="S713" s="212"/>
      <c r="T713" s="152"/>
      <c r="U713" s="134"/>
      <c r="V713" s="132"/>
      <c r="W713" s="64"/>
      <c r="X713" s="288" t="str">
        <f>IF(ISBLANK(W713), "", VLOOKUP(W713, Z!$A$2:$C$4127, 3, FALSE))</f>
        <v/>
      </c>
      <c r="Y713" s="162"/>
      <c r="Z713" s="209">
        <f t="shared" si="10"/>
        <v>0</v>
      </c>
      <c r="AA713" s="203"/>
    </row>
    <row r="714" spans="1:27" ht="12.75" customHeight="1" x14ac:dyDescent="0.2">
      <c r="A714" s="208"/>
      <c r="B714" s="205">
        <v>685</v>
      </c>
      <c r="C714" s="132"/>
      <c r="D714" s="64"/>
      <c r="E714" s="288" t="str">
        <f>IF(ISBLANK(D714), "", VLOOKUP(D714, Z!$A$2:$C$4127, 3, FALSE))</f>
        <v/>
      </c>
      <c r="F714" s="133"/>
      <c r="G714" s="133"/>
      <c r="H714" s="133"/>
      <c r="I714" s="133"/>
      <c r="J714" s="225"/>
      <c r="K714" s="212"/>
      <c r="L714" s="133"/>
      <c r="M714" s="133"/>
      <c r="N714" s="133"/>
      <c r="O714" s="133"/>
      <c r="P714" s="133"/>
      <c r="Q714" s="133"/>
      <c r="R714" s="133"/>
      <c r="S714" s="212"/>
      <c r="T714" s="152"/>
      <c r="U714" s="134"/>
      <c r="V714" s="132"/>
      <c r="W714" s="64"/>
      <c r="X714" s="288" t="str">
        <f>IF(ISBLANK(W714), "", VLOOKUP(W714, Z!$A$2:$C$4127, 3, FALSE))</f>
        <v/>
      </c>
      <c r="Y714" s="162"/>
      <c r="Z714" s="209">
        <f t="shared" si="10"/>
        <v>0</v>
      </c>
      <c r="AA714" s="203"/>
    </row>
    <row r="715" spans="1:27" ht="12.75" customHeight="1" x14ac:dyDescent="0.2">
      <c r="A715" s="208"/>
      <c r="B715" s="205">
        <v>686</v>
      </c>
      <c r="C715" s="132"/>
      <c r="D715" s="64"/>
      <c r="E715" s="288" t="str">
        <f>IF(ISBLANK(D715), "", VLOOKUP(D715, Z!$A$2:$C$4127, 3, FALSE))</f>
        <v/>
      </c>
      <c r="F715" s="133"/>
      <c r="G715" s="133"/>
      <c r="H715" s="133"/>
      <c r="I715" s="133"/>
      <c r="J715" s="225"/>
      <c r="K715" s="212"/>
      <c r="L715" s="133"/>
      <c r="M715" s="133"/>
      <c r="N715" s="133"/>
      <c r="O715" s="133"/>
      <c r="P715" s="133"/>
      <c r="Q715" s="133"/>
      <c r="R715" s="133"/>
      <c r="S715" s="212"/>
      <c r="T715" s="152"/>
      <c r="U715" s="134"/>
      <c r="V715" s="132"/>
      <c r="W715" s="64"/>
      <c r="X715" s="288" t="str">
        <f>IF(ISBLANK(W715), "", VLOOKUP(W715, Z!$A$2:$C$4127, 3, FALSE))</f>
        <v/>
      </c>
      <c r="Y715" s="162"/>
      <c r="Z715" s="209">
        <f t="shared" si="10"/>
        <v>0</v>
      </c>
      <c r="AA715" s="203"/>
    </row>
    <row r="716" spans="1:27" ht="12.75" customHeight="1" x14ac:dyDescent="0.2">
      <c r="A716" s="208"/>
      <c r="B716" s="205">
        <v>687</v>
      </c>
      <c r="C716" s="132"/>
      <c r="D716" s="64"/>
      <c r="E716" s="288" t="str">
        <f>IF(ISBLANK(D716), "", VLOOKUP(D716, Z!$A$2:$C$4127, 3, FALSE))</f>
        <v/>
      </c>
      <c r="F716" s="133"/>
      <c r="G716" s="133"/>
      <c r="H716" s="133"/>
      <c r="I716" s="133"/>
      <c r="J716" s="225"/>
      <c r="K716" s="212"/>
      <c r="L716" s="133"/>
      <c r="M716" s="133"/>
      <c r="N716" s="133"/>
      <c r="O716" s="133"/>
      <c r="P716" s="133"/>
      <c r="Q716" s="133"/>
      <c r="R716" s="133"/>
      <c r="S716" s="212"/>
      <c r="T716" s="152"/>
      <c r="U716" s="134"/>
      <c r="V716" s="132"/>
      <c r="W716" s="64"/>
      <c r="X716" s="288" t="str">
        <f>IF(ISBLANK(W716), "", VLOOKUP(W716, Z!$A$2:$C$4127, 3, FALSE))</f>
        <v/>
      </c>
      <c r="Y716" s="162"/>
      <c r="Z716" s="209">
        <f t="shared" si="10"/>
        <v>0</v>
      </c>
      <c r="AA716" s="203"/>
    </row>
    <row r="717" spans="1:27" ht="12.75" customHeight="1" x14ac:dyDescent="0.2">
      <c r="A717" s="208"/>
      <c r="B717" s="205">
        <v>688</v>
      </c>
      <c r="C717" s="132"/>
      <c r="D717" s="64"/>
      <c r="E717" s="288" t="str">
        <f>IF(ISBLANK(D717), "", VLOOKUP(D717, Z!$A$2:$C$4127, 3, FALSE))</f>
        <v/>
      </c>
      <c r="F717" s="133"/>
      <c r="G717" s="133"/>
      <c r="H717" s="133"/>
      <c r="I717" s="133"/>
      <c r="J717" s="225"/>
      <c r="K717" s="212"/>
      <c r="L717" s="133"/>
      <c r="M717" s="133"/>
      <c r="N717" s="133"/>
      <c r="O717" s="133"/>
      <c r="P717" s="133"/>
      <c r="Q717" s="133"/>
      <c r="R717" s="133"/>
      <c r="S717" s="212"/>
      <c r="T717" s="152"/>
      <c r="U717" s="134"/>
      <c r="V717" s="132"/>
      <c r="W717" s="64"/>
      <c r="X717" s="288" t="str">
        <f>IF(ISBLANK(W717), "", VLOOKUP(W717, Z!$A$2:$C$4127, 3, FALSE))</f>
        <v/>
      </c>
      <c r="Y717" s="162"/>
      <c r="Z717" s="209">
        <f t="shared" si="10"/>
        <v>0</v>
      </c>
      <c r="AA717" s="203"/>
    </row>
    <row r="718" spans="1:27" ht="12.75" customHeight="1" x14ac:dyDescent="0.2">
      <c r="A718" s="208"/>
      <c r="B718" s="205">
        <v>689</v>
      </c>
      <c r="C718" s="132"/>
      <c r="D718" s="64"/>
      <c r="E718" s="288" t="str">
        <f>IF(ISBLANK(D718), "", VLOOKUP(D718, Z!$A$2:$C$4127, 3, FALSE))</f>
        <v/>
      </c>
      <c r="F718" s="133"/>
      <c r="G718" s="133"/>
      <c r="H718" s="133"/>
      <c r="I718" s="133"/>
      <c r="J718" s="225"/>
      <c r="K718" s="212"/>
      <c r="L718" s="133"/>
      <c r="M718" s="133"/>
      <c r="N718" s="133"/>
      <c r="O718" s="133"/>
      <c r="P718" s="133"/>
      <c r="Q718" s="133"/>
      <c r="R718" s="133"/>
      <c r="S718" s="212"/>
      <c r="T718" s="152"/>
      <c r="U718" s="134"/>
      <c r="V718" s="132"/>
      <c r="W718" s="64"/>
      <c r="X718" s="288" t="str">
        <f>IF(ISBLANK(W718), "", VLOOKUP(W718, Z!$A$2:$C$4127, 3, FALSE))</f>
        <v/>
      </c>
      <c r="Y718" s="162"/>
      <c r="Z718" s="209">
        <f t="shared" si="10"/>
        <v>0</v>
      </c>
      <c r="AA718" s="203"/>
    </row>
    <row r="719" spans="1:27" ht="12.75" customHeight="1" x14ac:dyDescent="0.2">
      <c r="A719" s="208"/>
      <c r="B719" s="205">
        <v>690</v>
      </c>
      <c r="C719" s="132"/>
      <c r="D719" s="64"/>
      <c r="E719" s="288" t="str">
        <f>IF(ISBLANK(D719), "", VLOOKUP(D719, Z!$A$2:$C$4127, 3, FALSE))</f>
        <v/>
      </c>
      <c r="F719" s="133"/>
      <c r="G719" s="133"/>
      <c r="H719" s="133"/>
      <c r="I719" s="133"/>
      <c r="J719" s="225"/>
      <c r="K719" s="212"/>
      <c r="L719" s="133"/>
      <c r="M719" s="133"/>
      <c r="N719" s="133"/>
      <c r="O719" s="133"/>
      <c r="P719" s="133"/>
      <c r="Q719" s="133"/>
      <c r="R719" s="133"/>
      <c r="S719" s="212"/>
      <c r="T719" s="152"/>
      <c r="U719" s="134"/>
      <c r="V719" s="132"/>
      <c r="W719" s="64"/>
      <c r="X719" s="288" t="str">
        <f>IF(ISBLANK(W719), "", VLOOKUP(W719, Z!$A$2:$C$4127, 3, FALSE))</f>
        <v/>
      </c>
      <c r="Y719" s="162"/>
      <c r="Z719" s="209">
        <f t="shared" si="10"/>
        <v>0</v>
      </c>
      <c r="AA719" s="203"/>
    </row>
    <row r="720" spans="1:27" ht="12.75" customHeight="1" x14ac:dyDescent="0.2">
      <c r="A720" s="208"/>
      <c r="B720" s="205">
        <v>691</v>
      </c>
      <c r="C720" s="132"/>
      <c r="D720" s="64"/>
      <c r="E720" s="288" t="str">
        <f>IF(ISBLANK(D720), "", VLOOKUP(D720, Z!$A$2:$C$4127, 3, FALSE))</f>
        <v/>
      </c>
      <c r="F720" s="133"/>
      <c r="G720" s="133"/>
      <c r="H720" s="133"/>
      <c r="I720" s="133"/>
      <c r="J720" s="225"/>
      <c r="K720" s="212"/>
      <c r="L720" s="133"/>
      <c r="M720" s="133"/>
      <c r="N720" s="133"/>
      <c r="O720" s="133"/>
      <c r="P720" s="133"/>
      <c r="Q720" s="133"/>
      <c r="R720" s="133"/>
      <c r="S720" s="212"/>
      <c r="T720" s="152"/>
      <c r="U720" s="134"/>
      <c r="V720" s="132"/>
      <c r="W720" s="64"/>
      <c r="X720" s="288" t="str">
        <f>IF(ISBLANK(W720), "", VLOOKUP(W720, Z!$A$2:$C$4127, 3, FALSE))</f>
        <v/>
      </c>
      <c r="Y720" s="162"/>
      <c r="Z720" s="209">
        <f t="shared" si="10"/>
        <v>0</v>
      </c>
      <c r="AA720" s="203"/>
    </row>
    <row r="721" spans="1:27" ht="12.75" customHeight="1" x14ac:dyDescent="0.2">
      <c r="A721" s="208"/>
      <c r="B721" s="205">
        <v>692</v>
      </c>
      <c r="C721" s="132"/>
      <c r="D721" s="64"/>
      <c r="E721" s="288" t="str">
        <f>IF(ISBLANK(D721), "", VLOOKUP(D721, Z!$A$2:$C$4127, 3, FALSE))</f>
        <v/>
      </c>
      <c r="F721" s="133"/>
      <c r="G721" s="133"/>
      <c r="H721" s="133"/>
      <c r="I721" s="133"/>
      <c r="J721" s="225"/>
      <c r="K721" s="212"/>
      <c r="L721" s="133"/>
      <c r="M721" s="133"/>
      <c r="N721" s="133"/>
      <c r="O721" s="133"/>
      <c r="P721" s="133"/>
      <c r="Q721" s="133"/>
      <c r="R721" s="133"/>
      <c r="S721" s="212"/>
      <c r="T721" s="152"/>
      <c r="U721" s="134"/>
      <c r="V721" s="132"/>
      <c r="W721" s="64"/>
      <c r="X721" s="288" t="str">
        <f>IF(ISBLANK(W721), "", VLOOKUP(W721, Z!$A$2:$C$4127, 3, FALSE))</f>
        <v/>
      </c>
      <c r="Y721" s="162"/>
      <c r="Z721" s="209">
        <f t="shared" si="10"/>
        <v>0</v>
      </c>
      <c r="AA721" s="203"/>
    </row>
    <row r="722" spans="1:27" ht="12.75" customHeight="1" x14ac:dyDescent="0.2">
      <c r="A722" s="208"/>
      <c r="B722" s="205">
        <v>693</v>
      </c>
      <c r="C722" s="132"/>
      <c r="D722" s="64"/>
      <c r="E722" s="288" t="str">
        <f>IF(ISBLANK(D722), "", VLOOKUP(D722, Z!$A$2:$C$4127, 3, FALSE))</f>
        <v/>
      </c>
      <c r="F722" s="133"/>
      <c r="G722" s="133"/>
      <c r="H722" s="133"/>
      <c r="I722" s="133"/>
      <c r="J722" s="225"/>
      <c r="K722" s="212"/>
      <c r="L722" s="133"/>
      <c r="M722" s="133"/>
      <c r="N722" s="133"/>
      <c r="O722" s="133"/>
      <c r="P722" s="133"/>
      <c r="Q722" s="133"/>
      <c r="R722" s="133"/>
      <c r="S722" s="212"/>
      <c r="T722" s="152"/>
      <c r="U722" s="134"/>
      <c r="V722" s="132"/>
      <c r="W722" s="64"/>
      <c r="X722" s="288" t="str">
        <f>IF(ISBLANK(W722), "", VLOOKUP(W722, Z!$A$2:$C$4127, 3, FALSE))</f>
        <v/>
      </c>
      <c r="Y722" s="162"/>
      <c r="Z722" s="209">
        <f t="shared" si="10"/>
        <v>0</v>
      </c>
      <c r="AA722" s="203"/>
    </row>
    <row r="723" spans="1:27" ht="12.75" customHeight="1" x14ac:dyDescent="0.2">
      <c r="A723" s="208"/>
      <c r="B723" s="205">
        <v>694</v>
      </c>
      <c r="C723" s="132"/>
      <c r="D723" s="64"/>
      <c r="E723" s="288" t="str">
        <f>IF(ISBLANK(D723), "", VLOOKUP(D723, Z!$A$2:$C$4127, 3, FALSE))</f>
        <v/>
      </c>
      <c r="F723" s="133"/>
      <c r="G723" s="133"/>
      <c r="H723" s="133"/>
      <c r="I723" s="133"/>
      <c r="J723" s="225"/>
      <c r="K723" s="212"/>
      <c r="L723" s="133"/>
      <c r="M723" s="133"/>
      <c r="N723" s="133"/>
      <c r="O723" s="133"/>
      <c r="P723" s="133"/>
      <c r="Q723" s="133"/>
      <c r="R723" s="133"/>
      <c r="S723" s="212"/>
      <c r="T723" s="152"/>
      <c r="U723" s="134"/>
      <c r="V723" s="132"/>
      <c r="W723" s="64"/>
      <c r="X723" s="288" t="str">
        <f>IF(ISBLANK(W723), "", VLOOKUP(W723, Z!$A$2:$C$4127, 3, FALSE))</f>
        <v/>
      </c>
      <c r="Y723" s="162"/>
      <c r="Z723" s="209">
        <f t="shared" si="10"/>
        <v>0</v>
      </c>
      <c r="AA723" s="203"/>
    </row>
    <row r="724" spans="1:27" ht="12.75" customHeight="1" x14ac:dyDescent="0.2">
      <c r="A724" s="208"/>
      <c r="B724" s="205">
        <v>695</v>
      </c>
      <c r="C724" s="132"/>
      <c r="D724" s="64"/>
      <c r="E724" s="288" t="str">
        <f>IF(ISBLANK(D724), "", VLOOKUP(D724, Z!$A$2:$C$4127, 3, FALSE))</f>
        <v/>
      </c>
      <c r="F724" s="133"/>
      <c r="G724" s="133"/>
      <c r="H724" s="133"/>
      <c r="I724" s="133"/>
      <c r="J724" s="225"/>
      <c r="K724" s="212"/>
      <c r="L724" s="133"/>
      <c r="M724" s="133"/>
      <c r="N724" s="133"/>
      <c r="O724" s="133"/>
      <c r="P724" s="133"/>
      <c r="Q724" s="133"/>
      <c r="R724" s="133"/>
      <c r="S724" s="212"/>
      <c r="T724" s="152"/>
      <c r="U724" s="134"/>
      <c r="V724" s="132"/>
      <c r="W724" s="64"/>
      <c r="X724" s="288" t="str">
        <f>IF(ISBLANK(W724), "", VLOOKUP(W724, Z!$A$2:$C$4127, 3, FALSE))</f>
        <v/>
      </c>
      <c r="Y724" s="162"/>
      <c r="Z724" s="209">
        <f t="shared" si="10"/>
        <v>0</v>
      </c>
      <c r="AA724" s="203"/>
    </row>
    <row r="725" spans="1:27" ht="12.75" customHeight="1" x14ac:dyDescent="0.2">
      <c r="A725" s="208"/>
      <c r="B725" s="205">
        <v>696</v>
      </c>
      <c r="C725" s="132"/>
      <c r="D725" s="64"/>
      <c r="E725" s="288" t="str">
        <f>IF(ISBLANK(D725), "", VLOOKUP(D725, Z!$A$2:$C$4127, 3, FALSE))</f>
        <v/>
      </c>
      <c r="F725" s="133"/>
      <c r="G725" s="133"/>
      <c r="H725" s="133"/>
      <c r="I725" s="133"/>
      <c r="J725" s="225"/>
      <c r="K725" s="212"/>
      <c r="L725" s="133"/>
      <c r="M725" s="133"/>
      <c r="N725" s="133"/>
      <c r="O725" s="133"/>
      <c r="P725" s="133"/>
      <c r="Q725" s="133"/>
      <c r="R725" s="133"/>
      <c r="S725" s="212"/>
      <c r="T725" s="152"/>
      <c r="U725" s="134"/>
      <c r="V725" s="132"/>
      <c r="W725" s="64"/>
      <c r="X725" s="288" t="str">
        <f>IF(ISBLANK(W725), "", VLOOKUP(W725, Z!$A$2:$C$4127, 3, FALSE))</f>
        <v/>
      </c>
      <c r="Y725" s="162"/>
      <c r="Z725" s="209">
        <f t="shared" si="10"/>
        <v>0</v>
      </c>
      <c r="AA725" s="203"/>
    </row>
    <row r="726" spans="1:27" ht="12.75" customHeight="1" x14ac:dyDescent="0.2">
      <c r="A726" s="208"/>
      <c r="B726" s="205">
        <v>697</v>
      </c>
      <c r="C726" s="132"/>
      <c r="D726" s="64"/>
      <c r="E726" s="288" t="str">
        <f>IF(ISBLANK(D726), "", VLOOKUP(D726, Z!$A$2:$C$4127, 3, FALSE))</f>
        <v/>
      </c>
      <c r="F726" s="133"/>
      <c r="G726" s="133"/>
      <c r="H726" s="133"/>
      <c r="I726" s="133"/>
      <c r="J726" s="225"/>
      <c r="K726" s="212"/>
      <c r="L726" s="133"/>
      <c r="M726" s="133"/>
      <c r="N726" s="133"/>
      <c r="O726" s="133"/>
      <c r="P726" s="133"/>
      <c r="Q726" s="133"/>
      <c r="R726" s="133"/>
      <c r="S726" s="212"/>
      <c r="T726" s="152"/>
      <c r="U726" s="134"/>
      <c r="V726" s="132"/>
      <c r="W726" s="64"/>
      <c r="X726" s="288" t="str">
        <f>IF(ISBLANK(W726), "", VLOOKUP(W726, Z!$A$2:$C$4127, 3, FALSE))</f>
        <v/>
      </c>
      <c r="Y726" s="162"/>
      <c r="Z726" s="209">
        <f t="shared" si="10"/>
        <v>0</v>
      </c>
      <c r="AA726" s="203"/>
    </row>
    <row r="727" spans="1:27" ht="12.75" customHeight="1" x14ac:dyDescent="0.2">
      <c r="A727" s="208"/>
      <c r="B727" s="205">
        <v>698</v>
      </c>
      <c r="C727" s="132"/>
      <c r="D727" s="64"/>
      <c r="E727" s="288" t="str">
        <f>IF(ISBLANK(D727), "", VLOOKUP(D727, Z!$A$2:$C$4127, 3, FALSE))</f>
        <v/>
      </c>
      <c r="F727" s="133"/>
      <c r="G727" s="133"/>
      <c r="H727" s="133"/>
      <c r="I727" s="133"/>
      <c r="J727" s="225"/>
      <c r="K727" s="212"/>
      <c r="L727" s="133"/>
      <c r="M727" s="133"/>
      <c r="N727" s="133"/>
      <c r="O727" s="133"/>
      <c r="P727" s="133"/>
      <c r="Q727" s="133"/>
      <c r="R727" s="133"/>
      <c r="S727" s="212"/>
      <c r="T727" s="152"/>
      <c r="U727" s="134"/>
      <c r="V727" s="132"/>
      <c r="W727" s="64"/>
      <c r="X727" s="288" t="str">
        <f>IF(ISBLANK(W727), "", VLOOKUP(W727, Z!$A$2:$C$4127, 3, FALSE))</f>
        <v/>
      </c>
      <c r="Y727" s="162"/>
      <c r="Z727" s="209">
        <f t="shared" si="10"/>
        <v>0</v>
      </c>
      <c r="AA727" s="203"/>
    </row>
    <row r="728" spans="1:27" ht="12.75" customHeight="1" x14ac:dyDescent="0.2">
      <c r="A728" s="208"/>
      <c r="B728" s="205">
        <v>699</v>
      </c>
      <c r="C728" s="132"/>
      <c r="D728" s="64"/>
      <c r="E728" s="288" t="str">
        <f>IF(ISBLANK(D728), "", VLOOKUP(D728, Z!$A$2:$C$4127, 3, FALSE))</f>
        <v/>
      </c>
      <c r="F728" s="133"/>
      <c r="G728" s="133"/>
      <c r="H728" s="133"/>
      <c r="I728" s="133"/>
      <c r="J728" s="225"/>
      <c r="K728" s="212"/>
      <c r="L728" s="133"/>
      <c r="M728" s="133"/>
      <c r="N728" s="133"/>
      <c r="O728" s="133"/>
      <c r="P728" s="133"/>
      <c r="Q728" s="133"/>
      <c r="R728" s="133"/>
      <c r="S728" s="212"/>
      <c r="T728" s="152"/>
      <c r="U728" s="134"/>
      <c r="V728" s="132"/>
      <c r="W728" s="64"/>
      <c r="X728" s="288" t="str">
        <f>IF(ISBLANK(W728), "", VLOOKUP(W728, Z!$A$2:$C$4127, 3, FALSE))</f>
        <v/>
      </c>
      <c r="Y728" s="162"/>
      <c r="Z728" s="209">
        <f t="shared" si="10"/>
        <v>0</v>
      </c>
      <c r="AA728" s="203"/>
    </row>
    <row r="729" spans="1:27" ht="12.75" customHeight="1" x14ac:dyDescent="0.2">
      <c r="A729" s="208"/>
      <c r="B729" s="205">
        <v>700</v>
      </c>
      <c r="C729" s="132"/>
      <c r="D729" s="64"/>
      <c r="E729" s="288" t="str">
        <f>IF(ISBLANK(D729), "", VLOOKUP(D729, Z!$A$2:$C$4127, 3, FALSE))</f>
        <v/>
      </c>
      <c r="F729" s="133"/>
      <c r="G729" s="133"/>
      <c r="H729" s="133"/>
      <c r="I729" s="133"/>
      <c r="J729" s="225"/>
      <c r="K729" s="212"/>
      <c r="L729" s="133"/>
      <c r="M729" s="133"/>
      <c r="N729" s="133"/>
      <c r="O729" s="133"/>
      <c r="P729" s="133"/>
      <c r="Q729" s="133"/>
      <c r="R729" s="133"/>
      <c r="S729" s="212"/>
      <c r="T729" s="152"/>
      <c r="U729" s="134"/>
      <c r="V729" s="132"/>
      <c r="W729" s="64"/>
      <c r="X729" s="288" t="str">
        <f>IF(ISBLANK(W729), "", VLOOKUP(W729, Z!$A$2:$C$4127, 3, FALSE))</f>
        <v/>
      </c>
      <c r="Y729" s="162"/>
      <c r="Z729" s="209">
        <f t="shared" si="10"/>
        <v>0</v>
      </c>
      <c r="AA729" s="203"/>
    </row>
    <row r="730" spans="1:27" ht="12.75" customHeight="1" x14ac:dyDescent="0.2">
      <c r="A730" s="208"/>
      <c r="B730" s="205">
        <v>701</v>
      </c>
      <c r="C730" s="132"/>
      <c r="D730" s="64"/>
      <c r="E730" s="288" t="str">
        <f>IF(ISBLANK(D730), "", VLOOKUP(D730, Z!$A$2:$C$4127, 3, FALSE))</f>
        <v/>
      </c>
      <c r="F730" s="133"/>
      <c r="G730" s="133"/>
      <c r="H730" s="133"/>
      <c r="I730" s="133"/>
      <c r="J730" s="225"/>
      <c r="K730" s="212"/>
      <c r="L730" s="133"/>
      <c r="M730" s="133"/>
      <c r="N730" s="133"/>
      <c r="O730" s="133"/>
      <c r="P730" s="133"/>
      <c r="Q730" s="133"/>
      <c r="R730" s="133"/>
      <c r="S730" s="212"/>
      <c r="T730" s="152"/>
      <c r="U730" s="134"/>
      <c r="V730" s="132"/>
      <c r="W730" s="64"/>
      <c r="X730" s="288" t="str">
        <f>IF(ISBLANK(W730), "", VLOOKUP(W730, Z!$A$2:$C$4127, 3, FALSE))</f>
        <v/>
      </c>
      <c r="Y730" s="162"/>
      <c r="Z730" s="209">
        <f t="shared" si="10"/>
        <v>0</v>
      </c>
      <c r="AA730" s="203"/>
    </row>
    <row r="731" spans="1:27" ht="12.75" customHeight="1" x14ac:dyDescent="0.2">
      <c r="A731" s="208"/>
      <c r="B731" s="205">
        <v>702</v>
      </c>
      <c r="C731" s="132"/>
      <c r="D731" s="64"/>
      <c r="E731" s="288" t="str">
        <f>IF(ISBLANK(D731), "", VLOOKUP(D731, Z!$A$2:$C$4127, 3, FALSE))</f>
        <v/>
      </c>
      <c r="F731" s="133"/>
      <c r="G731" s="133"/>
      <c r="H731" s="133"/>
      <c r="I731" s="133"/>
      <c r="J731" s="225"/>
      <c r="K731" s="212"/>
      <c r="L731" s="133"/>
      <c r="M731" s="133"/>
      <c r="N731" s="133"/>
      <c r="O731" s="133"/>
      <c r="P731" s="133"/>
      <c r="Q731" s="133"/>
      <c r="R731" s="133"/>
      <c r="S731" s="212"/>
      <c r="T731" s="152"/>
      <c r="U731" s="134"/>
      <c r="V731" s="132"/>
      <c r="W731" s="64"/>
      <c r="X731" s="288" t="str">
        <f>IF(ISBLANK(W731), "", VLOOKUP(W731, Z!$A$2:$C$4127, 3, FALSE))</f>
        <v/>
      </c>
      <c r="Y731" s="162"/>
      <c r="Z731" s="209">
        <f t="shared" si="10"/>
        <v>0</v>
      </c>
      <c r="AA731" s="203"/>
    </row>
    <row r="732" spans="1:27" ht="12.75" customHeight="1" x14ac:dyDescent="0.2">
      <c r="A732" s="208"/>
      <c r="B732" s="205">
        <v>703</v>
      </c>
      <c r="C732" s="132"/>
      <c r="D732" s="64"/>
      <c r="E732" s="288" t="str">
        <f>IF(ISBLANK(D732), "", VLOOKUP(D732, Z!$A$2:$C$4127, 3, FALSE))</f>
        <v/>
      </c>
      <c r="F732" s="133"/>
      <c r="G732" s="133"/>
      <c r="H732" s="133"/>
      <c r="I732" s="133"/>
      <c r="J732" s="225"/>
      <c r="K732" s="212"/>
      <c r="L732" s="133"/>
      <c r="M732" s="133"/>
      <c r="N732" s="133"/>
      <c r="O732" s="133"/>
      <c r="P732" s="133"/>
      <c r="Q732" s="133"/>
      <c r="R732" s="133"/>
      <c r="S732" s="212"/>
      <c r="T732" s="152"/>
      <c r="U732" s="134"/>
      <c r="V732" s="132"/>
      <c r="W732" s="64"/>
      <c r="X732" s="288" t="str">
        <f>IF(ISBLANK(W732), "", VLOOKUP(W732, Z!$A$2:$C$4127, 3, FALSE))</f>
        <v/>
      </c>
      <c r="Y732" s="162"/>
      <c r="Z732" s="209">
        <f t="shared" si="10"/>
        <v>0</v>
      </c>
      <c r="AA732" s="203"/>
    </row>
    <row r="733" spans="1:27" ht="12.75" customHeight="1" x14ac:dyDescent="0.2">
      <c r="A733" s="208"/>
      <c r="B733" s="205">
        <v>704</v>
      </c>
      <c r="C733" s="132"/>
      <c r="D733" s="64"/>
      <c r="E733" s="288" t="str">
        <f>IF(ISBLANK(D733), "", VLOOKUP(D733, Z!$A$2:$C$4127, 3, FALSE))</f>
        <v/>
      </c>
      <c r="F733" s="133"/>
      <c r="G733" s="133"/>
      <c r="H733" s="133"/>
      <c r="I733" s="133"/>
      <c r="J733" s="225"/>
      <c r="K733" s="212"/>
      <c r="L733" s="133"/>
      <c r="M733" s="133"/>
      <c r="N733" s="133"/>
      <c r="O733" s="133"/>
      <c r="P733" s="133"/>
      <c r="Q733" s="133"/>
      <c r="R733" s="133"/>
      <c r="S733" s="212"/>
      <c r="T733" s="152"/>
      <c r="U733" s="134"/>
      <c r="V733" s="132"/>
      <c r="W733" s="64"/>
      <c r="X733" s="288" t="str">
        <f>IF(ISBLANK(W733), "", VLOOKUP(W733, Z!$A$2:$C$4127, 3, FALSE))</f>
        <v/>
      </c>
      <c r="Y733" s="162"/>
      <c r="Z733" s="209">
        <f t="shared" si="10"/>
        <v>0</v>
      </c>
      <c r="AA733" s="203"/>
    </row>
    <row r="734" spans="1:27" ht="12.75" customHeight="1" x14ac:dyDescent="0.2">
      <c r="A734" s="208"/>
      <c r="B734" s="205">
        <v>705</v>
      </c>
      <c r="C734" s="132"/>
      <c r="D734" s="64"/>
      <c r="E734" s="288" t="str">
        <f>IF(ISBLANK(D734), "", VLOOKUP(D734, Z!$A$2:$C$4127, 3, FALSE))</f>
        <v/>
      </c>
      <c r="F734" s="133"/>
      <c r="G734" s="133"/>
      <c r="H734" s="133"/>
      <c r="I734" s="133"/>
      <c r="J734" s="225"/>
      <c r="K734" s="212"/>
      <c r="L734" s="133"/>
      <c r="M734" s="133"/>
      <c r="N734" s="133"/>
      <c r="O734" s="133"/>
      <c r="P734" s="133"/>
      <c r="Q734" s="133"/>
      <c r="R734" s="133"/>
      <c r="S734" s="212"/>
      <c r="T734" s="152"/>
      <c r="U734" s="134"/>
      <c r="V734" s="132"/>
      <c r="W734" s="64"/>
      <c r="X734" s="288" t="str">
        <f>IF(ISBLANK(W734), "", VLOOKUP(W734, Z!$A$2:$C$4127, 3, FALSE))</f>
        <v/>
      </c>
      <c r="Y734" s="162"/>
      <c r="Z734" s="209">
        <f t="shared" ref="Z734:Z797" si="11">IFERROR((K734-S734)*0.75*T734, 0)</f>
        <v>0</v>
      </c>
      <c r="AA734" s="203"/>
    </row>
    <row r="735" spans="1:27" ht="12.75" customHeight="1" x14ac:dyDescent="0.2">
      <c r="A735" s="208"/>
      <c r="B735" s="205">
        <v>706</v>
      </c>
      <c r="C735" s="132"/>
      <c r="D735" s="64"/>
      <c r="E735" s="288" t="str">
        <f>IF(ISBLANK(D735), "", VLOOKUP(D735, Z!$A$2:$C$4127, 3, FALSE))</f>
        <v/>
      </c>
      <c r="F735" s="133"/>
      <c r="G735" s="133"/>
      <c r="H735" s="133"/>
      <c r="I735" s="133"/>
      <c r="J735" s="225"/>
      <c r="K735" s="212"/>
      <c r="L735" s="133"/>
      <c r="M735" s="133"/>
      <c r="N735" s="133"/>
      <c r="O735" s="133"/>
      <c r="P735" s="133"/>
      <c r="Q735" s="133"/>
      <c r="R735" s="133"/>
      <c r="S735" s="212"/>
      <c r="T735" s="152"/>
      <c r="U735" s="134"/>
      <c r="V735" s="132"/>
      <c r="W735" s="64"/>
      <c r="X735" s="288" t="str">
        <f>IF(ISBLANK(W735), "", VLOOKUP(W735, Z!$A$2:$C$4127, 3, FALSE))</f>
        <v/>
      </c>
      <c r="Y735" s="162"/>
      <c r="Z735" s="209">
        <f t="shared" si="11"/>
        <v>0</v>
      </c>
      <c r="AA735" s="203"/>
    </row>
    <row r="736" spans="1:27" ht="12.75" customHeight="1" x14ac:dyDescent="0.2">
      <c r="A736" s="208"/>
      <c r="B736" s="205">
        <v>707</v>
      </c>
      <c r="C736" s="132"/>
      <c r="D736" s="64"/>
      <c r="E736" s="288" t="str">
        <f>IF(ISBLANK(D736), "", VLOOKUP(D736, Z!$A$2:$C$4127, 3, FALSE))</f>
        <v/>
      </c>
      <c r="F736" s="133"/>
      <c r="G736" s="133"/>
      <c r="H736" s="133"/>
      <c r="I736" s="133"/>
      <c r="J736" s="225"/>
      <c r="K736" s="212"/>
      <c r="L736" s="133"/>
      <c r="M736" s="133"/>
      <c r="N736" s="133"/>
      <c r="O736" s="133"/>
      <c r="P736" s="133"/>
      <c r="Q736" s="133"/>
      <c r="R736" s="133"/>
      <c r="S736" s="212"/>
      <c r="T736" s="152"/>
      <c r="U736" s="134"/>
      <c r="V736" s="132"/>
      <c r="W736" s="64"/>
      <c r="X736" s="288" t="str">
        <f>IF(ISBLANK(W736), "", VLOOKUP(W736, Z!$A$2:$C$4127, 3, FALSE))</f>
        <v/>
      </c>
      <c r="Y736" s="162"/>
      <c r="Z736" s="209">
        <f t="shared" si="11"/>
        <v>0</v>
      </c>
      <c r="AA736" s="203"/>
    </row>
    <row r="737" spans="1:27" ht="12.75" customHeight="1" x14ac:dyDescent="0.2">
      <c r="A737" s="208"/>
      <c r="B737" s="205">
        <v>708</v>
      </c>
      <c r="C737" s="132"/>
      <c r="D737" s="64"/>
      <c r="E737" s="288" t="str">
        <f>IF(ISBLANK(D737), "", VLOOKUP(D737, Z!$A$2:$C$4127, 3, FALSE))</f>
        <v/>
      </c>
      <c r="F737" s="133"/>
      <c r="G737" s="133"/>
      <c r="H737" s="133"/>
      <c r="I737" s="133"/>
      <c r="J737" s="225"/>
      <c r="K737" s="212"/>
      <c r="L737" s="133"/>
      <c r="M737" s="133"/>
      <c r="N737" s="133"/>
      <c r="O737" s="133"/>
      <c r="P737" s="133"/>
      <c r="Q737" s="133"/>
      <c r="R737" s="133"/>
      <c r="S737" s="212"/>
      <c r="T737" s="152"/>
      <c r="U737" s="134"/>
      <c r="V737" s="132"/>
      <c r="W737" s="64"/>
      <c r="X737" s="288" t="str">
        <f>IF(ISBLANK(W737), "", VLOOKUP(W737, Z!$A$2:$C$4127, 3, FALSE))</f>
        <v/>
      </c>
      <c r="Y737" s="162"/>
      <c r="Z737" s="209">
        <f t="shared" si="11"/>
        <v>0</v>
      </c>
      <c r="AA737" s="203"/>
    </row>
    <row r="738" spans="1:27" ht="12.75" customHeight="1" x14ac:dyDescent="0.2">
      <c r="A738" s="208"/>
      <c r="B738" s="205">
        <v>709</v>
      </c>
      <c r="C738" s="132"/>
      <c r="D738" s="64"/>
      <c r="E738" s="288" t="str">
        <f>IF(ISBLANK(D738), "", VLOOKUP(D738, Z!$A$2:$C$4127, 3, FALSE))</f>
        <v/>
      </c>
      <c r="F738" s="133"/>
      <c r="G738" s="133"/>
      <c r="H738" s="133"/>
      <c r="I738" s="133"/>
      <c r="J738" s="225"/>
      <c r="K738" s="212"/>
      <c r="L738" s="133"/>
      <c r="M738" s="133"/>
      <c r="N738" s="133"/>
      <c r="O738" s="133"/>
      <c r="P738" s="133"/>
      <c r="Q738" s="133"/>
      <c r="R738" s="133"/>
      <c r="S738" s="212"/>
      <c r="T738" s="152"/>
      <c r="U738" s="134"/>
      <c r="V738" s="132"/>
      <c r="W738" s="64"/>
      <c r="X738" s="288" t="str">
        <f>IF(ISBLANK(W738), "", VLOOKUP(W738, Z!$A$2:$C$4127, 3, FALSE))</f>
        <v/>
      </c>
      <c r="Y738" s="162"/>
      <c r="Z738" s="209">
        <f t="shared" si="11"/>
        <v>0</v>
      </c>
      <c r="AA738" s="203"/>
    </row>
    <row r="739" spans="1:27" ht="12.75" customHeight="1" x14ac:dyDescent="0.2">
      <c r="A739" s="208"/>
      <c r="B739" s="205">
        <v>710</v>
      </c>
      <c r="C739" s="132"/>
      <c r="D739" s="64"/>
      <c r="E739" s="288" t="str">
        <f>IF(ISBLANK(D739), "", VLOOKUP(D739, Z!$A$2:$C$4127, 3, FALSE))</f>
        <v/>
      </c>
      <c r="F739" s="133"/>
      <c r="G739" s="133"/>
      <c r="H739" s="133"/>
      <c r="I739" s="133"/>
      <c r="J739" s="225"/>
      <c r="K739" s="212"/>
      <c r="L739" s="133"/>
      <c r="M739" s="133"/>
      <c r="N739" s="133"/>
      <c r="O739" s="133"/>
      <c r="P739" s="133"/>
      <c r="Q739" s="133"/>
      <c r="R739" s="133"/>
      <c r="S739" s="212"/>
      <c r="T739" s="152"/>
      <c r="U739" s="134"/>
      <c r="V739" s="132"/>
      <c r="W739" s="64"/>
      <c r="X739" s="288" t="str">
        <f>IF(ISBLANK(W739), "", VLOOKUP(W739, Z!$A$2:$C$4127, 3, FALSE))</f>
        <v/>
      </c>
      <c r="Y739" s="162"/>
      <c r="Z739" s="209">
        <f t="shared" si="11"/>
        <v>0</v>
      </c>
      <c r="AA739" s="203"/>
    </row>
    <row r="740" spans="1:27" ht="12.75" customHeight="1" x14ac:dyDescent="0.2">
      <c r="A740" s="208"/>
      <c r="B740" s="205">
        <v>711</v>
      </c>
      <c r="C740" s="132"/>
      <c r="D740" s="64"/>
      <c r="E740" s="288" t="str">
        <f>IF(ISBLANK(D740), "", VLOOKUP(D740, Z!$A$2:$C$4127, 3, FALSE))</f>
        <v/>
      </c>
      <c r="F740" s="133"/>
      <c r="G740" s="133"/>
      <c r="H740" s="133"/>
      <c r="I740" s="133"/>
      <c r="J740" s="225"/>
      <c r="K740" s="212"/>
      <c r="L740" s="133"/>
      <c r="M740" s="133"/>
      <c r="N740" s="133"/>
      <c r="O740" s="133"/>
      <c r="P740" s="133"/>
      <c r="Q740" s="133"/>
      <c r="R740" s="133"/>
      <c r="S740" s="212"/>
      <c r="T740" s="152"/>
      <c r="U740" s="134"/>
      <c r="V740" s="132"/>
      <c r="W740" s="64"/>
      <c r="X740" s="288" t="str">
        <f>IF(ISBLANK(W740), "", VLOOKUP(W740, Z!$A$2:$C$4127, 3, FALSE))</f>
        <v/>
      </c>
      <c r="Y740" s="162"/>
      <c r="Z740" s="209">
        <f t="shared" si="11"/>
        <v>0</v>
      </c>
      <c r="AA740" s="203"/>
    </row>
    <row r="741" spans="1:27" ht="12.75" customHeight="1" x14ac:dyDescent="0.2">
      <c r="A741" s="208"/>
      <c r="B741" s="205">
        <v>712</v>
      </c>
      <c r="C741" s="132"/>
      <c r="D741" s="64"/>
      <c r="E741" s="288" t="str">
        <f>IF(ISBLANK(D741), "", VLOOKUP(D741, Z!$A$2:$C$4127, 3, FALSE))</f>
        <v/>
      </c>
      <c r="F741" s="133"/>
      <c r="G741" s="133"/>
      <c r="H741" s="133"/>
      <c r="I741" s="133"/>
      <c r="J741" s="225"/>
      <c r="K741" s="212"/>
      <c r="L741" s="133"/>
      <c r="M741" s="133"/>
      <c r="N741" s="133"/>
      <c r="O741" s="133"/>
      <c r="P741" s="133"/>
      <c r="Q741" s="133"/>
      <c r="R741" s="133"/>
      <c r="S741" s="212"/>
      <c r="T741" s="152"/>
      <c r="U741" s="134"/>
      <c r="V741" s="132"/>
      <c r="W741" s="64"/>
      <c r="X741" s="288" t="str">
        <f>IF(ISBLANK(W741), "", VLOOKUP(W741, Z!$A$2:$C$4127, 3, FALSE))</f>
        <v/>
      </c>
      <c r="Y741" s="162"/>
      <c r="Z741" s="209">
        <f t="shared" si="11"/>
        <v>0</v>
      </c>
      <c r="AA741" s="203"/>
    </row>
    <row r="742" spans="1:27" ht="12.75" customHeight="1" x14ac:dyDescent="0.2">
      <c r="A742" s="208"/>
      <c r="B742" s="205">
        <v>713</v>
      </c>
      <c r="C742" s="132"/>
      <c r="D742" s="64"/>
      <c r="E742" s="288" t="str">
        <f>IF(ISBLANK(D742), "", VLOOKUP(D742, Z!$A$2:$C$4127, 3, FALSE))</f>
        <v/>
      </c>
      <c r="F742" s="133"/>
      <c r="G742" s="133"/>
      <c r="H742" s="133"/>
      <c r="I742" s="133"/>
      <c r="J742" s="225"/>
      <c r="K742" s="212"/>
      <c r="L742" s="133"/>
      <c r="M742" s="133"/>
      <c r="N742" s="133"/>
      <c r="O742" s="133"/>
      <c r="P742" s="133"/>
      <c r="Q742" s="133"/>
      <c r="R742" s="133"/>
      <c r="S742" s="212"/>
      <c r="T742" s="152"/>
      <c r="U742" s="134"/>
      <c r="V742" s="132"/>
      <c r="W742" s="64"/>
      <c r="X742" s="288" t="str">
        <f>IF(ISBLANK(W742), "", VLOOKUP(W742, Z!$A$2:$C$4127, 3, FALSE))</f>
        <v/>
      </c>
      <c r="Y742" s="162"/>
      <c r="Z742" s="209">
        <f t="shared" si="11"/>
        <v>0</v>
      </c>
      <c r="AA742" s="203"/>
    </row>
    <row r="743" spans="1:27" ht="12.75" customHeight="1" x14ac:dyDescent="0.2">
      <c r="A743" s="208"/>
      <c r="B743" s="205">
        <v>714</v>
      </c>
      <c r="C743" s="132"/>
      <c r="D743" s="64"/>
      <c r="E743" s="288" t="str">
        <f>IF(ISBLANK(D743), "", VLOOKUP(D743, Z!$A$2:$C$4127, 3, FALSE))</f>
        <v/>
      </c>
      <c r="F743" s="133"/>
      <c r="G743" s="133"/>
      <c r="H743" s="133"/>
      <c r="I743" s="133"/>
      <c r="J743" s="225"/>
      <c r="K743" s="212"/>
      <c r="L743" s="133"/>
      <c r="M743" s="133"/>
      <c r="N743" s="133"/>
      <c r="O743" s="133"/>
      <c r="P743" s="133"/>
      <c r="Q743" s="133"/>
      <c r="R743" s="133"/>
      <c r="S743" s="212"/>
      <c r="T743" s="152"/>
      <c r="U743" s="134"/>
      <c r="V743" s="132"/>
      <c r="W743" s="64"/>
      <c r="X743" s="288" t="str">
        <f>IF(ISBLANK(W743), "", VLOOKUP(W743, Z!$A$2:$C$4127, 3, FALSE))</f>
        <v/>
      </c>
      <c r="Y743" s="162"/>
      <c r="Z743" s="209">
        <f t="shared" si="11"/>
        <v>0</v>
      </c>
      <c r="AA743" s="203"/>
    </row>
    <row r="744" spans="1:27" ht="12.75" customHeight="1" x14ac:dyDescent="0.2">
      <c r="A744" s="208"/>
      <c r="B744" s="205">
        <v>715</v>
      </c>
      <c r="C744" s="132"/>
      <c r="D744" s="64"/>
      <c r="E744" s="288" t="str">
        <f>IF(ISBLANK(D744), "", VLOOKUP(D744, Z!$A$2:$C$4127, 3, FALSE))</f>
        <v/>
      </c>
      <c r="F744" s="133"/>
      <c r="G744" s="133"/>
      <c r="H744" s="133"/>
      <c r="I744" s="133"/>
      <c r="J744" s="225"/>
      <c r="K744" s="212"/>
      <c r="L744" s="133"/>
      <c r="M744" s="133"/>
      <c r="N744" s="133"/>
      <c r="O744" s="133"/>
      <c r="P744" s="133"/>
      <c r="Q744" s="133"/>
      <c r="R744" s="133"/>
      <c r="S744" s="212"/>
      <c r="T744" s="152"/>
      <c r="U744" s="134"/>
      <c r="V744" s="132"/>
      <c r="W744" s="64"/>
      <c r="X744" s="288" t="str">
        <f>IF(ISBLANK(W744), "", VLOOKUP(W744, Z!$A$2:$C$4127, 3, FALSE))</f>
        <v/>
      </c>
      <c r="Y744" s="162"/>
      <c r="Z744" s="209">
        <f t="shared" si="11"/>
        <v>0</v>
      </c>
      <c r="AA744" s="203"/>
    </row>
    <row r="745" spans="1:27" ht="12.75" customHeight="1" x14ac:dyDescent="0.2">
      <c r="A745" s="208"/>
      <c r="B745" s="205">
        <v>716</v>
      </c>
      <c r="C745" s="132"/>
      <c r="D745" s="64"/>
      <c r="E745" s="288" t="str">
        <f>IF(ISBLANK(D745), "", VLOOKUP(D745, Z!$A$2:$C$4127, 3, FALSE))</f>
        <v/>
      </c>
      <c r="F745" s="133"/>
      <c r="G745" s="133"/>
      <c r="H745" s="133"/>
      <c r="I745" s="133"/>
      <c r="J745" s="225"/>
      <c r="K745" s="212"/>
      <c r="L745" s="133"/>
      <c r="M745" s="133"/>
      <c r="N745" s="133"/>
      <c r="O745" s="133"/>
      <c r="P745" s="133"/>
      <c r="Q745" s="133"/>
      <c r="R745" s="133"/>
      <c r="S745" s="212"/>
      <c r="T745" s="152"/>
      <c r="U745" s="134"/>
      <c r="V745" s="132"/>
      <c r="W745" s="64"/>
      <c r="X745" s="288" t="str">
        <f>IF(ISBLANK(W745), "", VLOOKUP(W745, Z!$A$2:$C$4127, 3, FALSE))</f>
        <v/>
      </c>
      <c r="Y745" s="162"/>
      <c r="Z745" s="209">
        <f t="shared" si="11"/>
        <v>0</v>
      </c>
      <c r="AA745" s="203"/>
    </row>
    <row r="746" spans="1:27" ht="12.75" customHeight="1" x14ac:dyDescent="0.2">
      <c r="A746" s="208"/>
      <c r="B746" s="205">
        <v>717</v>
      </c>
      <c r="C746" s="132"/>
      <c r="D746" s="64"/>
      <c r="E746" s="288" t="str">
        <f>IF(ISBLANK(D746), "", VLOOKUP(D746, Z!$A$2:$C$4127, 3, FALSE))</f>
        <v/>
      </c>
      <c r="F746" s="133"/>
      <c r="G746" s="133"/>
      <c r="H746" s="133"/>
      <c r="I746" s="133"/>
      <c r="J746" s="225"/>
      <c r="K746" s="212"/>
      <c r="L746" s="133"/>
      <c r="M746" s="133"/>
      <c r="N746" s="133"/>
      <c r="O746" s="133"/>
      <c r="P746" s="133"/>
      <c r="Q746" s="133"/>
      <c r="R746" s="133"/>
      <c r="S746" s="212"/>
      <c r="T746" s="152"/>
      <c r="U746" s="134"/>
      <c r="V746" s="132"/>
      <c r="W746" s="64"/>
      <c r="X746" s="288" t="str">
        <f>IF(ISBLANK(W746), "", VLOOKUP(W746, Z!$A$2:$C$4127, 3, FALSE))</f>
        <v/>
      </c>
      <c r="Y746" s="162"/>
      <c r="Z746" s="209">
        <f t="shared" si="11"/>
        <v>0</v>
      </c>
      <c r="AA746" s="203"/>
    </row>
    <row r="747" spans="1:27" ht="12.75" customHeight="1" x14ac:dyDescent="0.2">
      <c r="A747" s="208"/>
      <c r="B747" s="205">
        <v>718</v>
      </c>
      <c r="C747" s="132"/>
      <c r="D747" s="64"/>
      <c r="E747" s="288" t="str">
        <f>IF(ISBLANK(D747), "", VLOOKUP(D747, Z!$A$2:$C$4127, 3, FALSE))</f>
        <v/>
      </c>
      <c r="F747" s="133"/>
      <c r="G747" s="133"/>
      <c r="H747" s="133"/>
      <c r="I747" s="133"/>
      <c r="J747" s="225"/>
      <c r="K747" s="212"/>
      <c r="L747" s="133"/>
      <c r="M747" s="133"/>
      <c r="N747" s="133"/>
      <c r="O747" s="133"/>
      <c r="P747" s="133"/>
      <c r="Q747" s="133"/>
      <c r="R747" s="133"/>
      <c r="S747" s="212"/>
      <c r="T747" s="152"/>
      <c r="U747" s="134"/>
      <c r="V747" s="132"/>
      <c r="W747" s="64"/>
      <c r="X747" s="288" t="str">
        <f>IF(ISBLANK(W747), "", VLOOKUP(W747, Z!$A$2:$C$4127, 3, FALSE))</f>
        <v/>
      </c>
      <c r="Y747" s="162"/>
      <c r="Z747" s="209">
        <f t="shared" si="11"/>
        <v>0</v>
      </c>
      <c r="AA747" s="203"/>
    </row>
    <row r="748" spans="1:27" ht="12.75" customHeight="1" x14ac:dyDescent="0.2">
      <c r="A748" s="208"/>
      <c r="B748" s="205">
        <v>719</v>
      </c>
      <c r="C748" s="132"/>
      <c r="D748" s="64"/>
      <c r="E748" s="288" t="str">
        <f>IF(ISBLANK(D748), "", VLOOKUP(D748, Z!$A$2:$C$4127, 3, FALSE))</f>
        <v/>
      </c>
      <c r="F748" s="133"/>
      <c r="G748" s="133"/>
      <c r="H748" s="133"/>
      <c r="I748" s="133"/>
      <c r="J748" s="225"/>
      <c r="K748" s="212"/>
      <c r="L748" s="133"/>
      <c r="M748" s="133"/>
      <c r="N748" s="133"/>
      <c r="O748" s="133"/>
      <c r="P748" s="133"/>
      <c r="Q748" s="133"/>
      <c r="R748" s="133"/>
      <c r="S748" s="212"/>
      <c r="T748" s="152"/>
      <c r="U748" s="134"/>
      <c r="V748" s="132"/>
      <c r="W748" s="64"/>
      <c r="X748" s="288" t="str">
        <f>IF(ISBLANK(W748), "", VLOOKUP(W748, Z!$A$2:$C$4127, 3, FALSE))</f>
        <v/>
      </c>
      <c r="Y748" s="162"/>
      <c r="Z748" s="209">
        <f t="shared" si="11"/>
        <v>0</v>
      </c>
      <c r="AA748" s="203"/>
    </row>
    <row r="749" spans="1:27" ht="12.75" customHeight="1" x14ac:dyDescent="0.2">
      <c r="A749" s="208"/>
      <c r="B749" s="205">
        <v>720</v>
      </c>
      <c r="C749" s="132"/>
      <c r="D749" s="64"/>
      <c r="E749" s="288" t="str">
        <f>IF(ISBLANK(D749), "", VLOOKUP(D749, Z!$A$2:$C$4127, 3, FALSE))</f>
        <v/>
      </c>
      <c r="F749" s="133"/>
      <c r="G749" s="133"/>
      <c r="H749" s="133"/>
      <c r="I749" s="133"/>
      <c r="J749" s="225"/>
      <c r="K749" s="212"/>
      <c r="L749" s="133"/>
      <c r="M749" s="133"/>
      <c r="N749" s="133"/>
      <c r="O749" s="133"/>
      <c r="P749" s="133"/>
      <c r="Q749" s="133"/>
      <c r="R749" s="133"/>
      <c r="S749" s="212"/>
      <c r="T749" s="152"/>
      <c r="U749" s="134"/>
      <c r="V749" s="132"/>
      <c r="W749" s="64"/>
      <c r="X749" s="288" t="str">
        <f>IF(ISBLANK(W749), "", VLOOKUP(W749, Z!$A$2:$C$4127, 3, FALSE))</f>
        <v/>
      </c>
      <c r="Y749" s="162"/>
      <c r="Z749" s="209">
        <f t="shared" si="11"/>
        <v>0</v>
      </c>
      <c r="AA749" s="203"/>
    </row>
    <row r="750" spans="1:27" ht="12.75" customHeight="1" x14ac:dyDescent="0.2">
      <c r="A750" s="208"/>
      <c r="B750" s="205">
        <v>721</v>
      </c>
      <c r="C750" s="132"/>
      <c r="D750" s="64"/>
      <c r="E750" s="288" t="str">
        <f>IF(ISBLANK(D750), "", VLOOKUP(D750, Z!$A$2:$C$4127, 3, FALSE))</f>
        <v/>
      </c>
      <c r="F750" s="133"/>
      <c r="G750" s="133"/>
      <c r="H750" s="133"/>
      <c r="I750" s="133"/>
      <c r="J750" s="225"/>
      <c r="K750" s="212"/>
      <c r="L750" s="133"/>
      <c r="M750" s="133"/>
      <c r="N750" s="133"/>
      <c r="O750" s="133"/>
      <c r="P750" s="133"/>
      <c r="Q750" s="133"/>
      <c r="R750" s="133"/>
      <c r="S750" s="212"/>
      <c r="T750" s="152"/>
      <c r="U750" s="134"/>
      <c r="V750" s="132"/>
      <c r="W750" s="64"/>
      <c r="X750" s="288" t="str">
        <f>IF(ISBLANK(W750), "", VLOOKUP(W750, Z!$A$2:$C$4127, 3, FALSE))</f>
        <v/>
      </c>
      <c r="Y750" s="162"/>
      <c r="Z750" s="209">
        <f t="shared" si="11"/>
        <v>0</v>
      </c>
      <c r="AA750" s="203"/>
    </row>
    <row r="751" spans="1:27" ht="12.75" customHeight="1" x14ac:dyDescent="0.2">
      <c r="A751" s="208"/>
      <c r="B751" s="205">
        <v>722</v>
      </c>
      <c r="C751" s="132"/>
      <c r="D751" s="64"/>
      <c r="E751" s="288" t="str">
        <f>IF(ISBLANK(D751), "", VLOOKUP(D751, Z!$A$2:$C$4127, 3, FALSE))</f>
        <v/>
      </c>
      <c r="F751" s="133"/>
      <c r="G751" s="133"/>
      <c r="H751" s="133"/>
      <c r="I751" s="133"/>
      <c r="J751" s="225"/>
      <c r="K751" s="212"/>
      <c r="L751" s="133"/>
      <c r="M751" s="133"/>
      <c r="N751" s="133"/>
      <c r="O751" s="133"/>
      <c r="P751" s="133"/>
      <c r="Q751" s="133"/>
      <c r="R751" s="133"/>
      <c r="S751" s="212"/>
      <c r="T751" s="152"/>
      <c r="U751" s="134"/>
      <c r="V751" s="132"/>
      <c r="W751" s="64"/>
      <c r="X751" s="288" t="str">
        <f>IF(ISBLANK(W751), "", VLOOKUP(W751, Z!$A$2:$C$4127, 3, FALSE))</f>
        <v/>
      </c>
      <c r="Y751" s="162"/>
      <c r="Z751" s="209">
        <f t="shared" si="11"/>
        <v>0</v>
      </c>
      <c r="AA751" s="203"/>
    </row>
    <row r="752" spans="1:27" ht="12.75" customHeight="1" x14ac:dyDescent="0.2">
      <c r="A752" s="208"/>
      <c r="B752" s="205">
        <v>723</v>
      </c>
      <c r="C752" s="132"/>
      <c r="D752" s="64"/>
      <c r="E752" s="288" t="str">
        <f>IF(ISBLANK(D752), "", VLOOKUP(D752, Z!$A$2:$C$4127, 3, FALSE))</f>
        <v/>
      </c>
      <c r="F752" s="133"/>
      <c r="G752" s="133"/>
      <c r="H752" s="133"/>
      <c r="I752" s="133"/>
      <c r="J752" s="225"/>
      <c r="K752" s="212"/>
      <c r="L752" s="133"/>
      <c r="M752" s="133"/>
      <c r="N752" s="133"/>
      <c r="O752" s="133"/>
      <c r="P752" s="133"/>
      <c r="Q752" s="133"/>
      <c r="R752" s="133"/>
      <c r="S752" s="212"/>
      <c r="T752" s="152"/>
      <c r="U752" s="134"/>
      <c r="V752" s="132"/>
      <c r="W752" s="64"/>
      <c r="X752" s="288" t="str">
        <f>IF(ISBLANK(W752), "", VLOOKUP(W752, Z!$A$2:$C$4127, 3, FALSE))</f>
        <v/>
      </c>
      <c r="Y752" s="162"/>
      <c r="Z752" s="209">
        <f t="shared" si="11"/>
        <v>0</v>
      </c>
      <c r="AA752" s="203"/>
    </row>
    <row r="753" spans="1:27" ht="12.75" customHeight="1" x14ac:dyDescent="0.2">
      <c r="A753" s="208"/>
      <c r="B753" s="205">
        <v>724</v>
      </c>
      <c r="C753" s="132"/>
      <c r="D753" s="64"/>
      <c r="E753" s="288" t="str">
        <f>IF(ISBLANK(D753), "", VLOOKUP(D753, Z!$A$2:$C$4127, 3, FALSE))</f>
        <v/>
      </c>
      <c r="F753" s="133"/>
      <c r="G753" s="133"/>
      <c r="H753" s="133"/>
      <c r="I753" s="133"/>
      <c r="J753" s="225"/>
      <c r="K753" s="212"/>
      <c r="L753" s="133"/>
      <c r="M753" s="133"/>
      <c r="N753" s="133"/>
      <c r="O753" s="133"/>
      <c r="P753" s="133"/>
      <c r="Q753" s="133"/>
      <c r="R753" s="133"/>
      <c r="S753" s="212"/>
      <c r="T753" s="152"/>
      <c r="U753" s="134"/>
      <c r="V753" s="132"/>
      <c r="W753" s="64"/>
      <c r="X753" s="288" t="str">
        <f>IF(ISBLANK(W753), "", VLOOKUP(W753, Z!$A$2:$C$4127, 3, FALSE))</f>
        <v/>
      </c>
      <c r="Y753" s="162"/>
      <c r="Z753" s="209">
        <f t="shared" si="11"/>
        <v>0</v>
      </c>
      <c r="AA753" s="203"/>
    </row>
    <row r="754" spans="1:27" ht="12.75" customHeight="1" x14ac:dyDescent="0.2">
      <c r="A754" s="208"/>
      <c r="B754" s="205">
        <v>725</v>
      </c>
      <c r="C754" s="132"/>
      <c r="D754" s="64"/>
      <c r="E754" s="288" t="str">
        <f>IF(ISBLANK(D754), "", VLOOKUP(D754, Z!$A$2:$C$4127, 3, FALSE))</f>
        <v/>
      </c>
      <c r="F754" s="133"/>
      <c r="G754" s="133"/>
      <c r="H754" s="133"/>
      <c r="I754" s="133"/>
      <c r="J754" s="225"/>
      <c r="K754" s="212"/>
      <c r="L754" s="133"/>
      <c r="M754" s="133"/>
      <c r="N754" s="133"/>
      <c r="O754" s="133"/>
      <c r="P754" s="133"/>
      <c r="Q754" s="133"/>
      <c r="R754" s="133"/>
      <c r="S754" s="212"/>
      <c r="T754" s="152"/>
      <c r="U754" s="134"/>
      <c r="V754" s="132"/>
      <c r="W754" s="64"/>
      <c r="X754" s="288" t="str">
        <f>IF(ISBLANK(W754), "", VLOOKUP(W754, Z!$A$2:$C$4127, 3, FALSE))</f>
        <v/>
      </c>
      <c r="Y754" s="162"/>
      <c r="Z754" s="209">
        <f t="shared" si="11"/>
        <v>0</v>
      </c>
      <c r="AA754" s="203"/>
    </row>
    <row r="755" spans="1:27" ht="12.75" customHeight="1" x14ac:dyDescent="0.2">
      <c r="A755" s="208"/>
      <c r="B755" s="205">
        <v>726</v>
      </c>
      <c r="C755" s="132"/>
      <c r="D755" s="64"/>
      <c r="E755" s="288" t="str">
        <f>IF(ISBLANK(D755), "", VLOOKUP(D755, Z!$A$2:$C$4127, 3, FALSE))</f>
        <v/>
      </c>
      <c r="F755" s="133"/>
      <c r="G755" s="133"/>
      <c r="H755" s="133"/>
      <c r="I755" s="133"/>
      <c r="J755" s="225"/>
      <c r="K755" s="212"/>
      <c r="L755" s="133"/>
      <c r="M755" s="133"/>
      <c r="N755" s="133"/>
      <c r="O755" s="133"/>
      <c r="P755" s="133"/>
      <c r="Q755" s="133"/>
      <c r="R755" s="133"/>
      <c r="S755" s="212"/>
      <c r="T755" s="152"/>
      <c r="U755" s="134"/>
      <c r="V755" s="132"/>
      <c r="W755" s="64"/>
      <c r="X755" s="288" t="str">
        <f>IF(ISBLANK(W755), "", VLOOKUP(W755, Z!$A$2:$C$4127, 3, FALSE))</f>
        <v/>
      </c>
      <c r="Y755" s="162"/>
      <c r="Z755" s="209">
        <f t="shared" si="11"/>
        <v>0</v>
      </c>
      <c r="AA755" s="203"/>
    </row>
    <row r="756" spans="1:27" ht="12.75" customHeight="1" x14ac:dyDescent="0.2">
      <c r="A756" s="208"/>
      <c r="B756" s="205">
        <v>727</v>
      </c>
      <c r="C756" s="132"/>
      <c r="D756" s="64"/>
      <c r="E756" s="288" t="str">
        <f>IF(ISBLANK(D756), "", VLOOKUP(D756, Z!$A$2:$C$4127, 3, FALSE))</f>
        <v/>
      </c>
      <c r="F756" s="133"/>
      <c r="G756" s="133"/>
      <c r="H756" s="133"/>
      <c r="I756" s="133"/>
      <c r="J756" s="225"/>
      <c r="K756" s="212"/>
      <c r="L756" s="133"/>
      <c r="M756" s="133"/>
      <c r="N756" s="133"/>
      <c r="O756" s="133"/>
      <c r="P756" s="133"/>
      <c r="Q756" s="133"/>
      <c r="R756" s="133"/>
      <c r="S756" s="212"/>
      <c r="T756" s="152"/>
      <c r="U756" s="134"/>
      <c r="V756" s="132"/>
      <c r="W756" s="64"/>
      <c r="X756" s="288" t="str">
        <f>IF(ISBLANK(W756), "", VLOOKUP(W756, Z!$A$2:$C$4127, 3, FALSE))</f>
        <v/>
      </c>
      <c r="Y756" s="162"/>
      <c r="Z756" s="209">
        <f t="shared" si="11"/>
        <v>0</v>
      </c>
      <c r="AA756" s="203"/>
    </row>
    <row r="757" spans="1:27" ht="12.75" customHeight="1" x14ac:dyDescent="0.2">
      <c r="A757" s="208"/>
      <c r="B757" s="205">
        <v>728</v>
      </c>
      <c r="C757" s="132"/>
      <c r="D757" s="64"/>
      <c r="E757" s="288" t="str">
        <f>IF(ISBLANK(D757), "", VLOOKUP(D757, Z!$A$2:$C$4127, 3, FALSE))</f>
        <v/>
      </c>
      <c r="F757" s="133"/>
      <c r="G757" s="133"/>
      <c r="H757" s="133"/>
      <c r="I757" s="133"/>
      <c r="J757" s="225"/>
      <c r="K757" s="212"/>
      <c r="L757" s="133"/>
      <c r="M757" s="133"/>
      <c r="N757" s="133"/>
      <c r="O757" s="133"/>
      <c r="P757" s="133"/>
      <c r="Q757" s="133"/>
      <c r="R757" s="133"/>
      <c r="S757" s="212"/>
      <c r="T757" s="152"/>
      <c r="U757" s="134"/>
      <c r="V757" s="132"/>
      <c r="W757" s="64"/>
      <c r="X757" s="288" t="str">
        <f>IF(ISBLANK(W757), "", VLOOKUP(W757, Z!$A$2:$C$4127, 3, FALSE))</f>
        <v/>
      </c>
      <c r="Y757" s="162"/>
      <c r="Z757" s="209">
        <f t="shared" si="11"/>
        <v>0</v>
      </c>
      <c r="AA757" s="203"/>
    </row>
    <row r="758" spans="1:27" ht="12.75" customHeight="1" x14ac:dyDescent="0.2">
      <c r="A758" s="208"/>
      <c r="B758" s="205">
        <v>729</v>
      </c>
      <c r="C758" s="132"/>
      <c r="D758" s="64"/>
      <c r="E758" s="288" t="str">
        <f>IF(ISBLANK(D758), "", VLOOKUP(D758, Z!$A$2:$C$4127, 3, FALSE))</f>
        <v/>
      </c>
      <c r="F758" s="133"/>
      <c r="G758" s="133"/>
      <c r="H758" s="133"/>
      <c r="I758" s="133"/>
      <c r="J758" s="225"/>
      <c r="K758" s="212"/>
      <c r="L758" s="133"/>
      <c r="M758" s="133"/>
      <c r="N758" s="133"/>
      <c r="O758" s="133"/>
      <c r="P758" s="133"/>
      <c r="Q758" s="133"/>
      <c r="R758" s="133"/>
      <c r="S758" s="212"/>
      <c r="T758" s="152"/>
      <c r="U758" s="134"/>
      <c r="V758" s="132"/>
      <c r="W758" s="64"/>
      <c r="X758" s="288" t="str">
        <f>IF(ISBLANK(W758), "", VLOOKUP(W758, Z!$A$2:$C$4127, 3, FALSE))</f>
        <v/>
      </c>
      <c r="Y758" s="162"/>
      <c r="Z758" s="209">
        <f t="shared" si="11"/>
        <v>0</v>
      </c>
      <c r="AA758" s="203"/>
    </row>
    <row r="759" spans="1:27" ht="12.75" customHeight="1" x14ac:dyDescent="0.2">
      <c r="A759" s="208"/>
      <c r="B759" s="205">
        <v>730</v>
      </c>
      <c r="C759" s="132"/>
      <c r="D759" s="64"/>
      <c r="E759" s="288" t="str">
        <f>IF(ISBLANK(D759), "", VLOOKUP(D759, Z!$A$2:$C$4127, 3, FALSE))</f>
        <v/>
      </c>
      <c r="F759" s="133"/>
      <c r="G759" s="133"/>
      <c r="H759" s="133"/>
      <c r="I759" s="133"/>
      <c r="J759" s="225"/>
      <c r="K759" s="212"/>
      <c r="L759" s="133"/>
      <c r="M759" s="133"/>
      <c r="N759" s="133"/>
      <c r="O759" s="133"/>
      <c r="P759" s="133"/>
      <c r="Q759" s="133"/>
      <c r="R759" s="133"/>
      <c r="S759" s="212"/>
      <c r="T759" s="152"/>
      <c r="U759" s="134"/>
      <c r="V759" s="132"/>
      <c r="W759" s="64"/>
      <c r="X759" s="288" t="str">
        <f>IF(ISBLANK(W759), "", VLOOKUP(W759, Z!$A$2:$C$4127, 3, FALSE))</f>
        <v/>
      </c>
      <c r="Y759" s="162"/>
      <c r="Z759" s="209">
        <f t="shared" si="11"/>
        <v>0</v>
      </c>
      <c r="AA759" s="203"/>
    </row>
    <row r="760" spans="1:27" ht="12.75" customHeight="1" x14ac:dyDescent="0.2">
      <c r="A760" s="208"/>
      <c r="B760" s="205">
        <v>731</v>
      </c>
      <c r="C760" s="132"/>
      <c r="D760" s="64"/>
      <c r="E760" s="288" t="str">
        <f>IF(ISBLANK(D760), "", VLOOKUP(D760, Z!$A$2:$C$4127, 3, FALSE))</f>
        <v/>
      </c>
      <c r="F760" s="133"/>
      <c r="G760" s="133"/>
      <c r="H760" s="133"/>
      <c r="I760" s="133"/>
      <c r="J760" s="225"/>
      <c r="K760" s="212"/>
      <c r="L760" s="133"/>
      <c r="M760" s="133"/>
      <c r="N760" s="133"/>
      <c r="O760" s="133"/>
      <c r="P760" s="133"/>
      <c r="Q760" s="133"/>
      <c r="R760" s="133"/>
      <c r="S760" s="212"/>
      <c r="T760" s="152"/>
      <c r="U760" s="134"/>
      <c r="V760" s="132"/>
      <c r="W760" s="64"/>
      <c r="X760" s="288" t="str">
        <f>IF(ISBLANK(W760), "", VLOOKUP(W760, Z!$A$2:$C$4127, 3, FALSE))</f>
        <v/>
      </c>
      <c r="Y760" s="162"/>
      <c r="Z760" s="209">
        <f t="shared" si="11"/>
        <v>0</v>
      </c>
      <c r="AA760" s="203"/>
    </row>
    <row r="761" spans="1:27" ht="12.75" customHeight="1" x14ac:dyDescent="0.2">
      <c r="A761" s="208"/>
      <c r="B761" s="205">
        <v>732</v>
      </c>
      <c r="C761" s="132"/>
      <c r="D761" s="64"/>
      <c r="E761" s="288" t="str">
        <f>IF(ISBLANK(D761), "", VLOOKUP(D761, Z!$A$2:$C$4127, 3, FALSE))</f>
        <v/>
      </c>
      <c r="F761" s="133"/>
      <c r="G761" s="133"/>
      <c r="H761" s="133"/>
      <c r="I761" s="133"/>
      <c r="J761" s="225"/>
      <c r="K761" s="212"/>
      <c r="L761" s="133"/>
      <c r="M761" s="133"/>
      <c r="N761" s="133"/>
      <c r="O761" s="133"/>
      <c r="P761" s="133"/>
      <c r="Q761" s="133"/>
      <c r="R761" s="133"/>
      <c r="S761" s="212"/>
      <c r="T761" s="152"/>
      <c r="U761" s="134"/>
      <c r="V761" s="132"/>
      <c r="W761" s="64"/>
      <c r="X761" s="288" t="str">
        <f>IF(ISBLANK(W761), "", VLOOKUP(W761, Z!$A$2:$C$4127, 3, FALSE))</f>
        <v/>
      </c>
      <c r="Y761" s="162"/>
      <c r="Z761" s="209">
        <f t="shared" si="11"/>
        <v>0</v>
      </c>
      <c r="AA761" s="203"/>
    </row>
    <row r="762" spans="1:27" ht="12.75" customHeight="1" x14ac:dyDescent="0.2">
      <c r="A762" s="208"/>
      <c r="B762" s="205">
        <v>733</v>
      </c>
      <c r="C762" s="132"/>
      <c r="D762" s="64"/>
      <c r="E762" s="288" t="str">
        <f>IF(ISBLANK(D762), "", VLOOKUP(D762, Z!$A$2:$C$4127, 3, FALSE))</f>
        <v/>
      </c>
      <c r="F762" s="133"/>
      <c r="G762" s="133"/>
      <c r="H762" s="133"/>
      <c r="I762" s="133"/>
      <c r="J762" s="225"/>
      <c r="K762" s="212"/>
      <c r="L762" s="133"/>
      <c r="M762" s="133"/>
      <c r="N762" s="133"/>
      <c r="O762" s="133"/>
      <c r="P762" s="133"/>
      <c r="Q762" s="133"/>
      <c r="R762" s="133"/>
      <c r="S762" s="212"/>
      <c r="T762" s="152"/>
      <c r="U762" s="134"/>
      <c r="V762" s="132"/>
      <c r="W762" s="64"/>
      <c r="X762" s="288" t="str">
        <f>IF(ISBLANK(W762), "", VLOOKUP(W762, Z!$A$2:$C$4127, 3, FALSE))</f>
        <v/>
      </c>
      <c r="Y762" s="162"/>
      <c r="Z762" s="209">
        <f t="shared" si="11"/>
        <v>0</v>
      </c>
      <c r="AA762" s="203"/>
    </row>
    <row r="763" spans="1:27" ht="12.75" customHeight="1" x14ac:dyDescent="0.2">
      <c r="A763" s="208"/>
      <c r="B763" s="205">
        <v>734</v>
      </c>
      <c r="C763" s="132"/>
      <c r="D763" s="64"/>
      <c r="E763" s="288" t="str">
        <f>IF(ISBLANK(D763), "", VLOOKUP(D763, Z!$A$2:$C$4127, 3, FALSE))</f>
        <v/>
      </c>
      <c r="F763" s="133"/>
      <c r="G763" s="133"/>
      <c r="H763" s="133"/>
      <c r="I763" s="133"/>
      <c r="J763" s="225"/>
      <c r="K763" s="212"/>
      <c r="L763" s="133"/>
      <c r="M763" s="133"/>
      <c r="N763" s="133"/>
      <c r="O763" s="133"/>
      <c r="P763" s="133"/>
      <c r="Q763" s="133"/>
      <c r="R763" s="133"/>
      <c r="S763" s="212"/>
      <c r="T763" s="152"/>
      <c r="U763" s="134"/>
      <c r="V763" s="132"/>
      <c r="W763" s="64"/>
      <c r="X763" s="288" t="str">
        <f>IF(ISBLANK(W763), "", VLOOKUP(W763, Z!$A$2:$C$4127, 3, FALSE))</f>
        <v/>
      </c>
      <c r="Y763" s="162"/>
      <c r="Z763" s="209">
        <f t="shared" si="11"/>
        <v>0</v>
      </c>
      <c r="AA763" s="203"/>
    </row>
    <row r="764" spans="1:27" ht="12.75" customHeight="1" x14ac:dyDescent="0.2">
      <c r="A764" s="208"/>
      <c r="B764" s="205">
        <v>735</v>
      </c>
      <c r="C764" s="132"/>
      <c r="D764" s="64"/>
      <c r="E764" s="288" t="str">
        <f>IF(ISBLANK(D764), "", VLOOKUP(D764, Z!$A$2:$C$4127, 3, FALSE))</f>
        <v/>
      </c>
      <c r="F764" s="133"/>
      <c r="G764" s="133"/>
      <c r="H764" s="133"/>
      <c r="I764" s="133"/>
      <c r="J764" s="225"/>
      <c r="K764" s="212"/>
      <c r="L764" s="133"/>
      <c r="M764" s="133"/>
      <c r="N764" s="133"/>
      <c r="O764" s="133"/>
      <c r="P764" s="133"/>
      <c r="Q764" s="133"/>
      <c r="R764" s="133"/>
      <c r="S764" s="212"/>
      <c r="T764" s="152"/>
      <c r="U764" s="134"/>
      <c r="V764" s="132"/>
      <c r="W764" s="64"/>
      <c r="X764" s="288" t="str">
        <f>IF(ISBLANK(W764), "", VLOOKUP(W764, Z!$A$2:$C$4127, 3, FALSE))</f>
        <v/>
      </c>
      <c r="Y764" s="162"/>
      <c r="Z764" s="209">
        <f t="shared" si="11"/>
        <v>0</v>
      </c>
      <c r="AA764" s="203"/>
    </row>
    <row r="765" spans="1:27" ht="12.75" customHeight="1" x14ac:dyDescent="0.2">
      <c r="A765" s="208"/>
      <c r="B765" s="205">
        <v>736</v>
      </c>
      <c r="C765" s="132"/>
      <c r="D765" s="64"/>
      <c r="E765" s="288" t="str">
        <f>IF(ISBLANK(D765), "", VLOOKUP(D765, Z!$A$2:$C$4127, 3, FALSE))</f>
        <v/>
      </c>
      <c r="F765" s="133"/>
      <c r="G765" s="133"/>
      <c r="H765" s="133"/>
      <c r="I765" s="133"/>
      <c r="J765" s="225"/>
      <c r="K765" s="212"/>
      <c r="L765" s="133"/>
      <c r="M765" s="133"/>
      <c r="N765" s="133"/>
      <c r="O765" s="133"/>
      <c r="P765" s="133"/>
      <c r="Q765" s="133"/>
      <c r="R765" s="133"/>
      <c r="S765" s="212"/>
      <c r="T765" s="152"/>
      <c r="U765" s="134"/>
      <c r="V765" s="132"/>
      <c r="W765" s="64"/>
      <c r="X765" s="288" t="str">
        <f>IF(ISBLANK(W765), "", VLOOKUP(W765, Z!$A$2:$C$4127, 3, FALSE))</f>
        <v/>
      </c>
      <c r="Y765" s="162"/>
      <c r="Z765" s="209">
        <f t="shared" si="11"/>
        <v>0</v>
      </c>
      <c r="AA765" s="203"/>
    </row>
    <row r="766" spans="1:27" ht="12.75" customHeight="1" x14ac:dyDescent="0.2">
      <c r="A766" s="208"/>
      <c r="B766" s="205">
        <v>737</v>
      </c>
      <c r="C766" s="132"/>
      <c r="D766" s="64"/>
      <c r="E766" s="288" t="str">
        <f>IF(ISBLANK(D766), "", VLOOKUP(D766, Z!$A$2:$C$4127, 3, FALSE))</f>
        <v/>
      </c>
      <c r="F766" s="133"/>
      <c r="G766" s="133"/>
      <c r="H766" s="133"/>
      <c r="I766" s="133"/>
      <c r="J766" s="225"/>
      <c r="K766" s="212"/>
      <c r="L766" s="133"/>
      <c r="M766" s="133"/>
      <c r="N766" s="133"/>
      <c r="O766" s="133"/>
      <c r="P766" s="133"/>
      <c r="Q766" s="133"/>
      <c r="R766" s="133"/>
      <c r="S766" s="212"/>
      <c r="T766" s="152"/>
      <c r="U766" s="134"/>
      <c r="V766" s="132"/>
      <c r="W766" s="64"/>
      <c r="X766" s="288" t="str">
        <f>IF(ISBLANK(W766), "", VLOOKUP(W766, Z!$A$2:$C$4127, 3, FALSE))</f>
        <v/>
      </c>
      <c r="Y766" s="162"/>
      <c r="Z766" s="209">
        <f t="shared" si="11"/>
        <v>0</v>
      </c>
      <c r="AA766" s="203"/>
    </row>
    <row r="767" spans="1:27" ht="12.75" customHeight="1" x14ac:dyDescent="0.2">
      <c r="A767" s="208"/>
      <c r="B767" s="205">
        <v>738</v>
      </c>
      <c r="C767" s="132"/>
      <c r="D767" s="64"/>
      <c r="E767" s="288" t="str">
        <f>IF(ISBLANK(D767), "", VLOOKUP(D767, Z!$A$2:$C$4127, 3, FALSE))</f>
        <v/>
      </c>
      <c r="F767" s="133"/>
      <c r="G767" s="133"/>
      <c r="H767" s="133"/>
      <c r="I767" s="133"/>
      <c r="J767" s="225"/>
      <c r="K767" s="212"/>
      <c r="L767" s="133"/>
      <c r="M767" s="133"/>
      <c r="N767" s="133"/>
      <c r="O767" s="133"/>
      <c r="P767" s="133"/>
      <c r="Q767" s="133"/>
      <c r="R767" s="133"/>
      <c r="S767" s="212"/>
      <c r="T767" s="152"/>
      <c r="U767" s="134"/>
      <c r="V767" s="132"/>
      <c r="W767" s="64"/>
      <c r="X767" s="288" t="str">
        <f>IF(ISBLANK(W767), "", VLOOKUP(W767, Z!$A$2:$C$4127, 3, FALSE))</f>
        <v/>
      </c>
      <c r="Y767" s="162"/>
      <c r="Z767" s="209">
        <f t="shared" si="11"/>
        <v>0</v>
      </c>
      <c r="AA767" s="203"/>
    </row>
    <row r="768" spans="1:27" ht="12.75" customHeight="1" x14ac:dyDescent="0.2">
      <c r="A768" s="208"/>
      <c r="B768" s="205">
        <v>739</v>
      </c>
      <c r="C768" s="132"/>
      <c r="D768" s="64"/>
      <c r="E768" s="288" t="str">
        <f>IF(ISBLANK(D768), "", VLOOKUP(D768, Z!$A$2:$C$4127, 3, FALSE))</f>
        <v/>
      </c>
      <c r="F768" s="133"/>
      <c r="G768" s="133"/>
      <c r="H768" s="133"/>
      <c r="I768" s="133"/>
      <c r="J768" s="225"/>
      <c r="K768" s="212"/>
      <c r="L768" s="133"/>
      <c r="M768" s="133"/>
      <c r="N768" s="133"/>
      <c r="O768" s="133"/>
      <c r="P768" s="133"/>
      <c r="Q768" s="133"/>
      <c r="R768" s="133"/>
      <c r="S768" s="212"/>
      <c r="T768" s="152"/>
      <c r="U768" s="134"/>
      <c r="V768" s="132"/>
      <c r="W768" s="64"/>
      <c r="X768" s="288" t="str">
        <f>IF(ISBLANK(W768), "", VLOOKUP(W768, Z!$A$2:$C$4127, 3, FALSE))</f>
        <v/>
      </c>
      <c r="Y768" s="162"/>
      <c r="Z768" s="209">
        <f t="shared" si="11"/>
        <v>0</v>
      </c>
      <c r="AA768" s="203"/>
    </row>
    <row r="769" spans="1:27" ht="12.75" customHeight="1" x14ac:dyDescent="0.2">
      <c r="A769" s="208"/>
      <c r="B769" s="205">
        <v>740</v>
      </c>
      <c r="C769" s="132"/>
      <c r="D769" s="64"/>
      <c r="E769" s="288" t="str">
        <f>IF(ISBLANK(D769), "", VLOOKUP(D769, Z!$A$2:$C$4127, 3, FALSE))</f>
        <v/>
      </c>
      <c r="F769" s="133"/>
      <c r="G769" s="133"/>
      <c r="H769" s="133"/>
      <c r="I769" s="133"/>
      <c r="J769" s="225"/>
      <c r="K769" s="212"/>
      <c r="L769" s="133"/>
      <c r="M769" s="133"/>
      <c r="N769" s="133"/>
      <c r="O769" s="133"/>
      <c r="P769" s="133"/>
      <c r="Q769" s="133"/>
      <c r="R769" s="133"/>
      <c r="S769" s="212"/>
      <c r="T769" s="152"/>
      <c r="U769" s="134"/>
      <c r="V769" s="132"/>
      <c r="W769" s="64"/>
      <c r="X769" s="288" t="str">
        <f>IF(ISBLANK(W769), "", VLOOKUP(W769, Z!$A$2:$C$4127, 3, FALSE))</f>
        <v/>
      </c>
      <c r="Y769" s="162"/>
      <c r="Z769" s="209">
        <f t="shared" si="11"/>
        <v>0</v>
      </c>
      <c r="AA769" s="203"/>
    </row>
    <row r="770" spans="1:27" ht="12.75" customHeight="1" x14ac:dyDescent="0.2">
      <c r="A770" s="208"/>
      <c r="B770" s="205">
        <v>741</v>
      </c>
      <c r="C770" s="132"/>
      <c r="D770" s="64"/>
      <c r="E770" s="288" t="str">
        <f>IF(ISBLANK(D770), "", VLOOKUP(D770, Z!$A$2:$C$4127, 3, FALSE))</f>
        <v/>
      </c>
      <c r="F770" s="133"/>
      <c r="G770" s="133"/>
      <c r="H770" s="133"/>
      <c r="I770" s="133"/>
      <c r="J770" s="225"/>
      <c r="K770" s="212"/>
      <c r="L770" s="133"/>
      <c r="M770" s="133"/>
      <c r="N770" s="133"/>
      <c r="O770" s="133"/>
      <c r="P770" s="133"/>
      <c r="Q770" s="133"/>
      <c r="R770" s="133"/>
      <c r="S770" s="212"/>
      <c r="T770" s="152"/>
      <c r="U770" s="134"/>
      <c r="V770" s="132"/>
      <c r="W770" s="64"/>
      <c r="X770" s="288" t="str">
        <f>IF(ISBLANK(W770), "", VLOOKUP(W770, Z!$A$2:$C$4127, 3, FALSE))</f>
        <v/>
      </c>
      <c r="Y770" s="162"/>
      <c r="Z770" s="209">
        <f t="shared" si="11"/>
        <v>0</v>
      </c>
      <c r="AA770" s="203"/>
    </row>
    <row r="771" spans="1:27" ht="12.75" customHeight="1" x14ac:dyDescent="0.2">
      <c r="A771" s="208"/>
      <c r="B771" s="205">
        <v>742</v>
      </c>
      <c r="C771" s="132"/>
      <c r="D771" s="64"/>
      <c r="E771" s="288" t="str">
        <f>IF(ISBLANK(D771), "", VLOOKUP(D771, Z!$A$2:$C$4127, 3, FALSE))</f>
        <v/>
      </c>
      <c r="F771" s="133"/>
      <c r="G771" s="133"/>
      <c r="H771" s="133"/>
      <c r="I771" s="133"/>
      <c r="J771" s="225"/>
      <c r="K771" s="212"/>
      <c r="L771" s="133"/>
      <c r="M771" s="133"/>
      <c r="N771" s="133"/>
      <c r="O771" s="133"/>
      <c r="P771" s="133"/>
      <c r="Q771" s="133"/>
      <c r="R771" s="133"/>
      <c r="S771" s="212"/>
      <c r="T771" s="152"/>
      <c r="U771" s="134"/>
      <c r="V771" s="132"/>
      <c r="W771" s="64"/>
      <c r="X771" s="288" t="str">
        <f>IF(ISBLANK(W771), "", VLOOKUP(W771, Z!$A$2:$C$4127, 3, FALSE))</f>
        <v/>
      </c>
      <c r="Y771" s="162"/>
      <c r="Z771" s="209">
        <f t="shared" si="11"/>
        <v>0</v>
      </c>
      <c r="AA771" s="203"/>
    </row>
    <row r="772" spans="1:27" ht="12.75" customHeight="1" x14ac:dyDescent="0.2">
      <c r="A772" s="208"/>
      <c r="B772" s="205">
        <v>743</v>
      </c>
      <c r="C772" s="132"/>
      <c r="D772" s="64"/>
      <c r="E772" s="288" t="str">
        <f>IF(ISBLANK(D772), "", VLOOKUP(D772, Z!$A$2:$C$4127, 3, FALSE))</f>
        <v/>
      </c>
      <c r="F772" s="133"/>
      <c r="G772" s="133"/>
      <c r="H772" s="133"/>
      <c r="I772" s="133"/>
      <c r="J772" s="225"/>
      <c r="K772" s="212"/>
      <c r="L772" s="133"/>
      <c r="M772" s="133"/>
      <c r="N772" s="133"/>
      <c r="O772" s="133"/>
      <c r="P772" s="133"/>
      <c r="Q772" s="133"/>
      <c r="R772" s="133"/>
      <c r="S772" s="212"/>
      <c r="T772" s="152"/>
      <c r="U772" s="134"/>
      <c r="V772" s="132"/>
      <c r="W772" s="64"/>
      <c r="X772" s="288" t="str">
        <f>IF(ISBLANK(W772), "", VLOOKUP(W772, Z!$A$2:$C$4127, 3, FALSE))</f>
        <v/>
      </c>
      <c r="Y772" s="162"/>
      <c r="Z772" s="209">
        <f t="shared" si="11"/>
        <v>0</v>
      </c>
      <c r="AA772" s="203"/>
    </row>
    <row r="773" spans="1:27" ht="12.75" customHeight="1" x14ac:dyDescent="0.2">
      <c r="A773" s="208"/>
      <c r="B773" s="205">
        <v>744</v>
      </c>
      <c r="C773" s="132"/>
      <c r="D773" s="64"/>
      <c r="E773" s="288" t="str">
        <f>IF(ISBLANK(D773), "", VLOOKUP(D773, Z!$A$2:$C$4127, 3, FALSE))</f>
        <v/>
      </c>
      <c r="F773" s="133"/>
      <c r="G773" s="133"/>
      <c r="H773" s="133"/>
      <c r="I773" s="133"/>
      <c r="J773" s="225"/>
      <c r="K773" s="212"/>
      <c r="L773" s="133"/>
      <c r="M773" s="133"/>
      <c r="N773" s="133"/>
      <c r="O773" s="133"/>
      <c r="P773" s="133"/>
      <c r="Q773" s="133"/>
      <c r="R773" s="133"/>
      <c r="S773" s="212"/>
      <c r="T773" s="152"/>
      <c r="U773" s="134"/>
      <c r="V773" s="132"/>
      <c r="W773" s="64"/>
      <c r="X773" s="288" t="str">
        <f>IF(ISBLANK(W773), "", VLOOKUP(W773, Z!$A$2:$C$4127, 3, FALSE))</f>
        <v/>
      </c>
      <c r="Y773" s="162"/>
      <c r="Z773" s="209">
        <f t="shared" si="11"/>
        <v>0</v>
      </c>
      <c r="AA773" s="203"/>
    </row>
    <row r="774" spans="1:27" ht="12.75" customHeight="1" x14ac:dyDescent="0.2">
      <c r="A774" s="208"/>
      <c r="B774" s="205">
        <v>745</v>
      </c>
      <c r="C774" s="132"/>
      <c r="D774" s="64"/>
      <c r="E774" s="288" t="str">
        <f>IF(ISBLANK(D774), "", VLOOKUP(D774, Z!$A$2:$C$4127, 3, FALSE))</f>
        <v/>
      </c>
      <c r="F774" s="133"/>
      <c r="G774" s="133"/>
      <c r="H774" s="133"/>
      <c r="I774" s="133"/>
      <c r="J774" s="225"/>
      <c r="K774" s="212"/>
      <c r="L774" s="133"/>
      <c r="M774" s="133"/>
      <c r="N774" s="133"/>
      <c r="O774" s="133"/>
      <c r="P774" s="133"/>
      <c r="Q774" s="133"/>
      <c r="R774" s="133"/>
      <c r="S774" s="212"/>
      <c r="T774" s="152"/>
      <c r="U774" s="134"/>
      <c r="V774" s="132"/>
      <c r="W774" s="64"/>
      <c r="X774" s="288" t="str">
        <f>IF(ISBLANK(W774), "", VLOOKUP(W774, Z!$A$2:$C$4127, 3, FALSE))</f>
        <v/>
      </c>
      <c r="Y774" s="162"/>
      <c r="Z774" s="209">
        <f t="shared" si="11"/>
        <v>0</v>
      </c>
      <c r="AA774" s="203"/>
    </row>
    <row r="775" spans="1:27" ht="12.75" customHeight="1" x14ac:dyDescent="0.2">
      <c r="A775" s="208"/>
      <c r="B775" s="205">
        <v>746</v>
      </c>
      <c r="C775" s="132"/>
      <c r="D775" s="64"/>
      <c r="E775" s="288" t="str">
        <f>IF(ISBLANK(D775), "", VLOOKUP(D775, Z!$A$2:$C$4127, 3, FALSE))</f>
        <v/>
      </c>
      <c r="F775" s="133"/>
      <c r="G775" s="133"/>
      <c r="H775" s="133"/>
      <c r="I775" s="133"/>
      <c r="J775" s="225"/>
      <c r="K775" s="212"/>
      <c r="L775" s="133"/>
      <c r="M775" s="133"/>
      <c r="N775" s="133"/>
      <c r="O775" s="133"/>
      <c r="P775" s="133"/>
      <c r="Q775" s="133"/>
      <c r="R775" s="133"/>
      <c r="S775" s="212"/>
      <c r="T775" s="152"/>
      <c r="U775" s="134"/>
      <c r="V775" s="132"/>
      <c r="W775" s="64"/>
      <c r="X775" s="288" t="str">
        <f>IF(ISBLANK(W775), "", VLOOKUP(W775, Z!$A$2:$C$4127, 3, FALSE))</f>
        <v/>
      </c>
      <c r="Y775" s="162"/>
      <c r="Z775" s="209">
        <f t="shared" si="11"/>
        <v>0</v>
      </c>
      <c r="AA775" s="203"/>
    </row>
    <row r="776" spans="1:27" ht="12.75" customHeight="1" x14ac:dyDescent="0.2">
      <c r="A776" s="208"/>
      <c r="B776" s="205">
        <v>747</v>
      </c>
      <c r="C776" s="132"/>
      <c r="D776" s="64"/>
      <c r="E776" s="288" t="str">
        <f>IF(ISBLANK(D776), "", VLOOKUP(D776, Z!$A$2:$C$4127, 3, FALSE))</f>
        <v/>
      </c>
      <c r="F776" s="133"/>
      <c r="G776" s="133"/>
      <c r="H776" s="133"/>
      <c r="I776" s="133"/>
      <c r="J776" s="225"/>
      <c r="K776" s="212"/>
      <c r="L776" s="133"/>
      <c r="M776" s="133"/>
      <c r="N776" s="133"/>
      <c r="O776" s="133"/>
      <c r="P776" s="133"/>
      <c r="Q776" s="133"/>
      <c r="R776" s="133"/>
      <c r="S776" s="212"/>
      <c r="T776" s="152"/>
      <c r="U776" s="134"/>
      <c r="V776" s="132"/>
      <c r="W776" s="64"/>
      <c r="X776" s="288" t="str">
        <f>IF(ISBLANK(W776), "", VLOOKUP(W776, Z!$A$2:$C$4127, 3, FALSE))</f>
        <v/>
      </c>
      <c r="Y776" s="162"/>
      <c r="Z776" s="209">
        <f t="shared" si="11"/>
        <v>0</v>
      </c>
      <c r="AA776" s="203"/>
    </row>
    <row r="777" spans="1:27" ht="12.75" customHeight="1" x14ac:dyDescent="0.2">
      <c r="A777" s="208"/>
      <c r="B777" s="205">
        <v>748</v>
      </c>
      <c r="C777" s="132"/>
      <c r="D777" s="64"/>
      <c r="E777" s="288" t="str">
        <f>IF(ISBLANK(D777), "", VLOOKUP(D777, Z!$A$2:$C$4127, 3, FALSE))</f>
        <v/>
      </c>
      <c r="F777" s="133"/>
      <c r="G777" s="133"/>
      <c r="H777" s="133"/>
      <c r="I777" s="133"/>
      <c r="J777" s="225"/>
      <c r="K777" s="212"/>
      <c r="L777" s="133"/>
      <c r="M777" s="133"/>
      <c r="N777" s="133"/>
      <c r="O777" s="133"/>
      <c r="P777" s="133"/>
      <c r="Q777" s="133"/>
      <c r="R777" s="133"/>
      <c r="S777" s="212"/>
      <c r="T777" s="152"/>
      <c r="U777" s="134"/>
      <c r="V777" s="132"/>
      <c r="W777" s="64"/>
      <c r="X777" s="288" t="str">
        <f>IF(ISBLANK(W777), "", VLOOKUP(W777, Z!$A$2:$C$4127, 3, FALSE))</f>
        <v/>
      </c>
      <c r="Y777" s="162"/>
      <c r="Z777" s="209">
        <f t="shared" si="11"/>
        <v>0</v>
      </c>
      <c r="AA777" s="203"/>
    </row>
    <row r="778" spans="1:27" ht="12.75" customHeight="1" x14ac:dyDescent="0.2">
      <c r="A778" s="208"/>
      <c r="B778" s="205">
        <v>749</v>
      </c>
      <c r="C778" s="132"/>
      <c r="D778" s="64"/>
      <c r="E778" s="288" t="str">
        <f>IF(ISBLANK(D778), "", VLOOKUP(D778, Z!$A$2:$C$4127, 3, FALSE))</f>
        <v/>
      </c>
      <c r="F778" s="133"/>
      <c r="G778" s="133"/>
      <c r="H778" s="133"/>
      <c r="I778" s="133"/>
      <c r="J778" s="225"/>
      <c r="K778" s="212"/>
      <c r="L778" s="133"/>
      <c r="M778" s="133"/>
      <c r="N778" s="133"/>
      <c r="O778" s="133"/>
      <c r="P778" s="133"/>
      <c r="Q778" s="133"/>
      <c r="R778" s="133"/>
      <c r="S778" s="212"/>
      <c r="T778" s="152"/>
      <c r="U778" s="134"/>
      <c r="V778" s="132"/>
      <c r="W778" s="64"/>
      <c r="X778" s="288" t="str">
        <f>IF(ISBLANK(W778), "", VLOOKUP(W778, Z!$A$2:$C$4127, 3, FALSE))</f>
        <v/>
      </c>
      <c r="Y778" s="162"/>
      <c r="Z778" s="209">
        <f t="shared" si="11"/>
        <v>0</v>
      </c>
      <c r="AA778" s="203"/>
    </row>
    <row r="779" spans="1:27" ht="12.75" customHeight="1" x14ac:dyDescent="0.2">
      <c r="A779" s="208"/>
      <c r="B779" s="205">
        <v>750</v>
      </c>
      <c r="C779" s="132"/>
      <c r="D779" s="64"/>
      <c r="E779" s="288" t="str">
        <f>IF(ISBLANK(D779), "", VLOOKUP(D779, Z!$A$2:$C$4127, 3, FALSE))</f>
        <v/>
      </c>
      <c r="F779" s="133"/>
      <c r="G779" s="133"/>
      <c r="H779" s="133"/>
      <c r="I779" s="133"/>
      <c r="J779" s="225"/>
      <c r="K779" s="212"/>
      <c r="L779" s="133"/>
      <c r="M779" s="133"/>
      <c r="N779" s="133"/>
      <c r="O779" s="133"/>
      <c r="P779" s="133"/>
      <c r="Q779" s="133"/>
      <c r="R779" s="133"/>
      <c r="S779" s="212"/>
      <c r="T779" s="152"/>
      <c r="U779" s="134"/>
      <c r="V779" s="132"/>
      <c r="W779" s="64"/>
      <c r="X779" s="288" t="str">
        <f>IF(ISBLANK(W779), "", VLOOKUP(W779, Z!$A$2:$C$4127, 3, FALSE))</f>
        <v/>
      </c>
      <c r="Y779" s="162"/>
      <c r="Z779" s="209">
        <f t="shared" si="11"/>
        <v>0</v>
      </c>
      <c r="AA779" s="203"/>
    </row>
    <row r="780" spans="1:27" ht="12.75" customHeight="1" x14ac:dyDescent="0.2">
      <c r="A780" s="208"/>
      <c r="B780" s="205">
        <v>751</v>
      </c>
      <c r="C780" s="132"/>
      <c r="D780" s="64"/>
      <c r="E780" s="288" t="str">
        <f>IF(ISBLANK(D780), "", VLOOKUP(D780, Z!$A$2:$C$4127, 3, FALSE))</f>
        <v/>
      </c>
      <c r="F780" s="133"/>
      <c r="G780" s="133"/>
      <c r="H780" s="133"/>
      <c r="I780" s="133"/>
      <c r="J780" s="225"/>
      <c r="K780" s="212"/>
      <c r="L780" s="133"/>
      <c r="M780" s="133"/>
      <c r="N780" s="133"/>
      <c r="O780" s="133"/>
      <c r="P780" s="133"/>
      <c r="Q780" s="133"/>
      <c r="R780" s="133"/>
      <c r="S780" s="212"/>
      <c r="T780" s="152"/>
      <c r="U780" s="134"/>
      <c r="V780" s="132"/>
      <c r="W780" s="64"/>
      <c r="X780" s="288" t="str">
        <f>IF(ISBLANK(W780), "", VLOOKUP(W780, Z!$A$2:$C$4127, 3, FALSE))</f>
        <v/>
      </c>
      <c r="Y780" s="162"/>
      <c r="Z780" s="209">
        <f t="shared" si="11"/>
        <v>0</v>
      </c>
      <c r="AA780" s="203"/>
    </row>
    <row r="781" spans="1:27" ht="12.75" customHeight="1" x14ac:dyDescent="0.2">
      <c r="A781" s="208"/>
      <c r="B781" s="205">
        <v>752</v>
      </c>
      <c r="C781" s="132"/>
      <c r="D781" s="64"/>
      <c r="E781" s="288" t="str">
        <f>IF(ISBLANK(D781), "", VLOOKUP(D781, Z!$A$2:$C$4127, 3, FALSE))</f>
        <v/>
      </c>
      <c r="F781" s="133"/>
      <c r="G781" s="133"/>
      <c r="H781" s="133"/>
      <c r="I781" s="133"/>
      <c r="J781" s="225"/>
      <c r="K781" s="212"/>
      <c r="L781" s="133"/>
      <c r="M781" s="133"/>
      <c r="N781" s="133"/>
      <c r="O781" s="133"/>
      <c r="P781" s="133"/>
      <c r="Q781" s="133"/>
      <c r="R781" s="133"/>
      <c r="S781" s="212"/>
      <c r="T781" s="152"/>
      <c r="U781" s="134"/>
      <c r="V781" s="132"/>
      <c r="W781" s="64"/>
      <c r="X781" s="288" t="str">
        <f>IF(ISBLANK(W781), "", VLOOKUP(W781, Z!$A$2:$C$4127, 3, FALSE))</f>
        <v/>
      </c>
      <c r="Y781" s="162"/>
      <c r="Z781" s="209">
        <f t="shared" si="11"/>
        <v>0</v>
      </c>
      <c r="AA781" s="203"/>
    </row>
    <row r="782" spans="1:27" ht="12.75" customHeight="1" x14ac:dyDescent="0.2">
      <c r="A782" s="208"/>
      <c r="B782" s="205">
        <v>753</v>
      </c>
      <c r="C782" s="132"/>
      <c r="D782" s="64"/>
      <c r="E782" s="288" t="str">
        <f>IF(ISBLANK(D782), "", VLOOKUP(D782, Z!$A$2:$C$4127, 3, FALSE))</f>
        <v/>
      </c>
      <c r="F782" s="133"/>
      <c r="G782" s="133"/>
      <c r="H782" s="133"/>
      <c r="I782" s="133"/>
      <c r="J782" s="225"/>
      <c r="K782" s="212"/>
      <c r="L782" s="133"/>
      <c r="M782" s="133"/>
      <c r="N782" s="133"/>
      <c r="O782" s="133"/>
      <c r="P782" s="133"/>
      <c r="Q782" s="133"/>
      <c r="R782" s="133"/>
      <c r="S782" s="212"/>
      <c r="T782" s="152"/>
      <c r="U782" s="134"/>
      <c r="V782" s="132"/>
      <c r="W782" s="64"/>
      <c r="X782" s="288" t="str">
        <f>IF(ISBLANK(W782), "", VLOOKUP(W782, Z!$A$2:$C$4127, 3, FALSE))</f>
        <v/>
      </c>
      <c r="Y782" s="162"/>
      <c r="Z782" s="209">
        <f t="shared" si="11"/>
        <v>0</v>
      </c>
      <c r="AA782" s="203"/>
    </row>
    <row r="783" spans="1:27" ht="12.75" customHeight="1" x14ac:dyDescent="0.2">
      <c r="A783" s="208"/>
      <c r="B783" s="205">
        <v>754</v>
      </c>
      <c r="C783" s="132"/>
      <c r="D783" s="64"/>
      <c r="E783" s="288" t="str">
        <f>IF(ISBLANK(D783), "", VLOOKUP(D783, Z!$A$2:$C$4127, 3, FALSE))</f>
        <v/>
      </c>
      <c r="F783" s="133"/>
      <c r="G783" s="133"/>
      <c r="H783" s="133"/>
      <c r="I783" s="133"/>
      <c r="J783" s="225"/>
      <c r="K783" s="212"/>
      <c r="L783" s="133"/>
      <c r="M783" s="133"/>
      <c r="N783" s="133"/>
      <c r="O783" s="133"/>
      <c r="P783" s="133"/>
      <c r="Q783" s="133"/>
      <c r="R783" s="133"/>
      <c r="S783" s="212"/>
      <c r="T783" s="152"/>
      <c r="U783" s="134"/>
      <c r="V783" s="132"/>
      <c r="W783" s="64"/>
      <c r="X783" s="288" t="str">
        <f>IF(ISBLANK(W783), "", VLOOKUP(W783, Z!$A$2:$C$4127, 3, FALSE))</f>
        <v/>
      </c>
      <c r="Y783" s="162"/>
      <c r="Z783" s="209">
        <f t="shared" si="11"/>
        <v>0</v>
      </c>
      <c r="AA783" s="203"/>
    </row>
    <row r="784" spans="1:27" ht="12.75" customHeight="1" x14ac:dyDescent="0.2">
      <c r="A784" s="208"/>
      <c r="B784" s="205">
        <v>755</v>
      </c>
      <c r="C784" s="132"/>
      <c r="D784" s="64"/>
      <c r="E784" s="288" t="str">
        <f>IF(ISBLANK(D784), "", VLOOKUP(D784, Z!$A$2:$C$4127, 3, FALSE))</f>
        <v/>
      </c>
      <c r="F784" s="133"/>
      <c r="G784" s="133"/>
      <c r="H784" s="133"/>
      <c r="I784" s="133"/>
      <c r="J784" s="225"/>
      <c r="K784" s="212"/>
      <c r="L784" s="133"/>
      <c r="M784" s="133"/>
      <c r="N784" s="133"/>
      <c r="O784" s="133"/>
      <c r="P784" s="133"/>
      <c r="Q784" s="133"/>
      <c r="R784" s="133"/>
      <c r="S784" s="212"/>
      <c r="T784" s="152"/>
      <c r="U784" s="134"/>
      <c r="V784" s="132"/>
      <c r="W784" s="64"/>
      <c r="X784" s="288" t="str">
        <f>IF(ISBLANK(W784), "", VLOOKUP(W784, Z!$A$2:$C$4127, 3, FALSE))</f>
        <v/>
      </c>
      <c r="Y784" s="162"/>
      <c r="Z784" s="209">
        <f t="shared" si="11"/>
        <v>0</v>
      </c>
      <c r="AA784" s="203"/>
    </row>
    <row r="785" spans="1:27" ht="12.75" customHeight="1" x14ac:dyDescent="0.2">
      <c r="A785" s="208"/>
      <c r="B785" s="205">
        <v>756</v>
      </c>
      <c r="C785" s="132"/>
      <c r="D785" s="64"/>
      <c r="E785" s="288" t="str">
        <f>IF(ISBLANK(D785), "", VLOOKUP(D785, Z!$A$2:$C$4127, 3, FALSE))</f>
        <v/>
      </c>
      <c r="F785" s="133"/>
      <c r="G785" s="133"/>
      <c r="H785" s="133"/>
      <c r="I785" s="133"/>
      <c r="J785" s="225"/>
      <c r="K785" s="212"/>
      <c r="L785" s="133"/>
      <c r="M785" s="133"/>
      <c r="N785" s="133"/>
      <c r="O785" s="133"/>
      <c r="P785" s="133"/>
      <c r="Q785" s="133"/>
      <c r="R785" s="133"/>
      <c r="S785" s="212"/>
      <c r="T785" s="152"/>
      <c r="U785" s="134"/>
      <c r="V785" s="132"/>
      <c r="W785" s="64"/>
      <c r="X785" s="288" t="str">
        <f>IF(ISBLANK(W785), "", VLOOKUP(W785, Z!$A$2:$C$4127, 3, FALSE))</f>
        <v/>
      </c>
      <c r="Y785" s="162"/>
      <c r="Z785" s="209">
        <f t="shared" si="11"/>
        <v>0</v>
      </c>
      <c r="AA785" s="203"/>
    </row>
    <row r="786" spans="1:27" ht="12.75" customHeight="1" x14ac:dyDescent="0.2">
      <c r="A786" s="208"/>
      <c r="B786" s="205">
        <v>757</v>
      </c>
      <c r="C786" s="132"/>
      <c r="D786" s="64"/>
      <c r="E786" s="288" t="str">
        <f>IF(ISBLANK(D786), "", VLOOKUP(D786, Z!$A$2:$C$4127, 3, FALSE))</f>
        <v/>
      </c>
      <c r="F786" s="133"/>
      <c r="G786" s="133"/>
      <c r="H786" s="133"/>
      <c r="I786" s="133"/>
      <c r="J786" s="225"/>
      <c r="K786" s="212"/>
      <c r="L786" s="133"/>
      <c r="M786" s="133"/>
      <c r="N786" s="133"/>
      <c r="O786" s="133"/>
      <c r="P786" s="133"/>
      <c r="Q786" s="133"/>
      <c r="R786" s="133"/>
      <c r="S786" s="212"/>
      <c r="T786" s="152"/>
      <c r="U786" s="134"/>
      <c r="V786" s="132"/>
      <c r="W786" s="64"/>
      <c r="X786" s="288" t="str">
        <f>IF(ISBLANK(W786), "", VLOOKUP(W786, Z!$A$2:$C$4127, 3, FALSE))</f>
        <v/>
      </c>
      <c r="Y786" s="162"/>
      <c r="Z786" s="209">
        <f t="shared" si="11"/>
        <v>0</v>
      </c>
      <c r="AA786" s="203"/>
    </row>
    <row r="787" spans="1:27" ht="12.75" customHeight="1" x14ac:dyDescent="0.2">
      <c r="A787" s="208"/>
      <c r="B787" s="205">
        <v>758</v>
      </c>
      <c r="C787" s="132"/>
      <c r="D787" s="64"/>
      <c r="E787" s="288" t="str">
        <f>IF(ISBLANK(D787), "", VLOOKUP(D787, Z!$A$2:$C$4127, 3, FALSE))</f>
        <v/>
      </c>
      <c r="F787" s="133"/>
      <c r="G787" s="133"/>
      <c r="H787" s="133"/>
      <c r="I787" s="133"/>
      <c r="J787" s="225"/>
      <c r="K787" s="212"/>
      <c r="L787" s="133"/>
      <c r="M787" s="133"/>
      <c r="N787" s="133"/>
      <c r="O787" s="133"/>
      <c r="P787" s="133"/>
      <c r="Q787" s="133"/>
      <c r="R787" s="133"/>
      <c r="S787" s="212"/>
      <c r="T787" s="152"/>
      <c r="U787" s="134"/>
      <c r="V787" s="132"/>
      <c r="W787" s="64"/>
      <c r="X787" s="288" t="str">
        <f>IF(ISBLANK(W787), "", VLOOKUP(W787, Z!$A$2:$C$4127, 3, FALSE))</f>
        <v/>
      </c>
      <c r="Y787" s="162"/>
      <c r="Z787" s="209">
        <f t="shared" si="11"/>
        <v>0</v>
      </c>
      <c r="AA787" s="203"/>
    </row>
    <row r="788" spans="1:27" ht="12.75" customHeight="1" x14ac:dyDescent="0.2">
      <c r="A788" s="208"/>
      <c r="B788" s="205">
        <v>759</v>
      </c>
      <c r="C788" s="132"/>
      <c r="D788" s="64"/>
      <c r="E788" s="288" t="str">
        <f>IF(ISBLANK(D788), "", VLOOKUP(D788, Z!$A$2:$C$4127, 3, FALSE))</f>
        <v/>
      </c>
      <c r="F788" s="133"/>
      <c r="G788" s="133"/>
      <c r="H788" s="133"/>
      <c r="I788" s="133"/>
      <c r="J788" s="225"/>
      <c r="K788" s="212"/>
      <c r="L788" s="133"/>
      <c r="M788" s="133"/>
      <c r="N788" s="133"/>
      <c r="O788" s="133"/>
      <c r="P788" s="133"/>
      <c r="Q788" s="133"/>
      <c r="R788" s="133"/>
      <c r="S788" s="212"/>
      <c r="T788" s="152"/>
      <c r="U788" s="134"/>
      <c r="V788" s="132"/>
      <c r="W788" s="64"/>
      <c r="X788" s="288" t="str">
        <f>IF(ISBLANK(W788), "", VLOOKUP(W788, Z!$A$2:$C$4127, 3, FALSE))</f>
        <v/>
      </c>
      <c r="Y788" s="162"/>
      <c r="Z788" s="209">
        <f t="shared" si="11"/>
        <v>0</v>
      </c>
      <c r="AA788" s="203"/>
    </row>
    <row r="789" spans="1:27" ht="12.75" customHeight="1" x14ac:dyDescent="0.2">
      <c r="A789" s="208"/>
      <c r="B789" s="205">
        <v>760</v>
      </c>
      <c r="C789" s="132"/>
      <c r="D789" s="64"/>
      <c r="E789" s="288" t="str">
        <f>IF(ISBLANK(D789), "", VLOOKUP(D789, Z!$A$2:$C$4127, 3, FALSE))</f>
        <v/>
      </c>
      <c r="F789" s="133"/>
      <c r="G789" s="133"/>
      <c r="H789" s="133"/>
      <c r="I789" s="133"/>
      <c r="J789" s="225"/>
      <c r="K789" s="212"/>
      <c r="L789" s="133"/>
      <c r="M789" s="133"/>
      <c r="N789" s="133"/>
      <c r="O789" s="133"/>
      <c r="P789" s="133"/>
      <c r="Q789" s="133"/>
      <c r="R789" s="133"/>
      <c r="S789" s="212"/>
      <c r="T789" s="152"/>
      <c r="U789" s="134"/>
      <c r="V789" s="132"/>
      <c r="W789" s="64"/>
      <c r="X789" s="288" t="str">
        <f>IF(ISBLANK(W789), "", VLOOKUP(W789, Z!$A$2:$C$4127, 3, FALSE))</f>
        <v/>
      </c>
      <c r="Y789" s="162"/>
      <c r="Z789" s="209">
        <f t="shared" si="11"/>
        <v>0</v>
      </c>
      <c r="AA789" s="203"/>
    </row>
    <row r="790" spans="1:27" ht="12.75" customHeight="1" x14ac:dyDescent="0.2">
      <c r="A790" s="208"/>
      <c r="B790" s="205">
        <v>761</v>
      </c>
      <c r="C790" s="132"/>
      <c r="D790" s="64"/>
      <c r="E790" s="288" t="str">
        <f>IF(ISBLANK(D790), "", VLOOKUP(D790, Z!$A$2:$C$4127, 3, FALSE))</f>
        <v/>
      </c>
      <c r="F790" s="133"/>
      <c r="G790" s="133"/>
      <c r="H790" s="133"/>
      <c r="I790" s="133"/>
      <c r="J790" s="225"/>
      <c r="K790" s="212"/>
      <c r="L790" s="133"/>
      <c r="M790" s="133"/>
      <c r="N790" s="133"/>
      <c r="O790" s="133"/>
      <c r="P790" s="133"/>
      <c r="Q790" s="133"/>
      <c r="R790" s="133"/>
      <c r="S790" s="212"/>
      <c r="T790" s="152"/>
      <c r="U790" s="134"/>
      <c r="V790" s="132"/>
      <c r="W790" s="64"/>
      <c r="X790" s="288" t="str">
        <f>IF(ISBLANK(W790), "", VLOOKUP(W790, Z!$A$2:$C$4127, 3, FALSE))</f>
        <v/>
      </c>
      <c r="Y790" s="162"/>
      <c r="Z790" s="209">
        <f t="shared" si="11"/>
        <v>0</v>
      </c>
      <c r="AA790" s="203"/>
    </row>
    <row r="791" spans="1:27" ht="12.75" customHeight="1" x14ac:dyDescent="0.2">
      <c r="A791" s="208"/>
      <c r="B791" s="205">
        <v>762</v>
      </c>
      <c r="C791" s="132"/>
      <c r="D791" s="64"/>
      <c r="E791" s="288" t="str">
        <f>IF(ISBLANK(D791), "", VLOOKUP(D791, Z!$A$2:$C$4127, 3, FALSE))</f>
        <v/>
      </c>
      <c r="F791" s="133"/>
      <c r="G791" s="133"/>
      <c r="H791" s="133"/>
      <c r="I791" s="133"/>
      <c r="J791" s="225"/>
      <c r="K791" s="212"/>
      <c r="L791" s="133"/>
      <c r="M791" s="133"/>
      <c r="N791" s="133"/>
      <c r="O791" s="133"/>
      <c r="P791" s="133"/>
      <c r="Q791" s="133"/>
      <c r="R791" s="133"/>
      <c r="S791" s="212"/>
      <c r="T791" s="152"/>
      <c r="U791" s="134"/>
      <c r="V791" s="132"/>
      <c r="W791" s="64"/>
      <c r="X791" s="288" t="str">
        <f>IF(ISBLANK(W791), "", VLOOKUP(W791, Z!$A$2:$C$4127, 3, FALSE))</f>
        <v/>
      </c>
      <c r="Y791" s="162"/>
      <c r="Z791" s="209">
        <f t="shared" si="11"/>
        <v>0</v>
      </c>
      <c r="AA791" s="203"/>
    </row>
    <row r="792" spans="1:27" ht="12.75" customHeight="1" x14ac:dyDescent="0.2">
      <c r="A792" s="208"/>
      <c r="B792" s="205">
        <v>763</v>
      </c>
      <c r="C792" s="132"/>
      <c r="D792" s="64"/>
      <c r="E792" s="288" t="str">
        <f>IF(ISBLANK(D792), "", VLOOKUP(D792, Z!$A$2:$C$4127, 3, FALSE))</f>
        <v/>
      </c>
      <c r="F792" s="133"/>
      <c r="G792" s="133"/>
      <c r="H792" s="133"/>
      <c r="I792" s="133"/>
      <c r="J792" s="225"/>
      <c r="K792" s="212"/>
      <c r="L792" s="133"/>
      <c r="M792" s="133"/>
      <c r="N792" s="133"/>
      <c r="O792" s="133"/>
      <c r="P792" s="133"/>
      <c r="Q792" s="133"/>
      <c r="R792" s="133"/>
      <c r="S792" s="212"/>
      <c r="T792" s="152"/>
      <c r="U792" s="134"/>
      <c r="V792" s="132"/>
      <c r="W792" s="64"/>
      <c r="X792" s="288" t="str">
        <f>IF(ISBLANK(W792), "", VLOOKUP(W792, Z!$A$2:$C$4127, 3, FALSE))</f>
        <v/>
      </c>
      <c r="Y792" s="162"/>
      <c r="Z792" s="209">
        <f t="shared" si="11"/>
        <v>0</v>
      </c>
      <c r="AA792" s="203"/>
    </row>
    <row r="793" spans="1:27" ht="12.75" customHeight="1" x14ac:dyDescent="0.2">
      <c r="A793" s="208"/>
      <c r="B793" s="205">
        <v>764</v>
      </c>
      <c r="C793" s="132"/>
      <c r="D793" s="64"/>
      <c r="E793" s="288" t="str">
        <f>IF(ISBLANK(D793), "", VLOOKUP(D793, Z!$A$2:$C$4127, 3, FALSE))</f>
        <v/>
      </c>
      <c r="F793" s="133"/>
      <c r="G793" s="133"/>
      <c r="H793" s="133"/>
      <c r="I793" s="133"/>
      <c r="J793" s="225"/>
      <c r="K793" s="212"/>
      <c r="L793" s="133"/>
      <c r="M793" s="133"/>
      <c r="N793" s="133"/>
      <c r="O793" s="133"/>
      <c r="P793" s="133"/>
      <c r="Q793" s="133"/>
      <c r="R793" s="133"/>
      <c r="S793" s="212"/>
      <c r="T793" s="152"/>
      <c r="U793" s="134"/>
      <c r="V793" s="132"/>
      <c r="W793" s="64"/>
      <c r="X793" s="288" t="str">
        <f>IF(ISBLANK(W793), "", VLOOKUP(W793, Z!$A$2:$C$4127, 3, FALSE))</f>
        <v/>
      </c>
      <c r="Y793" s="162"/>
      <c r="Z793" s="209">
        <f t="shared" si="11"/>
        <v>0</v>
      </c>
      <c r="AA793" s="203"/>
    </row>
    <row r="794" spans="1:27" ht="12.75" customHeight="1" x14ac:dyDescent="0.2">
      <c r="A794" s="208"/>
      <c r="B794" s="205">
        <v>765</v>
      </c>
      <c r="C794" s="132"/>
      <c r="D794" s="64"/>
      <c r="E794" s="288" t="str">
        <f>IF(ISBLANK(D794), "", VLOOKUP(D794, Z!$A$2:$C$4127, 3, FALSE))</f>
        <v/>
      </c>
      <c r="F794" s="133"/>
      <c r="G794" s="133"/>
      <c r="H794" s="133"/>
      <c r="I794" s="133"/>
      <c r="J794" s="225"/>
      <c r="K794" s="212"/>
      <c r="L794" s="133"/>
      <c r="M794" s="133"/>
      <c r="N794" s="133"/>
      <c r="O794" s="133"/>
      <c r="P794" s="133"/>
      <c r="Q794" s="133"/>
      <c r="R794" s="133"/>
      <c r="S794" s="212"/>
      <c r="T794" s="152"/>
      <c r="U794" s="134"/>
      <c r="V794" s="132"/>
      <c r="W794" s="64"/>
      <c r="X794" s="288" t="str">
        <f>IF(ISBLANK(W794), "", VLOOKUP(W794, Z!$A$2:$C$4127, 3, FALSE))</f>
        <v/>
      </c>
      <c r="Y794" s="162"/>
      <c r="Z794" s="209">
        <f t="shared" si="11"/>
        <v>0</v>
      </c>
      <c r="AA794" s="203"/>
    </row>
    <row r="795" spans="1:27" ht="12.75" customHeight="1" x14ac:dyDescent="0.2">
      <c r="A795" s="208"/>
      <c r="B795" s="205">
        <v>766</v>
      </c>
      <c r="C795" s="132"/>
      <c r="D795" s="64"/>
      <c r="E795" s="288" t="str">
        <f>IF(ISBLANK(D795), "", VLOOKUP(D795, Z!$A$2:$C$4127, 3, FALSE))</f>
        <v/>
      </c>
      <c r="F795" s="133"/>
      <c r="G795" s="133"/>
      <c r="H795" s="133"/>
      <c r="I795" s="133"/>
      <c r="J795" s="225"/>
      <c r="K795" s="212"/>
      <c r="L795" s="133"/>
      <c r="M795" s="133"/>
      <c r="N795" s="133"/>
      <c r="O795" s="133"/>
      <c r="P795" s="133"/>
      <c r="Q795" s="133"/>
      <c r="R795" s="133"/>
      <c r="S795" s="212"/>
      <c r="T795" s="152"/>
      <c r="U795" s="134"/>
      <c r="V795" s="132"/>
      <c r="W795" s="64"/>
      <c r="X795" s="288" t="str">
        <f>IF(ISBLANK(W795), "", VLOOKUP(W795, Z!$A$2:$C$4127, 3, FALSE))</f>
        <v/>
      </c>
      <c r="Y795" s="162"/>
      <c r="Z795" s="209">
        <f t="shared" si="11"/>
        <v>0</v>
      </c>
      <c r="AA795" s="203"/>
    </row>
    <row r="796" spans="1:27" ht="12.75" customHeight="1" x14ac:dyDescent="0.2">
      <c r="A796" s="208"/>
      <c r="B796" s="205">
        <v>767</v>
      </c>
      <c r="C796" s="132"/>
      <c r="D796" s="64"/>
      <c r="E796" s="288" t="str">
        <f>IF(ISBLANK(D796), "", VLOOKUP(D796, Z!$A$2:$C$4127, 3, FALSE))</f>
        <v/>
      </c>
      <c r="F796" s="133"/>
      <c r="G796" s="133"/>
      <c r="H796" s="133"/>
      <c r="I796" s="133"/>
      <c r="J796" s="225"/>
      <c r="K796" s="212"/>
      <c r="L796" s="133"/>
      <c r="M796" s="133"/>
      <c r="N796" s="133"/>
      <c r="O796" s="133"/>
      <c r="P796" s="133"/>
      <c r="Q796" s="133"/>
      <c r="R796" s="133"/>
      <c r="S796" s="212"/>
      <c r="T796" s="152"/>
      <c r="U796" s="134"/>
      <c r="V796" s="132"/>
      <c r="W796" s="64"/>
      <c r="X796" s="288" t="str">
        <f>IF(ISBLANK(W796), "", VLOOKUP(W796, Z!$A$2:$C$4127, 3, FALSE))</f>
        <v/>
      </c>
      <c r="Y796" s="162"/>
      <c r="Z796" s="209">
        <f t="shared" si="11"/>
        <v>0</v>
      </c>
      <c r="AA796" s="203"/>
    </row>
    <row r="797" spans="1:27" ht="12.75" customHeight="1" x14ac:dyDescent="0.2">
      <c r="A797" s="208"/>
      <c r="B797" s="205">
        <v>768</v>
      </c>
      <c r="C797" s="132"/>
      <c r="D797" s="64"/>
      <c r="E797" s="288" t="str">
        <f>IF(ISBLANK(D797), "", VLOOKUP(D797, Z!$A$2:$C$4127, 3, FALSE))</f>
        <v/>
      </c>
      <c r="F797" s="133"/>
      <c r="G797" s="133"/>
      <c r="H797" s="133"/>
      <c r="I797" s="133"/>
      <c r="J797" s="225"/>
      <c r="K797" s="212"/>
      <c r="L797" s="133"/>
      <c r="M797" s="133"/>
      <c r="N797" s="133"/>
      <c r="O797" s="133"/>
      <c r="P797" s="133"/>
      <c r="Q797" s="133"/>
      <c r="R797" s="133"/>
      <c r="S797" s="212"/>
      <c r="T797" s="152"/>
      <c r="U797" s="134"/>
      <c r="V797" s="132"/>
      <c r="W797" s="64"/>
      <c r="X797" s="288" t="str">
        <f>IF(ISBLANK(W797), "", VLOOKUP(W797, Z!$A$2:$C$4127, 3, FALSE))</f>
        <v/>
      </c>
      <c r="Y797" s="162"/>
      <c r="Z797" s="209">
        <f t="shared" si="11"/>
        <v>0</v>
      </c>
      <c r="AA797" s="203"/>
    </row>
    <row r="798" spans="1:27" ht="12.75" customHeight="1" x14ac:dyDescent="0.2">
      <c r="A798" s="208"/>
      <c r="B798" s="205">
        <v>769</v>
      </c>
      <c r="C798" s="132"/>
      <c r="D798" s="64"/>
      <c r="E798" s="288" t="str">
        <f>IF(ISBLANK(D798), "", VLOOKUP(D798, Z!$A$2:$C$4127, 3, FALSE))</f>
        <v/>
      </c>
      <c r="F798" s="133"/>
      <c r="G798" s="133"/>
      <c r="H798" s="133"/>
      <c r="I798" s="133"/>
      <c r="J798" s="225"/>
      <c r="K798" s="212"/>
      <c r="L798" s="133"/>
      <c r="M798" s="133"/>
      <c r="N798" s="133"/>
      <c r="O798" s="133"/>
      <c r="P798" s="133"/>
      <c r="Q798" s="133"/>
      <c r="R798" s="133"/>
      <c r="S798" s="212"/>
      <c r="T798" s="152"/>
      <c r="U798" s="134"/>
      <c r="V798" s="132"/>
      <c r="W798" s="64"/>
      <c r="X798" s="288" t="str">
        <f>IF(ISBLANK(W798), "", VLOOKUP(W798, Z!$A$2:$C$4127, 3, FALSE))</f>
        <v/>
      </c>
      <c r="Y798" s="162"/>
      <c r="Z798" s="209">
        <f t="shared" ref="Z798:Z861" si="12">IFERROR((K798-S798)*0.75*T798, 0)</f>
        <v>0</v>
      </c>
      <c r="AA798" s="203"/>
    </row>
    <row r="799" spans="1:27" ht="12.75" customHeight="1" x14ac:dyDescent="0.2">
      <c r="A799" s="208"/>
      <c r="B799" s="205">
        <v>770</v>
      </c>
      <c r="C799" s="132"/>
      <c r="D799" s="64"/>
      <c r="E799" s="288" t="str">
        <f>IF(ISBLANK(D799), "", VLOOKUP(D799, Z!$A$2:$C$4127, 3, FALSE))</f>
        <v/>
      </c>
      <c r="F799" s="133"/>
      <c r="G799" s="133"/>
      <c r="H799" s="133"/>
      <c r="I799" s="133"/>
      <c r="J799" s="225"/>
      <c r="K799" s="212"/>
      <c r="L799" s="133"/>
      <c r="M799" s="133"/>
      <c r="N799" s="133"/>
      <c r="O799" s="133"/>
      <c r="P799" s="133"/>
      <c r="Q799" s="133"/>
      <c r="R799" s="133"/>
      <c r="S799" s="212"/>
      <c r="T799" s="152"/>
      <c r="U799" s="134"/>
      <c r="V799" s="132"/>
      <c r="W799" s="64"/>
      <c r="X799" s="288" t="str">
        <f>IF(ISBLANK(W799), "", VLOOKUP(W799, Z!$A$2:$C$4127, 3, FALSE))</f>
        <v/>
      </c>
      <c r="Y799" s="162"/>
      <c r="Z799" s="209">
        <f t="shared" si="12"/>
        <v>0</v>
      </c>
      <c r="AA799" s="203"/>
    </row>
    <row r="800" spans="1:27" ht="12.75" customHeight="1" x14ac:dyDescent="0.2">
      <c r="A800" s="208"/>
      <c r="B800" s="205">
        <v>771</v>
      </c>
      <c r="C800" s="132"/>
      <c r="D800" s="64"/>
      <c r="E800" s="288" t="str">
        <f>IF(ISBLANK(D800), "", VLOOKUP(D800, Z!$A$2:$C$4127, 3, FALSE))</f>
        <v/>
      </c>
      <c r="F800" s="133"/>
      <c r="G800" s="133"/>
      <c r="H800" s="133"/>
      <c r="I800" s="133"/>
      <c r="J800" s="225"/>
      <c r="K800" s="212"/>
      <c r="L800" s="133"/>
      <c r="M800" s="133"/>
      <c r="N800" s="133"/>
      <c r="O800" s="133"/>
      <c r="P800" s="133"/>
      <c r="Q800" s="133"/>
      <c r="R800" s="133"/>
      <c r="S800" s="212"/>
      <c r="T800" s="152"/>
      <c r="U800" s="134"/>
      <c r="V800" s="132"/>
      <c r="W800" s="64"/>
      <c r="X800" s="288" t="str">
        <f>IF(ISBLANK(W800), "", VLOOKUP(W800, Z!$A$2:$C$4127, 3, FALSE))</f>
        <v/>
      </c>
      <c r="Y800" s="162"/>
      <c r="Z800" s="209">
        <f t="shared" si="12"/>
        <v>0</v>
      </c>
      <c r="AA800" s="203"/>
    </row>
    <row r="801" spans="1:27" ht="12.75" customHeight="1" x14ac:dyDescent="0.2">
      <c r="A801" s="208"/>
      <c r="B801" s="205">
        <v>772</v>
      </c>
      <c r="C801" s="132"/>
      <c r="D801" s="64"/>
      <c r="E801" s="288" t="str">
        <f>IF(ISBLANK(D801), "", VLOOKUP(D801, Z!$A$2:$C$4127, 3, FALSE))</f>
        <v/>
      </c>
      <c r="F801" s="133"/>
      <c r="G801" s="133"/>
      <c r="H801" s="133"/>
      <c r="I801" s="133"/>
      <c r="J801" s="225"/>
      <c r="K801" s="212"/>
      <c r="L801" s="133"/>
      <c r="M801" s="133"/>
      <c r="N801" s="133"/>
      <c r="O801" s="133"/>
      <c r="P801" s="133"/>
      <c r="Q801" s="133"/>
      <c r="R801" s="133"/>
      <c r="S801" s="212"/>
      <c r="T801" s="152"/>
      <c r="U801" s="134"/>
      <c r="V801" s="132"/>
      <c r="W801" s="64"/>
      <c r="X801" s="288" t="str">
        <f>IF(ISBLANK(W801), "", VLOOKUP(W801, Z!$A$2:$C$4127, 3, FALSE))</f>
        <v/>
      </c>
      <c r="Y801" s="162"/>
      <c r="Z801" s="209">
        <f t="shared" si="12"/>
        <v>0</v>
      </c>
      <c r="AA801" s="203"/>
    </row>
    <row r="802" spans="1:27" ht="12.75" customHeight="1" x14ac:dyDescent="0.2">
      <c r="A802" s="208"/>
      <c r="B802" s="205">
        <v>773</v>
      </c>
      <c r="C802" s="132"/>
      <c r="D802" s="64"/>
      <c r="E802" s="288" t="str">
        <f>IF(ISBLANK(D802), "", VLOOKUP(D802, Z!$A$2:$C$4127, 3, FALSE))</f>
        <v/>
      </c>
      <c r="F802" s="133"/>
      <c r="G802" s="133"/>
      <c r="H802" s="133"/>
      <c r="I802" s="133"/>
      <c r="J802" s="225"/>
      <c r="K802" s="212"/>
      <c r="L802" s="133"/>
      <c r="M802" s="133"/>
      <c r="N802" s="133"/>
      <c r="O802" s="133"/>
      <c r="P802" s="133"/>
      <c r="Q802" s="133"/>
      <c r="R802" s="133"/>
      <c r="S802" s="212"/>
      <c r="T802" s="152"/>
      <c r="U802" s="134"/>
      <c r="V802" s="132"/>
      <c r="W802" s="64"/>
      <c r="X802" s="288" t="str">
        <f>IF(ISBLANK(W802), "", VLOOKUP(W802, Z!$A$2:$C$4127, 3, FALSE))</f>
        <v/>
      </c>
      <c r="Y802" s="162"/>
      <c r="Z802" s="209">
        <f t="shared" si="12"/>
        <v>0</v>
      </c>
      <c r="AA802" s="203"/>
    </row>
    <row r="803" spans="1:27" ht="12.75" customHeight="1" x14ac:dyDescent="0.2">
      <c r="A803" s="208"/>
      <c r="B803" s="205">
        <v>774</v>
      </c>
      <c r="C803" s="132"/>
      <c r="D803" s="64"/>
      <c r="E803" s="288" t="str">
        <f>IF(ISBLANK(D803), "", VLOOKUP(D803, Z!$A$2:$C$4127, 3, FALSE))</f>
        <v/>
      </c>
      <c r="F803" s="133"/>
      <c r="G803" s="133"/>
      <c r="H803" s="133"/>
      <c r="I803" s="133"/>
      <c r="J803" s="225"/>
      <c r="K803" s="212"/>
      <c r="L803" s="133"/>
      <c r="M803" s="133"/>
      <c r="N803" s="133"/>
      <c r="O803" s="133"/>
      <c r="P803" s="133"/>
      <c r="Q803" s="133"/>
      <c r="R803" s="133"/>
      <c r="S803" s="212"/>
      <c r="T803" s="152"/>
      <c r="U803" s="134"/>
      <c r="V803" s="132"/>
      <c r="W803" s="64"/>
      <c r="X803" s="288" t="str">
        <f>IF(ISBLANK(W803), "", VLOOKUP(W803, Z!$A$2:$C$4127, 3, FALSE))</f>
        <v/>
      </c>
      <c r="Y803" s="162"/>
      <c r="Z803" s="209">
        <f t="shared" si="12"/>
        <v>0</v>
      </c>
      <c r="AA803" s="203"/>
    </row>
    <row r="804" spans="1:27" ht="12.75" customHeight="1" x14ac:dyDescent="0.2">
      <c r="A804" s="208"/>
      <c r="B804" s="205">
        <v>775</v>
      </c>
      <c r="C804" s="132"/>
      <c r="D804" s="64"/>
      <c r="E804" s="288" t="str">
        <f>IF(ISBLANK(D804), "", VLOOKUP(D804, Z!$A$2:$C$4127, 3, FALSE))</f>
        <v/>
      </c>
      <c r="F804" s="133"/>
      <c r="G804" s="133"/>
      <c r="H804" s="133"/>
      <c r="I804" s="133"/>
      <c r="J804" s="225"/>
      <c r="K804" s="212"/>
      <c r="L804" s="133"/>
      <c r="M804" s="133"/>
      <c r="N804" s="133"/>
      <c r="O804" s="133"/>
      <c r="P804" s="133"/>
      <c r="Q804" s="133"/>
      <c r="R804" s="133"/>
      <c r="S804" s="212"/>
      <c r="T804" s="152"/>
      <c r="U804" s="134"/>
      <c r="V804" s="132"/>
      <c r="W804" s="64"/>
      <c r="X804" s="288" t="str">
        <f>IF(ISBLANK(W804), "", VLOOKUP(W804, Z!$A$2:$C$4127, 3, FALSE))</f>
        <v/>
      </c>
      <c r="Y804" s="162"/>
      <c r="Z804" s="209">
        <f t="shared" si="12"/>
        <v>0</v>
      </c>
      <c r="AA804" s="203"/>
    </row>
    <row r="805" spans="1:27" ht="12.75" customHeight="1" x14ac:dyDescent="0.2">
      <c r="A805" s="208"/>
      <c r="B805" s="205">
        <v>776</v>
      </c>
      <c r="C805" s="132"/>
      <c r="D805" s="64"/>
      <c r="E805" s="288" t="str">
        <f>IF(ISBLANK(D805), "", VLOOKUP(D805, Z!$A$2:$C$4127, 3, FALSE))</f>
        <v/>
      </c>
      <c r="F805" s="133"/>
      <c r="G805" s="133"/>
      <c r="H805" s="133"/>
      <c r="I805" s="133"/>
      <c r="J805" s="225"/>
      <c r="K805" s="212"/>
      <c r="L805" s="133"/>
      <c r="M805" s="133"/>
      <c r="N805" s="133"/>
      <c r="O805" s="133"/>
      <c r="P805" s="133"/>
      <c r="Q805" s="133"/>
      <c r="R805" s="133"/>
      <c r="S805" s="212"/>
      <c r="T805" s="152"/>
      <c r="U805" s="134"/>
      <c r="V805" s="132"/>
      <c r="W805" s="64"/>
      <c r="X805" s="288" t="str">
        <f>IF(ISBLANK(W805), "", VLOOKUP(W805, Z!$A$2:$C$4127, 3, FALSE))</f>
        <v/>
      </c>
      <c r="Y805" s="162"/>
      <c r="Z805" s="209">
        <f t="shared" si="12"/>
        <v>0</v>
      </c>
      <c r="AA805" s="203"/>
    </row>
    <row r="806" spans="1:27" ht="12.75" customHeight="1" x14ac:dyDescent="0.2">
      <c r="A806" s="208"/>
      <c r="B806" s="205">
        <v>777</v>
      </c>
      <c r="C806" s="132"/>
      <c r="D806" s="64"/>
      <c r="E806" s="288" t="str">
        <f>IF(ISBLANK(D806), "", VLOOKUP(D806, Z!$A$2:$C$4127, 3, FALSE))</f>
        <v/>
      </c>
      <c r="F806" s="133"/>
      <c r="G806" s="133"/>
      <c r="H806" s="133"/>
      <c r="I806" s="133"/>
      <c r="J806" s="225"/>
      <c r="K806" s="212"/>
      <c r="L806" s="133"/>
      <c r="M806" s="133"/>
      <c r="N806" s="133"/>
      <c r="O806" s="133"/>
      <c r="P806" s="133"/>
      <c r="Q806" s="133"/>
      <c r="R806" s="133"/>
      <c r="S806" s="212"/>
      <c r="T806" s="152"/>
      <c r="U806" s="134"/>
      <c r="V806" s="132"/>
      <c r="W806" s="64"/>
      <c r="X806" s="288" t="str">
        <f>IF(ISBLANK(W806), "", VLOOKUP(W806, Z!$A$2:$C$4127, 3, FALSE))</f>
        <v/>
      </c>
      <c r="Y806" s="162"/>
      <c r="Z806" s="209">
        <f t="shared" si="12"/>
        <v>0</v>
      </c>
      <c r="AA806" s="203"/>
    </row>
    <row r="807" spans="1:27" ht="12.75" customHeight="1" x14ac:dyDescent="0.2">
      <c r="A807" s="208"/>
      <c r="B807" s="205">
        <v>778</v>
      </c>
      <c r="C807" s="132"/>
      <c r="D807" s="64"/>
      <c r="E807" s="288" t="str">
        <f>IF(ISBLANK(D807), "", VLOOKUP(D807, Z!$A$2:$C$4127, 3, FALSE))</f>
        <v/>
      </c>
      <c r="F807" s="133"/>
      <c r="G807" s="133"/>
      <c r="H807" s="133"/>
      <c r="I807" s="133"/>
      <c r="J807" s="225"/>
      <c r="K807" s="212"/>
      <c r="L807" s="133"/>
      <c r="M807" s="133"/>
      <c r="N807" s="133"/>
      <c r="O807" s="133"/>
      <c r="P807" s="133"/>
      <c r="Q807" s="133"/>
      <c r="R807" s="133"/>
      <c r="S807" s="212"/>
      <c r="T807" s="152"/>
      <c r="U807" s="134"/>
      <c r="V807" s="132"/>
      <c r="W807" s="64"/>
      <c r="X807" s="288" t="str">
        <f>IF(ISBLANK(W807), "", VLOOKUP(W807, Z!$A$2:$C$4127, 3, FALSE))</f>
        <v/>
      </c>
      <c r="Y807" s="162"/>
      <c r="Z807" s="209">
        <f t="shared" si="12"/>
        <v>0</v>
      </c>
      <c r="AA807" s="203"/>
    </row>
    <row r="808" spans="1:27" ht="12.75" customHeight="1" x14ac:dyDescent="0.2">
      <c r="A808" s="208"/>
      <c r="B808" s="205">
        <v>779</v>
      </c>
      <c r="C808" s="132"/>
      <c r="D808" s="64"/>
      <c r="E808" s="288" t="str">
        <f>IF(ISBLANK(D808), "", VLOOKUP(D808, Z!$A$2:$C$4127, 3, FALSE))</f>
        <v/>
      </c>
      <c r="F808" s="133"/>
      <c r="G808" s="133"/>
      <c r="H808" s="133"/>
      <c r="I808" s="133"/>
      <c r="J808" s="225"/>
      <c r="K808" s="212"/>
      <c r="L808" s="133"/>
      <c r="M808" s="133"/>
      <c r="N808" s="133"/>
      <c r="O808" s="133"/>
      <c r="P808" s="133"/>
      <c r="Q808" s="133"/>
      <c r="R808" s="133"/>
      <c r="S808" s="212"/>
      <c r="T808" s="152"/>
      <c r="U808" s="134"/>
      <c r="V808" s="132"/>
      <c r="W808" s="64"/>
      <c r="X808" s="288" t="str">
        <f>IF(ISBLANK(W808), "", VLOOKUP(W808, Z!$A$2:$C$4127, 3, FALSE))</f>
        <v/>
      </c>
      <c r="Y808" s="162"/>
      <c r="Z808" s="209">
        <f t="shared" si="12"/>
        <v>0</v>
      </c>
      <c r="AA808" s="203"/>
    </row>
    <row r="809" spans="1:27" ht="12.75" customHeight="1" x14ac:dyDescent="0.2">
      <c r="A809" s="208"/>
      <c r="B809" s="205">
        <v>780</v>
      </c>
      <c r="C809" s="132"/>
      <c r="D809" s="64"/>
      <c r="E809" s="288" t="str">
        <f>IF(ISBLANK(D809), "", VLOOKUP(D809, Z!$A$2:$C$4127, 3, FALSE))</f>
        <v/>
      </c>
      <c r="F809" s="133"/>
      <c r="G809" s="133"/>
      <c r="H809" s="133"/>
      <c r="I809" s="133"/>
      <c r="J809" s="225"/>
      <c r="K809" s="212"/>
      <c r="L809" s="133"/>
      <c r="M809" s="133"/>
      <c r="N809" s="133"/>
      <c r="O809" s="133"/>
      <c r="P809" s="133"/>
      <c r="Q809" s="133"/>
      <c r="R809" s="133"/>
      <c r="S809" s="212"/>
      <c r="T809" s="152"/>
      <c r="U809" s="134"/>
      <c r="V809" s="132"/>
      <c r="W809" s="64"/>
      <c r="X809" s="288" t="str">
        <f>IF(ISBLANK(W809), "", VLOOKUP(W809, Z!$A$2:$C$4127, 3, FALSE))</f>
        <v/>
      </c>
      <c r="Y809" s="162"/>
      <c r="Z809" s="209">
        <f t="shared" si="12"/>
        <v>0</v>
      </c>
      <c r="AA809" s="203"/>
    </row>
    <row r="810" spans="1:27" ht="12.75" customHeight="1" x14ac:dyDescent="0.2">
      <c r="A810" s="208"/>
      <c r="B810" s="205">
        <v>781</v>
      </c>
      <c r="C810" s="132"/>
      <c r="D810" s="64"/>
      <c r="E810" s="288" t="str">
        <f>IF(ISBLANK(D810), "", VLOOKUP(D810, Z!$A$2:$C$4127, 3, FALSE))</f>
        <v/>
      </c>
      <c r="F810" s="133"/>
      <c r="G810" s="133"/>
      <c r="H810" s="133"/>
      <c r="I810" s="133"/>
      <c r="J810" s="225"/>
      <c r="K810" s="212"/>
      <c r="L810" s="133"/>
      <c r="M810" s="133"/>
      <c r="N810" s="133"/>
      <c r="O810" s="133"/>
      <c r="P810" s="133"/>
      <c r="Q810" s="133"/>
      <c r="R810" s="133"/>
      <c r="S810" s="212"/>
      <c r="T810" s="152"/>
      <c r="U810" s="134"/>
      <c r="V810" s="132"/>
      <c r="W810" s="64"/>
      <c r="X810" s="288" t="str">
        <f>IF(ISBLANK(W810), "", VLOOKUP(W810, Z!$A$2:$C$4127, 3, FALSE))</f>
        <v/>
      </c>
      <c r="Y810" s="162"/>
      <c r="Z810" s="209">
        <f t="shared" si="12"/>
        <v>0</v>
      </c>
      <c r="AA810" s="203"/>
    </row>
    <row r="811" spans="1:27" ht="12.75" customHeight="1" x14ac:dyDescent="0.2">
      <c r="A811" s="208"/>
      <c r="B811" s="205">
        <v>782</v>
      </c>
      <c r="C811" s="132"/>
      <c r="D811" s="64"/>
      <c r="E811" s="288" t="str">
        <f>IF(ISBLANK(D811), "", VLOOKUP(D811, Z!$A$2:$C$4127, 3, FALSE))</f>
        <v/>
      </c>
      <c r="F811" s="133"/>
      <c r="G811" s="133"/>
      <c r="H811" s="133"/>
      <c r="I811" s="133"/>
      <c r="J811" s="225"/>
      <c r="K811" s="212"/>
      <c r="L811" s="133"/>
      <c r="M811" s="133"/>
      <c r="N811" s="133"/>
      <c r="O811" s="133"/>
      <c r="P811" s="133"/>
      <c r="Q811" s="133"/>
      <c r="R811" s="133"/>
      <c r="S811" s="212"/>
      <c r="T811" s="152"/>
      <c r="U811" s="134"/>
      <c r="V811" s="132"/>
      <c r="W811" s="64"/>
      <c r="X811" s="288" t="str">
        <f>IF(ISBLANK(W811), "", VLOOKUP(W811, Z!$A$2:$C$4127, 3, FALSE))</f>
        <v/>
      </c>
      <c r="Y811" s="162"/>
      <c r="Z811" s="209">
        <f t="shared" si="12"/>
        <v>0</v>
      </c>
      <c r="AA811" s="203"/>
    </row>
    <row r="812" spans="1:27" ht="12.75" customHeight="1" x14ac:dyDescent="0.2">
      <c r="A812" s="208"/>
      <c r="B812" s="205">
        <v>783</v>
      </c>
      <c r="C812" s="132"/>
      <c r="D812" s="64"/>
      <c r="E812" s="288" t="str">
        <f>IF(ISBLANK(D812), "", VLOOKUP(D812, Z!$A$2:$C$4127, 3, FALSE))</f>
        <v/>
      </c>
      <c r="F812" s="133"/>
      <c r="G812" s="133"/>
      <c r="H812" s="133"/>
      <c r="I812" s="133"/>
      <c r="J812" s="225"/>
      <c r="K812" s="212"/>
      <c r="L812" s="133"/>
      <c r="M812" s="133"/>
      <c r="N812" s="133"/>
      <c r="O812" s="133"/>
      <c r="P812" s="133"/>
      <c r="Q812" s="133"/>
      <c r="R812" s="133"/>
      <c r="S812" s="212"/>
      <c r="T812" s="152"/>
      <c r="U812" s="134"/>
      <c r="V812" s="132"/>
      <c r="W812" s="64"/>
      <c r="X812" s="288" t="str">
        <f>IF(ISBLANK(W812), "", VLOOKUP(W812, Z!$A$2:$C$4127, 3, FALSE))</f>
        <v/>
      </c>
      <c r="Y812" s="162"/>
      <c r="Z812" s="209">
        <f t="shared" si="12"/>
        <v>0</v>
      </c>
      <c r="AA812" s="203"/>
    </row>
    <row r="813" spans="1:27" ht="12.75" customHeight="1" x14ac:dyDescent="0.2">
      <c r="A813" s="208"/>
      <c r="B813" s="205">
        <v>784</v>
      </c>
      <c r="C813" s="132"/>
      <c r="D813" s="64"/>
      <c r="E813" s="288" t="str">
        <f>IF(ISBLANK(D813), "", VLOOKUP(D813, Z!$A$2:$C$4127, 3, FALSE))</f>
        <v/>
      </c>
      <c r="F813" s="133"/>
      <c r="G813" s="133"/>
      <c r="H813" s="133"/>
      <c r="I813" s="133"/>
      <c r="J813" s="225"/>
      <c r="K813" s="212"/>
      <c r="L813" s="133"/>
      <c r="M813" s="133"/>
      <c r="N813" s="133"/>
      <c r="O813" s="133"/>
      <c r="P813" s="133"/>
      <c r="Q813" s="133"/>
      <c r="R813" s="133"/>
      <c r="S813" s="212"/>
      <c r="T813" s="152"/>
      <c r="U813" s="134"/>
      <c r="V813" s="132"/>
      <c r="W813" s="64"/>
      <c r="X813" s="288" t="str">
        <f>IF(ISBLANK(W813), "", VLOOKUP(W813, Z!$A$2:$C$4127, 3, FALSE))</f>
        <v/>
      </c>
      <c r="Y813" s="162"/>
      <c r="Z813" s="209">
        <f t="shared" si="12"/>
        <v>0</v>
      </c>
      <c r="AA813" s="203"/>
    </row>
    <row r="814" spans="1:27" ht="12.75" customHeight="1" x14ac:dyDescent="0.2">
      <c r="A814" s="208"/>
      <c r="B814" s="205">
        <v>785</v>
      </c>
      <c r="C814" s="132"/>
      <c r="D814" s="64"/>
      <c r="E814" s="288" t="str">
        <f>IF(ISBLANK(D814), "", VLOOKUP(D814, Z!$A$2:$C$4127, 3, FALSE))</f>
        <v/>
      </c>
      <c r="F814" s="133"/>
      <c r="G814" s="133"/>
      <c r="H814" s="133"/>
      <c r="I814" s="133"/>
      <c r="J814" s="225"/>
      <c r="K814" s="212"/>
      <c r="L814" s="133"/>
      <c r="M814" s="133"/>
      <c r="N814" s="133"/>
      <c r="O814" s="133"/>
      <c r="P814" s="133"/>
      <c r="Q814" s="133"/>
      <c r="R814" s="133"/>
      <c r="S814" s="212"/>
      <c r="T814" s="152"/>
      <c r="U814" s="134"/>
      <c r="V814" s="132"/>
      <c r="W814" s="64"/>
      <c r="X814" s="288" t="str">
        <f>IF(ISBLANK(W814), "", VLOOKUP(W814, Z!$A$2:$C$4127, 3, FALSE))</f>
        <v/>
      </c>
      <c r="Y814" s="162"/>
      <c r="Z814" s="209">
        <f t="shared" si="12"/>
        <v>0</v>
      </c>
      <c r="AA814" s="203"/>
    </row>
    <row r="815" spans="1:27" ht="12.75" customHeight="1" x14ac:dyDescent="0.2">
      <c r="A815" s="208"/>
      <c r="B815" s="205">
        <v>786</v>
      </c>
      <c r="C815" s="132"/>
      <c r="D815" s="64"/>
      <c r="E815" s="288" t="str">
        <f>IF(ISBLANK(D815), "", VLOOKUP(D815, Z!$A$2:$C$4127, 3, FALSE))</f>
        <v/>
      </c>
      <c r="F815" s="133"/>
      <c r="G815" s="133"/>
      <c r="H815" s="133"/>
      <c r="I815" s="133"/>
      <c r="J815" s="225"/>
      <c r="K815" s="212"/>
      <c r="L815" s="133"/>
      <c r="M815" s="133"/>
      <c r="N815" s="133"/>
      <c r="O815" s="133"/>
      <c r="P815" s="133"/>
      <c r="Q815" s="133"/>
      <c r="R815" s="133"/>
      <c r="S815" s="212"/>
      <c r="T815" s="152"/>
      <c r="U815" s="134"/>
      <c r="V815" s="132"/>
      <c r="W815" s="64"/>
      <c r="X815" s="288" t="str">
        <f>IF(ISBLANK(W815), "", VLOOKUP(W815, Z!$A$2:$C$4127, 3, FALSE))</f>
        <v/>
      </c>
      <c r="Y815" s="162"/>
      <c r="Z815" s="209">
        <f t="shared" si="12"/>
        <v>0</v>
      </c>
      <c r="AA815" s="203"/>
    </row>
    <row r="816" spans="1:27" ht="12.75" customHeight="1" x14ac:dyDescent="0.2">
      <c r="A816" s="208"/>
      <c r="B816" s="205">
        <v>787</v>
      </c>
      <c r="C816" s="132"/>
      <c r="D816" s="64"/>
      <c r="E816" s="288" t="str">
        <f>IF(ISBLANK(D816), "", VLOOKUP(D816, Z!$A$2:$C$4127, 3, FALSE))</f>
        <v/>
      </c>
      <c r="F816" s="133"/>
      <c r="G816" s="133"/>
      <c r="H816" s="133"/>
      <c r="I816" s="133"/>
      <c r="J816" s="225"/>
      <c r="K816" s="212"/>
      <c r="L816" s="133"/>
      <c r="M816" s="133"/>
      <c r="N816" s="133"/>
      <c r="O816" s="133"/>
      <c r="P816" s="133"/>
      <c r="Q816" s="133"/>
      <c r="R816" s="133"/>
      <c r="S816" s="212"/>
      <c r="T816" s="152"/>
      <c r="U816" s="134"/>
      <c r="V816" s="132"/>
      <c r="W816" s="64"/>
      <c r="X816" s="288" t="str">
        <f>IF(ISBLANK(W816), "", VLOOKUP(W816, Z!$A$2:$C$4127, 3, FALSE))</f>
        <v/>
      </c>
      <c r="Y816" s="162"/>
      <c r="Z816" s="209">
        <f t="shared" si="12"/>
        <v>0</v>
      </c>
      <c r="AA816" s="203"/>
    </row>
    <row r="817" spans="1:27" ht="12.75" customHeight="1" x14ac:dyDescent="0.2">
      <c r="A817" s="208"/>
      <c r="B817" s="205">
        <v>788</v>
      </c>
      <c r="C817" s="132"/>
      <c r="D817" s="64"/>
      <c r="E817" s="288" t="str">
        <f>IF(ISBLANK(D817), "", VLOOKUP(D817, Z!$A$2:$C$4127, 3, FALSE))</f>
        <v/>
      </c>
      <c r="F817" s="133"/>
      <c r="G817" s="133"/>
      <c r="H817" s="133"/>
      <c r="I817" s="133"/>
      <c r="J817" s="225"/>
      <c r="K817" s="212"/>
      <c r="L817" s="133"/>
      <c r="M817" s="133"/>
      <c r="N817" s="133"/>
      <c r="O817" s="133"/>
      <c r="P817" s="133"/>
      <c r="Q817" s="133"/>
      <c r="R817" s="133"/>
      <c r="S817" s="212"/>
      <c r="T817" s="152"/>
      <c r="U817" s="134"/>
      <c r="V817" s="132"/>
      <c r="W817" s="64"/>
      <c r="X817" s="288" t="str">
        <f>IF(ISBLANK(W817), "", VLOOKUP(W817, Z!$A$2:$C$4127, 3, FALSE))</f>
        <v/>
      </c>
      <c r="Y817" s="162"/>
      <c r="Z817" s="209">
        <f t="shared" si="12"/>
        <v>0</v>
      </c>
      <c r="AA817" s="203"/>
    </row>
    <row r="818" spans="1:27" ht="12.75" customHeight="1" x14ac:dyDescent="0.2">
      <c r="A818" s="208"/>
      <c r="B818" s="205">
        <v>789</v>
      </c>
      <c r="C818" s="132"/>
      <c r="D818" s="64"/>
      <c r="E818" s="288" t="str">
        <f>IF(ISBLANK(D818), "", VLOOKUP(D818, Z!$A$2:$C$4127, 3, FALSE))</f>
        <v/>
      </c>
      <c r="F818" s="133"/>
      <c r="G818" s="133"/>
      <c r="H818" s="133"/>
      <c r="I818" s="133"/>
      <c r="J818" s="225"/>
      <c r="K818" s="212"/>
      <c r="L818" s="133"/>
      <c r="M818" s="133"/>
      <c r="N818" s="133"/>
      <c r="O818" s="133"/>
      <c r="P818" s="133"/>
      <c r="Q818" s="133"/>
      <c r="R818" s="133"/>
      <c r="S818" s="212"/>
      <c r="T818" s="152"/>
      <c r="U818" s="134"/>
      <c r="V818" s="132"/>
      <c r="W818" s="64"/>
      <c r="X818" s="288" t="str">
        <f>IF(ISBLANK(W818), "", VLOOKUP(W818, Z!$A$2:$C$4127, 3, FALSE))</f>
        <v/>
      </c>
      <c r="Y818" s="162"/>
      <c r="Z818" s="209">
        <f t="shared" si="12"/>
        <v>0</v>
      </c>
      <c r="AA818" s="203"/>
    </row>
    <row r="819" spans="1:27" ht="12.75" customHeight="1" x14ac:dyDescent="0.2">
      <c r="A819" s="208"/>
      <c r="B819" s="205">
        <v>790</v>
      </c>
      <c r="C819" s="132"/>
      <c r="D819" s="64"/>
      <c r="E819" s="288" t="str">
        <f>IF(ISBLANK(D819), "", VLOOKUP(D819, Z!$A$2:$C$4127, 3, FALSE))</f>
        <v/>
      </c>
      <c r="F819" s="133"/>
      <c r="G819" s="133"/>
      <c r="H819" s="133"/>
      <c r="I819" s="133"/>
      <c r="J819" s="225"/>
      <c r="K819" s="212"/>
      <c r="L819" s="133"/>
      <c r="M819" s="133"/>
      <c r="N819" s="133"/>
      <c r="O819" s="133"/>
      <c r="P819" s="133"/>
      <c r="Q819" s="133"/>
      <c r="R819" s="133"/>
      <c r="S819" s="212"/>
      <c r="T819" s="152"/>
      <c r="U819" s="134"/>
      <c r="V819" s="132"/>
      <c r="W819" s="64"/>
      <c r="X819" s="288" t="str">
        <f>IF(ISBLANK(W819), "", VLOOKUP(W819, Z!$A$2:$C$4127, 3, FALSE))</f>
        <v/>
      </c>
      <c r="Y819" s="162"/>
      <c r="Z819" s="209">
        <f t="shared" si="12"/>
        <v>0</v>
      </c>
      <c r="AA819" s="203"/>
    </row>
    <row r="820" spans="1:27" ht="12.75" customHeight="1" x14ac:dyDescent="0.2">
      <c r="A820" s="208"/>
      <c r="B820" s="205">
        <v>791</v>
      </c>
      <c r="C820" s="132"/>
      <c r="D820" s="64"/>
      <c r="E820" s="288" t="str">
        <f>IF(ISBLANK(D820), "", VLOOKUP(D820, Z!$A$2:$C$4127, 3, FALSE))</f>
        <v/>
      </c>
      <c r="F820" s="133"/>
      <c r="G820" s="133"/>
      <c r="H820" s="133"/>
      <c r="I820" s="133"/>
      <c r="J820" s="225"/>
      <c r="K820" s="212"/>
      <c r="L820" s="133"/>
      <c r="M820" s="133"/>
      <c r="N820" s="133"/>
      <c r="O820" s="133"/>
      <c r="P820" s="133"/>
      <c r="Q820" s="133"/>
      <c r="R820" s="133"/>
      <c r="S820" s="212"/>
      <c r="T820" s="152"/>
      <c r="U820" s="134"/>
      <c r="V820" s="132"/>
      <c r="W820" s="64"/>
      <c r="X820" s="288" t="str">
        <f>IF(ISBLANK(W820), "", VLOOKUP(W820, Z!$A$2:$C$4127, 3, FALSE))</f>
        <v/>
      </c>
      <c r="Y820" s="162"/>
      <c r="Z820" s="209">
        <f t="shared" si="12"/>
        <v>0</v>
      </c>
      <c r="AA820" s="203"/>
    </row>
    <row r="821" spans="1:27" ht="12.75" customHeight="1" x14ac:dyDescent="0.2">
      <c r="A821" s="208"/>
      <c r="B821" s="205">
        <v>792</v>
      </c>
      <c r="C821" s="132"/>
      <c r="D821" s="64"/>
      <c r="E821" s="288" t="str">
        <f>IF(ISBLANK(D821), "", VLOOKUP(D821, Z!$A$2:$C$4127, 3, FALSE))</f>
        <v/>
      </c>
      <c r="F821" s="133"/>
      <c r="G821" s="133"/>
      <c r="H821" s="133"/>
      <c r="I821" s="133"/>
      <c r="J821" s="225"/>
      <c r="K821" s="212"/>
      <c r="L821" s="133"/>
      <c r="M821" s="133"/>
      <c r="N821" s="133"/>
      <c r="O821" s="133"/>
      <c r="P821" s="133"/>
      <c r="Q821" s="133"/>
      <c r="R821" s="133"/>
      <c r="S821" s="212"/>
      <c r="T821" s="152"/>
      <c r="U821" s="134"/>
      <c r="V821" s="132"/>
      <c r="W821" s="64"/>
      <c r="X821" s="288" t="str">
        <f>IF(ISBLANK(W821), "", VLOOKUP(W821, Z!$A$2:$C$4127, 3, FALSE))</f>
        <v/>
      </c>
      <c r="Y821" s="162"/>
      <c r="Z821" s="209">
        <f t="shared" si="12"/>
        <v>0</v>
      </c>
      <c r="AA821" s="203"/>
    </row>
    <row r="822" spans="1:27" ht="12.75" customHeight="1" x14ac:dyDescent="0.2">
      <c r="A822" s="208"/>
      <c r="B822" s="205">
        <v>793</v>
      </c>
      <c r="C822" s="132"/>
      <c r="D822" s="64"/>
      <c r="E822" s="288" t="str">
        <f>IF(ISBLANK(D822), "", VLOOKUP(D822, Z!$A$2:$C$4127, 3, FALSE))</f>
        <v/>
      </c>
      <c r="F822" s="133"/>
      <c r="G822" s="133"/>
      <c r="H822" s="133"/>
      <c r="I822" s="133"/>
      <c r="J822" s="225"/>
      <c r="K822" s="212"/>
      <c r="L822" s="133"/>
      <c r="M822" s="133"/>
      <c r="N822" s="133"/>
      <c r="O822" s="133"/>
      <c r="P822" s="133"/>
      <c r="Q822" s="133"/>
      <c r="R822" s="133"/>
      <c r="S822" s="212"/>
      <c r="T822" s="152"/>
      <c r="U822" s="134"/>
      <c r="V822" s="132"/>
      <c r="W822" s="64"/>
      <c r="X822" s="288" t="str">
        <f>IF(ISBLANK(W822), "", VLOOKUP(W822, Z!$A$2:$C$4127, 3, FALSE))</f>
        <v/>
      </c>
      <c r="Y822" s="162"/>
      <c r="Z822" s="209">
        <f t="shared" si="12"/>
        <v>0</v>
      </c>
      <c r="AA822" s="203"/>
    </row>
    <row r="823" spans="1:27" ht="12.75" customHeight="1" x14ac:dyDescent="0.2">
      <c r="A823" s="208"/>
      <c r="B823" s="205">
        <v>794</v>
      </c>
      <c r="C823" s="132"/>
      <c r="D823" s="64"/>
      <c r="E823" s="288" t="str">
        <f>IF(ISBLANK(D823), "", VLOOKUP(D823, Z!$A$2:$C$4127, 3, FALSE))</f>
        <v/>
      </c>
      <c r="F823" s="133"/>
      <c r="G823" s="133"/>
      <c r="H823" s="133"/>
      <c r="I823" s="133"/>
      <c r="J823" s="225"/>
      <c r="K823" s="212"/>
      <c r="L823" s="133"/>
      <c r="M823" s="133"/>
      <c r="N823" s="133"/>
      <c r="O823" s="133"/>
      <c r="P823" s="133"/>
      <c r="Q823" s="133"/>
      <c r="R823" s="133"/>
      <c r="S823" s="212"/>
      <c r="T823" s="152"/>
      <c r="U823" s="134"/>
      <c r="V823" s="132"/>
      <c r="W823" s="64"/>
      <c r="X823" s="288" t="str">
        <f>IF(ISBLANK(W823), "", VLOOKUP(W823, Z!$A$2:$C$4127, 3, FALSE))</f>
        <v/>
      </c>
      <c r="Y823" s="162"/>
      <c r="Z823" s="209">
        <f t="shared" si="12"/>
        <v>0</v>
      </c>
      <c r="AA823" s="203"/>
    </row>
    <row r="824" spans="1:27" ht="12.75" customHeight="1" x14ac:dyDescent="0.2">
      <c r="A824" s="208"/>
      <c r="B824" s="205">
        <v>795</v>
      </c>
      <c r="C824" s="132"/>
      <c r="D824" s="64"/>
      <c r="E824" s="288" t="str">
        <f>IF(ISBLANK(D824), "", VLOOKUP(D824, Z!$A$2:$C$4127, 3, FALSE))</f>
        <v/>
      </c>
      <c r="F824" s="133"/>
      <c r="G824" s="133"/>
      <c r="H824" s="133"/>
      <c r="I824" s="133"/>
      <c r="J824" s="225"/>
      <c r="K824" s="212"/>
      <c r="L824" s="133"/>
      <c r="M824" s="133"/>
      <c r="N824" s="133"/>
      <c r="O824" s="133"/>
      <c r="P824" s="133"/>
      <c r="Q824" s="133"/>
      <c r="R824" s="133"/>
      <c r="S824" s="212"/>
      <c r="T824" s="152"/>
      <c r="U824" s="134"/>
      <c r="V824" s="132"/>
      <c r="W824" s="64"/>
      <c r="X824" s="288" t="str">
        <f>IF(ISBLANK(W824), "", VLOOKUP(W824, Z!$A$2:$C$4127, 3, FALSE))</f>
        <v/>
      </c>
      <c r="Y824" s="162"/>
      <c r="Z824" s="209">
        <f t="shared" si="12"/>
        <v>0</v>
      </c>
      <c r="AA824" s="203"/>
    </row>
    <row r="825" spans="1:27" ht="12.75" customHeight="1" x14ac:dyDescent="0.2">
      <c r="A825" s="208"/>
      <c r="B825" s="205">
        <v>796</v>
      </c>
      <c r="C825" s="132"/>
      <c r="D825" s="64"/>
      <c r="E825" s="288" t="str">
        <f>IF(ISBLANK(D825), "", VLOOKUP(D825, Z!$A$2:$C$4127, 3, FALSE))</f>
        <v/>
      </c>
      <c r="F825" s="133"/>
      <c r="G825" s="133"/>
      <c r="H825" s="133"/>
      <c r="I825" s="133"/>
      <c r="J825" s="225"/>
      <c r="K825" s="212"/>
      <c r="L825" s="133"/>
      <c r="M825" s="133"/>
      <c r="N825" s="133"/>
      <c r="O825" s="133"/>
      <c r="P825" s="133"/>
      <c r="Q825" s="133"/>
      <c r="R825" s="133"/>
      <c r="S825" s="212"/>
      <c r="T825" s="152"/>
      <c r="U825" s="134"/>
      <c r="V825" s="132"/>
      <c r="W825" s="64"/>
      <c r="X825" s="288" t="str">
        <f>IF(ISBLANK(W825), "", VLOOKUP(W825, Z!$A$2:$C$4127, 3, FALSE))</f>
        <v/>
      </c>
      <c r="Y825" s="162"/>
      <c r="Z825" s="209">
        <f t="shared" si="12"/>
        <v>0</v>
      </c>
      <c r="AA825" s="203"/>
    </row>
    <row r="826" spans="1:27" ht="12.75" customHeight="1" x14ac:dyDescent="0.2">
      <c r="A826" s="208"/>
      <c r="B826" s="205">
        <v>797</v>
      </c>
      <c r="C826" s="132"/>
      <c r="D826" s="64"/>
      <c r="E826" s="288" t="str">
        <f>IF(ISBLANK(D826), "", VLOOKUP(D826, Z!$A$2:$C$4127, 3, FALSE))</f>
        <v/>
      </c>
      <c r="F826" s="133"/>
      <c r="G826" s="133"/>
      <c r="H826" s="133"/>
      <c r="I826" s="133"/>
      <c r="J826" s="225"/>
      <c r="K826" s="212"/>
      <c r="L826" s="133"/>
      <c r="M826" s="133"/>
      <c r="N826" s="133"/>
      <c r="O826" s="133"/>
      <c r="P826" s="133"/>
      <c r="Q826" s="133"/>
      <c r="R826" s="133"/>
      <c r="S826" s="212"/>
      <c r="T826" s="152"/>
      <c r="U826" s="134"/>
      <c r="V826" s="132"/>
      <c r="W826" s="64"/>
      <c r="X826" s="288" t="str">
        <f>IF(ISBLANK(W826), "", VLOOKUP(W826, Z!$A$2:$C$4127, 3, FALSE))</f>
        <v/>
      </c>
      <c r="Y826" s="162"/>
      <c r="Z826" s="209">
        <f t="shared" si="12"/>
        <v>0</v>
      </c>
      <c r="AA826" s="203"/>
    </row>
    <row r="827" spans="1:27" ht="12.75" customHeight="1" x14ac:dyDescent="0.2">
      <c r="A827" s="208"/>
      <c r="B827" s="205">
        <v>798</v>
      </c>
      <c r="C827" s="132"/>
      <c r="D827" s="64"/>
      <c r="E827" s="288" t="str">
        <f>IF(ISBLANK(D827), "", VLOOKUP(D827, Z!$A$2:$C$4127, 3, FALSE))</f>
        <v/>
      </c>
      <c r="F827" s="133"/>
      <c r="G827" s="133"/>
      <c r="H827" s="133"/>
      <c r="I827" s="133"/>
      <c r="J827" s="225"/>
      <c r="K827" s="212"/>
      <c r="L827" s="133"/>
      <c r="M827" s="133"/>
      <c r="N827" s="133"/>
      <c r="O827" s="133"/>
      <c r="P827" s="133"/>
      <c r="Q827" s="133"/>
      <c r="R827" s="133"/>
      <c r="S827" s="212"/>
      <c r="T827" s="152"/>
      <c r="U827" s="134"/>
      <c r="V827" s="132"/>
      <c r="W827" s="64"/>
      <c r="X827" s="288" t="str">
        <f>IF(ISBLANK(W827), "", VLOOKUP(W827, Z!$A$2:$C$4127, 3, FALSE))</f>
        <v/>
      </c>
      <c r="Y827" s="162"/>
      <c r="Z827" s="209">
        <f t="shared" si="12"/>
        <v>0</v>
      </c>
      <c r="AA827" s="203"/>
    </row>
    <row r="828" spans="1:27" ht="12.75" customHeight="1" x14ac:dyDescent="0.2">
      <c r="A828" s="208"/>
      <c r="B828" s="205">
        <v>799</v>
      </c>
      <c r="C828" s="132"/>
      <c r="D828" s="64"/>
      <c r="E828" s="288" t="str">
        <f>IF(ISBLANK(D828), "", VLOOKUP(D828, Z!$A$2:$C$4127, 3, FALSE))</f>
        <v/>
      </c>
      <c r="F828" s="133"/>
      <c r="G828" s="133"/>
      <c r="H828" s="133"/>
      <c r="I828" s="133"/>
      <c r="J828" s="225"/>
      <c r="K828" s="212"/>
      <c r="L828" s="133"/>
      <c r="M828" s="133"/>
      <c r="N828" s="133"/>
      <c r="O828" s="133"/>
      <c r="P828" s="133"/>
      <c r="Q828" s="133"/>
      <c r="R828" s="133"/>
      <c r="S828" s="212"/>
      <c r="T828" s="152"/>
      <c r="U828" s="134"/>
      <c r="V828" s="132"/>
      <c r="W828" s="64"/>
      <c r="X828" s="288" t="str">
        <f>IF(ISBLANK(W828), "", VLOOKUP(W828, Z!$A$2:$C$4127, 3, FALSE))</f>
        <v/>
      </c>
      <c r="Y828" s="162"/>
      <c r="Z828" s="209">
        <f t="shared" si="12"/>
        <v>0</v>
      </c>
      <c r="AA828" s="203"/>
    </row>
    <row r="829" spans="1:27" ht="12.75" customHeight="1" x14ac:dyDescent="0.2">
      <c r="A829" s="208"/>
      <c r="B829" s="205">
        <v>800</v>
      </c>
      <c r="C829" s="132"/>
      <c r="D829" s="64"/>
      <c r="E829" s="288" t="str">
        <f>IF(ISBLANK(D829), "", VLOOKUP(D829, Z!$A$2:$C$4127, 3, FALSE))</f>
        <v/>
      </c>
      <c r="F829" s="133"/>
      <c r="G829" s="133"/>
      <c r="H829" s="133"/>
      <c r="I829" s="133"/>
      <c r="J829" s="225"/>
      <c r="K829" s="212"/>
      <c r="L829" s="133"/>
      <c r="M829" s="133"/>
      <c r="N829" s="133"/>
      <c r="O829" s="133"/>
      <c r="P829" s="133"/>
      <c r="Q829" s="133"/>
      <c r="R829" s="133"/>
      <c r="S829" s="212"/>
      <c r="T829" s="152"/>
      <c r="U829" s="134"/>
      <c r="V829" s="132"/>
      <c r="W829" s="64"/>
      <c r="X829" s="288" t="str">
        <f>IF(ISBLANK(W829), "", VLOOKUP(W829, Z!$A$2:$C$4127, 3, FALSE))</f>
        <v/>
      </c>
      <c r="Y829" s="162"/>
      <c r="Z829" s="209">
        <f t="shared" si="12"/>
        <v>0</v>
      </c>
      <c r="AA829" s="203"/>
    </row>
    <row r="830" spans="1:27" ht="12.75" customHeight="1" x14ac:dyDescent="0.2">
      <c r="A830" s="208"/>
      <c r="B830" s="205">
        <v>801</v>
      </c>
      <c r="C830" s="132"/>
      <c r="D830" s="64"/>
      <c r="E830" s="288" t="str">
        <f>IF(ISBLANK(D830), "", VLOOKUP(D830, Z!$A$2:$C$4127, 3, FALSE))</f>
        <v/>
      </c>
      <c r="F830" s="133"/>
      <c r="G830" s="133"/>
      <c r="H830" s="133"/>
      <c r="I830" s="133"/>
      <c r="J830" s="225"/>
      <c r="K830" s="212"/>
      <c r="L830" s="133"/>
      <c r="M830" s="133"/>
      <c r="N830" s="133"/>
      <c r="O830" s="133"/>
      <c r="P830" s="133"/>
      <c r="Q830" s="133"/>
      <c r="R830" s="133"/>
      <c r="S830" s="212"/>
      <c r="T830" s="152"/>
      <c r="U830" s="134"/>
      <c r="V830" s="132"/>
      <c r="W830" s="64"/>
      <c r="X830" s="288" t="str">
        <f>IF(ISBLANK(W830), "", VLOOKUP(W830, Z!$A$2:$C$4127, 3, FALSE))</f>
        <v/>
      </c>
      <c r="Y830" s="162"/>
      <c r="Z830" s="209">
        <f t="shared" si="12"/>
        <v>0</v>
      </c>
      <c r="AA830" s="203"/>
    </row>
    <row r="831" spans="1:27" ht="12.75" customHeight="1" x14ac:dyDescent="0.2">
      <c r="A831" s="208"/>
      <c r="B831" s="205">
        <v>802</v>
      </c>
      <c r="C831" s="132"/>
      <c r="D831" s="64"/>
      <c r="E831" s="288" t="str">
        <f>IF(ISBLANK(D831), "", VLOOKUP(D831, Z!$A$2:$C$4127, 3, FALSE))</f>
        <v/>
      </c>
      <c r="F831" s="133"/>
      <c r="G831" s="133"/>
      <c r="H831" s="133"/>
      <c r="I831" s="133"/>
      <c r="J831" s="225"/>
      <c r="K831" s="212"/>
      <c r="L831" s="133"/>
      <c r="M831" s="133"/>
      <c r="N831" s="133"/>
      <c r="O831" s="133"/>
      <c r="P831" s="133"/>
      <c r="Q831" s="133"/>
      <c r="R831" s="133"/>
      <c r="S831" s="212"/>
      <c r="T831" s="152"/>
      <c r="U831" s="134"/>
      <c r="V831" s="132"/>
      <c r="W831" s="64"/>
      <c r="X831" s="288" t="str">
        <f>IF(ISBLANK(W831), "", VLOOKUP(W831, Z!$A$2:$C$4127, 3, FALSE))</f>
        <v/>
      </c>
      <c r="Y831" s="162"/>
      <c r="Z831" s="209">
        <f t="shared" si="12"/>
        <v>0</v>
      </c>
      <c r="AA831" s="203"/>
    </row>
    <row r="832" spans="1:27" ht="12.75" customHeight="1" x14ac:dyDescent="0.2">
      <c r="A832" s="208"/>
      <c r="B832" s="205">
        <v>803</v>
      </c>
      <c r="C832" s="132"/>
      <c r="D832" s="64"/>
      <c r="E832" s="288" t="str">
        <f>IF(ISBLANK(D832), "", VLOOKUP(D832, Z!$A$2:$C$4127, 3, FALSE))</f>
        <v/>
      </c>
      <c r="F832" s="133"/>
      <c r="G832" s="133"/>
      <c r="H832" s="133"/>
      <c r="I832" s="133"/>
      <c r="J832" s="225"/>
      <c r="K832" s="212"/>
      <c r="L832" s="133"/>
      <c r="M832" s="133"/>
      <c r="N832" s="133"/>
      <c r="O832" s="133"/>
      <c r="P832" s="133"/>
      <c r="Q832" s="133"/>
      <c r="R832" s="133"/>
      <c r="S832" s="212"/>
      <c r="T832" s="152"/>
      <c r="U832" s="134"/>
      <c r="V832" s="132"/>
      <c r="W832" s="64"/>
      <c r="X832" s="288" t="str">
        <f>IF(ISBLANK(W832), "", VLOOKUP(W832, Z!$A$2:$C$4127, 3, FALSE))</f>
        <v/>
      </c>
      <c r="Y832" s="162"/>
      <c r="Z832" s="209">
        <f t="shared" si="12"/>
        <v>0</v>
      </c>
      <c r="AA832" s="203"/>
    </row>
    <row r="833" spans="1:27" ht="12.75" customHeight="1" x14ac:dyDescent="0.2">
      <c r="A833" s="208"/>
      <c r="B833" s="205">
        <v>804</v>
      </c>
      <c r="C833" s="132"/>
      <c r="D833" s="64"/>
      <c r="E833" s="288" t="str">
        <f>IF(ISBLANK(D833), "", VLOOKUP(D833, Z!$A$2:$C$4127, 3, FALSE))</f>
        <v/>
      </c>
      <c r="F833" s="133"/>
      <c r="G833" s="133"/>
      <c r="H833" s="133"/>
      <c r="I833" s="133"/>
      <c r="J833" s="225"/>
      <c r="K833" s="212"/>
      <c r="L833" s="133"/>
      <c r="M833" s="133"/>
      <c r="N833" s="133"/>
      <c r="O833" s="133"/>
      <c r="P833" s="133"/>
      <c r="Q833" s="133"/>
      <c r="R833" s="133"/>
      <c r="S833" s="212"/>
      <c r="T833" s="152"/>
      <c r="U833" s="134"/>
      <c r="V833" s="132"/>
      <c r="W833" s="64"/>
      <c r="X833" s="288" t="str">
        <f>IF(ISBLANK(W833), "", VLOOKUP(W833, Z!$A$2:$C$4127, 3, FALSE))</f>
        <v/>
      </c>
      <c r="Y833" s="162"/>
      <c r="Z833" s="209">
        <f t="shared" si="12"/>
        <v>0</v>
      </c>
      <c r="AA833" s="203"/>
    </row>
    <row r="834" spans="1:27" ht="12.75" customHeight="1" x14ac:dyDescent="0.2">
      <c r="A834" s="208"/>
      <c r="B834" s="205">
        <v>805</v>
      </c>
      <c r="C834" s="132"/>
      <c r="D834" s="64"/>
      <c r="E834" s="288" t="str">
        <f>IF(ISBLANK(D834), "", VLOOKUP(D834, Z!$A$2:$C$4127, 3, FALSE))</f>
        <v/>
      </c>
      <c r="F834" s="133"/>
      <c r="G834" s="133"/>
      <c r="H834" s="133"/>
      <c r="I834" s="133"/>
      <c r="J834" s="225"/>
      <c r="K834" s="212"/>
      <c r="L834" s="133"/>
      <c r="M834" s="133"/>
      <c r="N834" s="133"/>
      <c r="O834" s="133"/>
      <c r="P834" s="133"/>
      <c r="Q834" s="133"/>
      <c r="R834" s="133"/>
      <c r="S834" s="212"/>
      <c r="T834" s="152"/>
      <c r="U834" s="134"/>
      <c r="V834" s="132"/>
      <c r="W834" s="64"/>
      <c r="X834" s="288" t="str">
        <f>IF(ISBLANK(W834), "", VLOOKUP(W834, Z!$A$2:$C$4127, 3, FALSE))</f>
        <v/>
      </c>
      <c r="Y834" s="162"/>
      <c r="Z834" s="209">
        <f t="shared" si="12"/>
        <v>0</v>
      </c>
      <c r="AA834" s="203"/>
    </row>
    <row r="835" spans="1:27" ht="12.75" customHeight="1" x14ac:dyDescent="0.2">
      <c r="A835" s="208"/>
      <c r="B835" s="205">
        <v>806</v>
      </c>
      <c r="C835" s="132"/>
      <c r="D835" s="64"/>
      <c r="E835" s="288" t="str">
        <f>IF(ISBLANK(D835), "", VLOOKUP(D835, Z!$A$2:$C$4127, 3, FALSE))</f>
        <v/>
      </c>
      <c r="F835" s="133"/>
      <c r="G835" s="133"/>
      <c r="H835" s="133"/>
      <c r="I835" s="133"/>
      <c r="J835" s="225"/>
      <c r="K835" s="212"/>
      <c r="L835" s="133"/>
      <c r="M835" s="133"/>
      <c r="N835" s="133"/>
      <c r="O835" s="133"/>
      <c r="P835" s="133"/>
      <c r="Q835" s="133"/>
      <c r="R835" s="133"/>
      <c r="S835" s="212"/>
      <c r="T835" s="152"/>
      <c r="U835" s="134"/>
      <c r="V835" s="132"/>
      <c r="W835" s="64"/>
      <c r="X835" s="288" t="str">
        <f>IF(ISBLANK(W835), "", VLOOKUP(W835, Z!$A$2:$C$4127, 3, FALSE))</f>
        <v/>
      </c>
      <c r="Y835" s="162"/>
      <c r="Z835" s="209">
        <f t="shared" si="12"/>
        <v>0</v>
      </c>
      <c r="AA835" s="203"/>
    </row>
    <row r="836" spans="1:27" ht="12.75" customHeight="1" x14ac:dyDescent="0.2">
      <c r="A836" s="208"/>
      <c r="B836" s="205">
        <v>807</v>
      </c>
      <c r="C836" s="132"/>
      <c r="D836" s="64"/>
      <c r="E836" s="288" t="str">
        <f>IF(ISBLANK(D836), "", VLOOKUP(D836, Z!$A$2:$C$4127, 3, FALSE))</f>
        <v/>
      </c>
      <c r="F836" s="133"/>
      <c r="G836" s="133"/>
      <c r="H836" s="133"/>
      <c r="I836" s="133"/>
      <c r="J836" s="225"/>
      <c r="K836" s="212"/>
      <c r="L836" s="133"/>
      <c r="M836" s="133"/>
      <c r="N836" s="133"/>
      <c r="O836" s="133"/>
      <c r="P836" s="133"/>
      <c r="Q836" s="133"/>
      <c r="R836" s="133"/>
      <c r="S836" s="212"/>
      <c r="T836" s="152"/>
      <c r="U836" s="134"/>
      <c r="V836" s="132"/>
      <c r="W836" s="64"/>
      <c r="X836" s="288" t="str">
        <f>IF(ISBLANK(W836), "", VLOOKUP(W836, Z!$A$2:$C$4127, 3, FALSE))</f>
        <v/>
      </c>
      <c r="Y836" s="162"/>
      <c r="Z836" s="209">
        <f t="shared" si="12"/>
        <v>0</v>
      </c>
      <c r="AA836" s="203"/>
    </row>
    <row r="837" spans="1:27" ht="12.75" customHeight="1" x14ac:dyDescent="0.2">
      <c r="A837" s="208"/>
      <c r="B837" s="205">
        <v>808</v>
      </c>
      <c r="C837" s="132"/>
      <c r="D837" s="64"/>
      <c r="E837" s="288" t="str">
        <f>IF(ISBLANK(D837), "", VLOOKUP(D837, Z!$A$2:$C$4127, 3, FALSE))</f>
        <v/>
      </c>
      <c r="F837" s="133"/>
      <c r="G837" s="133"/>
      <c r="H837" s="133"/>
      <c r="I837" s="133"/>
      <c r="J837" s="225"/>
      <c r="K837" s="212"/>
      <c r="L837" s="133"/>
      <c r="M837" s="133"/>
      <c r="N837" s="133"/>
      <c r="O837" s="133"/>
      <c r="P837" s="133"/>
      <c r="Q837" s="133"/>
      <c r="R837" s="133"/>
      <c r="S837" s="212"/>
      <c r="T837" s="152"/>
      <c r="U837" s="134"/>
      <c r="V837" s="132"/>
      <c r="W837" s="64"/>
      <c r="X837" s="288" t="str">
        <f>IF(ISBLANK(W837), "", VLOOKUP(W837, Z!$A$2:$C$4127, 3, FALSE))</f>
        <v/>
      </c>
      <c r="Y837" s="162"/>
      <c r="Z837" s="209">
        <f t="shared" si="12"/>
        <v>0</v>
      </c>
      <c r="AA837" s="203"/>
    </row>
    <row r="838" spans="1:27" ht="12.75" customHeight="1" x14ac:dyDescent="0.2">
      <c r="A838" s="208"/>
      <c r="B838" s="205">
        <v>809</v>
      </c>
      <c r="C838" s="132"/>
      <c r="D838" s="64"/>
      <c r="E838" s="288" t="str">
        <f>IF(ISBLANK(D838), "", VLOOKUP(D838, Z!$A$2:$C$4127, 3, FALSE))</f>
        <v/>
      </c>
      <c r="F838" s="133"/>
      <c r="G838" s="133"/>
      <c r="H838" s="133"/>
      <c r="I838" s="133"/>
      <c r="J838" s="225"/>
      <c r="K838" s="212"/>
      <c r="L838" s="133"/>
      <c r="M838" s="133"/>
      <c r="N838" s="133"/>
      <c r="O838" s="133"/>
      <c r="P838" s="133"/>
      <c r="Q838" s="133"/>
      <c r="R838" s="133"/>
      <c r="S838" s="212"/>
      <c r="T838" s="152"/>
      <c r="U838" s="134"/>
      <c r="V838" s="132"/>
      <c r="W838" s="64"/>
      <c r="X838" s="288" t="str">
        <f>IF(ISBLANK(W838), "", VLOOKUP(W838, Z!$A$2:$C$4127, 3, FALSE))</f>
        <v/>
      </c>
      <c r="Y838" s="162"/>
      <c r="Z838" s="209">
        <f t="shared" si="12"/>
        <v>0</v>
      </c>
      <c r="AA838" s="203"/>
    </row>
    <row r="839" spans="1:27" ht="12.75" customHeight="1" x14ac:dyDescent="0.2">
      <c r="A839" s="208"/>
      <c r="B839" s="205">
        <v>810</v>
      </c>
      <c r="C839" s="132"/>
      <c r="D839" s="64"/>
      <c r="E839" s="288" t="str">
        <f>IF(ISBLANK(D839), "", VLOOKUP(D839, Z!$A$2:$C$4127, 3, FALSE))</f>
        <v/>
      </c>
      <c r="F839" s="133"/>
      <c r="G839" s="133"/>
      <c r="H839" s="133"/>
      <c r="I839" s="133"/>
      <c r="J839" s="225"/>
      <c r="K839" s="212"/>
      <c r="L839" s="133"/>
      <c r="M839" s="133"/>
      <c r="N839" s="133"/>
      <c r="O839" s="133"/>
      <c r="P839" s="133"/>
      <c r="Q839" s="133"/>
      <c r="R839" s="133"/>
      <c r="S839" s="212"/>
      <c r="T839" s="152"/>
      <c r="U839" s="134"/>
      <c r="V839" s="132"/>
      <c r="W839" s="64"/>
      <c r="X839" s="288" t="str">
        <f>IF(ISBLANK(W839), "", VLOOKUP(W839, Z!$A$2:$C$4127, 3, FALSE))</f>
        <v/>
      </c>
      <c r="Y839" s="162"/>
      <c r="Z839" s="209">
        <f t="shared" si="12"/>
        <v>0</v>
      </c>
      <c r="AA839" s="203"/>
    </row>
    <row r="840" spans="1:27" ht="12.75" customHeight="1" x14ac:dyDescent="0.2">
      <c r="A840" s="208"/>
      <c r="B840" s="205">
        <v>811</v>
      </c>
      <c r="C840" s="132"/>
      <c r="D840" s="64"/>
      <c r="E840" s="288" t="str">
        <f>IF(ISBLANK(D840), "", VLOOKUP(D840, Z!$A$2:$C$4127, 3, FALSE))</f>
        <v/>
      </c>
      <c r="F840" s="133"/>
      <c r="G840" s="133"/>
      <c r="H840" s="133"/>
      <c r="I840" s="133"/>
      <c r="J840" s="225"/>
      <c r="K840" s="212"/>
      <c r="L840" s="133"/>
      <c r="M840" s="133"/>
      <c r="N840" s="133"/>
      <c r="O840" s="133"/>
      <c r="P840" s="133"/>
      <c r="Q840" s="133"/>
      <c r="R840" s="133"/>
      <c r="S840" s="212"/>
      <c r="T840" s="152"/>
      <c r="U840" s="134"/>
      <c r="V840" s="132"/>
      <c r="W840" s="64"/>
      <c r="X840" s="288" t="str">
        <f>IF(ISBLANK(W840), "", VLOOKUP(W840, Z!$A$2:$C$4127, 3, FALSE))</f>
        <v/>
      </c>
      <c r="Y840" s="162"/>
      <c r="Z840" s="209">
        <f t="shared" si="12"/>
        <v>0</v>
      </c>
      <c r="AA840" s="203"/>
    </row>
    <row r="841" spans="1:27" ht="12.75" customHeight="1" x14ac:dyDescent="0.2">
      <c r="A841" s="208"/>
      <c r="B841" s="205">
        <v>812</v>
      </c>
      <c r="C841" s="132"/>
      <c r="D841" s="64"/>
      <c r="E841" s="288" t="str">
        <f>IF(ISBLANK(D841), "", VLOOKUP(D841, Z!$A$2:$C$4127, 3, FALSE))</f>
        <v/>
      </c>
      <c r="F841" s="133"/>
      <c r="G841" s="133"/>
      <c r="H841" s="133"/>
      <c r="I841" s="133"/>
      <c r="J841" s="225"/>
      <c r="K841" s="212"/>
      <c r="L841" s="133"/>
      <c r="M841" s="133"/>
      <c r="N841" s="133"/>
      <c r="O841" s="133"/>
      <c r="P841" s="133"/>
      <c r="Q841" s="133"/>
      <c r="R841" s="133"/>
      <c r="S841" s="212"/>
      <c r="T841" s="152"/>
      <c r="U841" s="134"/>
      <c r="V841" s="132"/>
      <c r="W841" s="64"/>
      <c r="X841" s="288" t="str">
        <f>IF(ISBLANK(W841), "", VLOOKUP(W841, Z!$A$2:$C$4127, 3, FALSE))</f>
        <v/>
      </c>
      <c r="Y841" s="162"/>
      <c r="Z841" s="209">
        <f t="shared" si="12"/>
        <v>0</v>
      </c>
      <c r="AA841" s="203"/>
    </row>
    <row r="842" spans="1:27" ht="12.75" customHeight="1" x14ac:dyDescent="0.2">
      <c r="A842" s="208"/>
      <c r="B842" s="205">
        <v>813</v>
      </c>
      <c r="C842" s="132"/>
      <c r="D842" s="64"/>
      <c r="E842" s="288" t="str">
        <f>IF(ISBLANK(D842), "", VLOOKUP(D842, Z!$A$2:$C$4127, 3, FALSE))</f>
        <v/>
      </c>
      <c r="F842" s="133"/>
      <c r="G842" s="133"/>
      <c r="H842" s="133"/>
      <c r="I842" s="133"/>
      <c r="J842" s="225"/>
      <c r="K842" s="212"/>
      <c r="L842" s="133"/>
      <c r="M842" s="133"/>
      <c r="N842" s="133"/>
      <c r="O842" s="133"/>
      <c r="P842" s="133"/>
      <c r="Q842" s="133"/>
      <c r="R842" s="133"/>
      <c r="S842" s="212"/>
      <c r="T842" s="152"/>
      <c r="U842" s="134"/>
      <c r="V842" s="132"/>
      <c r="W842" s="64"/>
      <c r="X842" s="288" t="str">
        <f>IF(ISBLANK(W842), "", VLOOKUP(W842, Z!$A$2:$C$4127, 3, FALSE))</f>
        <v/>
      </c>
      <c r="Y842" s="162"/>
      <c r="Z842" s="209">
        <f t="shared" si="12"/>
        <v>0</v>
      </c>
      <c r="AA842" s="203"/>
    </row>
    <row r="843" spans="1:27" ht="12.75" customHeight="1" x14ac:dyDescent="0.2">
      <c r="A843" s="208"/>
      <c r="B843" s="205">
        <v>814</v>
      </c>
      <c r="C843" s="132"/>
      <c r="D843" s="64"/>
      <c r="E843" s="288" t="str">
        <f>IF(ISBLANK(D843), "", VLOOKUP(D843, Z!$A$2:$C$4127, 3, FALSE))</f>
        <v/>
      </c>
      <c r="F843" s="133"/>
      <c r="G843" s="133"/>
      <c r="H843" s="133"/>
      <c r="I843" s="133"/>
      <c r="J843" s="225"/>
      <c r="K843" s="212"/>
      <c r="L843" s="133"/>
      <c r="M843" s="133"/>
      <c r="N843" s="133"/>
      <c r="O843" s="133"/>
      <c r="P843" s="133"/>
      <c r="Q843" s="133"/>
      <c r="R843" s="133"/>
      <c r="S843" s="212"/>
      <c r="T843" s="152"/>
      <c r="U843" s="134"/>
      <c r="V843" s="132"/>
      <c r="W843" s="64"/>
      <c r="X843" s="288" t="str">
        <f>IF(ISBLANK(W843), "", VLOOKUP(W843, Z!$A$2:$C$4127, 3, FALSE))</f>
        <v/>
      </c>
      <c r="Y843" s="162"/>
      <c r="Z843" s="209">
        <f t="shared" si="12"/>
        <v>0</v>
      </c>
      <c r="AA843" s="203"/>
    </row>
    <row r="844" spans="1:27" ht="12.75" customHeight="1" x14ac:dyDescent="0.2">
      <c r="A844" s="208"/>
      <c r="B844" s="205">
        <v>815</v>
      </c>
      <c r="C844" s="132"/>
      <c r="D844" s="64"/>
      <c r="E844" s="288" t="str">
        <f>IF(ISBLANK(D844), "", VLOOKUP(D844, Z!$A$2:$C$4127, 3, FALSE))</f>
        <v/>
      </c>
      <c r="F844" s="133"/>
      <c r="G844" s="133"/>
      <c r="H844" s="133"/>
      <c r="I844" s="133"/>
      <c r="J844" s="225"/>
      <c r="K844" s="212"/>
      <c r="L844" s="133"/>
      <c r="M844" s="133"/>
      <c r="N844" s="133"/>
      <c r="O844" s="133"/>
      <c r="P844" s="133"/>
      <c r="Q844" s="133"/>
      <c r="R844" s="133"/>
      <c r="S844" s="212"/>
      <c r="T844" s="152"/>
      <c r="U844" s="134"/>
      <c r="V844" s="132"/>
      <c r="W844" s="64"/>
      <c r="X844" s="288" t="str">
        <f>IF(ISBLANK(W844), "", VLOOKUP(W844, Z!$A$2:$C$4127, 3, FALSE))</f>
        <v/>
      </c>
      <c r="Y844" s="162"/>
      <c r="Z844" s="209">
        <f t="shared" si="12"/>
        <v>0</v>
      </c>
      <c r="AA844" s="203"/>
    </row>
    <row r="845" spans="1:27" ht="12.75" customHeight="1" x14ac:dyDescent="0.2">
      <c r="A845" s="208"/>
      <c r="B845" s="205">
        <v>816</v>
      </c>
      <c r="C845" s="132"/>
      <c r="D845" s="64"/>
      <c r="E845" s="288" t="str">
        <f>IF(ISBLANK(D845), "", VLOOKUP(D845, Z!$A$2:$C$4127, 3, FALSE))</f>
        <v/>
      </c>
      <c r="F845" s="133"/>
      <c r="G845" s="133"/>
      <c r="H845" s="133"/>
      <c r="I845" s="133"/>
      <c r="J845" s="225"/>
      <c r="K845" s="212"/>
      <c r="L845" s="133"/>
      <c r="M845" s="133"/>
      <c r="N845" s="133"/>
      <c r="O845" s="133"/>
      <c r="P845" s="133"/>
      <c r="Q845" s="133"/>
      <c r="R845" s="133"/>
      <c r="S845" s="212"/>
      <c r="T845" s="152"/>
      <c r="U845" s="134"/>
      <c r="V845" s="132"/>
      <c r="W845" s="64"/>
      <c r="X845" s="288" t="str">
        <f>IF(ISBLANK(W845), "", VLOOKUP(W845, Z!$A$2:$C$4127, 3, FALSE))</f>
        <v/>
      </c>
      <c r="Y845" s="162"/>
      <c r="Z845" s="209">
        <f t="shared" si="12"/>
        <v>0</v>
      </c>
      <c r="AA845" s="203"/>
    </row>
    <row r="846" spans="1:27" ht="12.75" customHeight="1" x14ac:dyDescent="0.2">
      <c r="A846" s="208"/>
      <c r="B846" s="205">
        <v>817</v>
      </c>
      <c r="C846" s="132"/>
      <c r="D846" s="64"/>
      <c r="E846" s="288" t="str">
        <f>IF(ISBLANK(D846), "", VLOOKUP(D846, Z!$A$2:$C$4127, 3, FALSE))</f>
        <v/>
      </c>
      <c r="F846" s="133"/>
      <c r="G846" s="133"/>
      <c r="H846" s="133"/>
      <c r="I846" s="133"/>
      <c r="J846" s="225"/>
      <c r="K846" s="212"/>
      <c r="L846" s="133"/>
      <c r="M846" s="133"/>
      <c r="N846" s="133"/>
      <c r="O846" s="133"/>
      <c r="P846" s="133"/>
      <c r="Q846" s="133"/>
      <c r="R846" s="133"/>
      <c r="S846" s="212"/>
      <c r="T846" s="152"/>
      <c r="U846" s="134"/>
      <c r="V846" s="132"/>
      <c r="W846" s="64"/>
      <c r="X846" s="288" t="str">
        <f>IF(ISBLANK(W846), "", VLOOKUP(W846, Z!$A$2:$C$4127, 3, FALSE))</f>
        <v/>
      </c>
      <c r="Y846" s="162"/>
      <c r="Z846" s="209">
        <f t="shared" si="12"/>
        <v>0</v>
      </c>
      <c r="AA846" s="203"/>
    </row>
    <row r="847" spans="1:27" ht="12.75" customHeight="1" x14ac:dyDescent="0.2">
      <c r="A847" s="208"/>
      <c r="B847" s="205">
        <v>818</v>
      </c>
      <c r="C847" s="132"/>
      <c r="D847" s="64"/>
      <c r="E847" s="288" t="str">
        <f>IF(ISBLANK(D847), "", VLOOKUP(D847, Z!$A$2:$C$4127, 3, FALSE))</f>
        <v/>
      </c>
      <c r="F847" s="133"/>
      <c r="G847" s="133"/>
      <c r="H847" s="133"/>
      <c r="I847" s="133"/>
      <c r="J847" s="225"/>
      <c r="K847" s="212"/>
      <c r="L847" s="133"/>
      <c r="M847" s="133"/>
      <c r="N847" s="133"/>
      <c r="O847" s="133"/>
      <c r="P847" s="133"/>
      <c r="Q847" s="133"/>
      <c r="R847" s="133"/>
      <c r="S847" s="212"/>
      <c r="T847" s="152"/>
      <c r="U847" s="134"/>
      <c r="V847" s="132"/>
      <c r="W847" s="64"/>
      <c r="X847" s="288" t="str">
        <f>IF(ISBLANK(W847), "", VLOOKUP(W847, Z!$A$2:$C$4127, 3, FALSE))</f>
        <v/>
      </c>
      <c r="Y847" s="162"/>
      <c r="Z847" s="209">
        <f t="shared" si="12"/>
        <v>0</v>
      </c>
      <c r="AA847" s="203"/>
    </row>
    <row r="848" spans="1:27" ht="12.75" customHeight="1" x14ac:dyDescent="0.2">
      <c r="A848" s="208"/>
      <c r="B848" s="205">
        <v>819</v>
      </c>
      <c r="C848" s="132"/>
      <c r="D848" s="64"/>
      <c r="E848" s="288" t="str">
        <f>IF(ISBLANK(D848), "", VLOOKUP(D848, Z!$A$2:$C$4127, 3, FALSE))</f>
        <v/>
      </c>
      <c r="F848" s="133"/>
      <c r="G848" s="133"/>
      <c r="H848" s="133"/>
      <c r="I848" s="133"/>
      <c r="J848" s="225"/>
      <c r="K848" s="212"/>
      <c r="L848" s="133"/>
      <c r="M848" s="133"/>
      <c r="N848" s="133"/>
      <c r="O848" s="133"/>
      <c r="P848" s="133"/>
      <c r="Q848" s="133"/>
      <c r="R848" s="133"/>
      <c r="S848" s="212"/>
      <c r="T848" s="152"/>
      <c r="U848" s="134"/>
      <c r="V848" s="132"/>
      <c r="W848" s="64"/>
      <c r="X848" s="288" t="str">
        <f>IF(ISBLANK(W848), "", VLOOKUP(W848, Z!$A$2:$C$4127, 3, FALSE))</f>
        <v/>
      </c>
      <c r="Y848" s="162"/>
      <c r="Z848" s="209">
        <f t="shared" si="12"/>
        <v>0</v>
      </c>
      <c r="AA848" s="203"/>
    </row>
    <row r="849" spans="1:27" ht="12.75" customHeight="1" x14ac:dyDescent="0.2">
      <c r="A849" s="208"/>
      <c r="B849" s="205">
        <v>820</v>
      </c>
      <c r="C849" s="132"/>
      <c r="D849" s="64"/>
      <c r="E849" s="288" t="str">
        <f>IF(ISBLANK(D849), "", VLOOKUP(D849, Z!$A$2:$C$4127, 3, FALSE))</f>
        <v/>
      </c>
      <c r="F849" s="133"/>
      <c r="G849" s="133"/>
      <c r="H849" s="133"/>
      <c r="I849" s="133"/>
      <c r="J849" s="225"/>
      <c r="K849" s="212"/>
      <c r="L849" s="133"/>
      <c r="M849" s="133"/>
      <c r="N849" s="133"/>
      <c r="O849" s="133"/>
      <c r="P849" s="133"/>
      <c r="Q849" s="133"/>
      <c r="R849" s="133"/>
      <c r="S849" s="212"/>
      <c r="T849" s="152"/>
      <c r="U849" s="134"/>
      <c r="V849" s="132"/>
      <c r="W849" s="64"/>
      <c r="X849" s="288" t="str">
        <f>IF(ISBLANK(W849), "", VLOOKUP(W849, Z!$A$2:$C$4127, 3, FALSE))</f>
        <v/>
      </c>
      <c r="Y849" s="162"/>
      <c r="Z849" s="209">
        <f t="shared" si="12"/>
        <v>0</v>
      </c>
      <c r="AA849" s="203"/>
    </row>
    <row r="850" spans="1:27" ht="12.75" customHeight="1" x14ac:dyDescent="0.2">
      <c r="A850" s="208"/>
      <c r="B850" s="205">
        <v>821</v>
      </c>
      <c r="C850" s="132"/>
      <c r="D850" s="64"/>
      <c r="E850" s="288" t="str">
        <f>IF(ISBLANK(D850), "", VLOOKUP(D850, Z!$A$2:$C$4127, 3, FALSE))</f>
        <v/>
      </c>
      <c r="F850" s="133"/>
      <c r="G850" s="133"/>
      <c r="H850" s="133"/>
      <c r="I850" s="133"/>
      <c r="J850" s="225"/>
      <c r="K850" s="212"/>
      <c r="L850" s="133"/>
      <c r="M850" s="133"/>
      <c r="N850" s="133"/>
      <c r="O850" s="133"/>
      <c r="P850" s="133"/>
      <c r="Q850" s="133"/>
      <c r="R850" s="133"/>
      <c r="S850" s="212"/>
      <c r="T850" s="152"/>
      <c r="U850" s="134"/>
      <c r="V850" s="132"/>
      <c r="W850" s="64"/>
      <c r="X850" s="288" t="str">
        <f>IF(ISBLANK(W850), "", VLOOKUP(W850, Z!$A$2:$C$4127, 3, FALSE))</f>
        <v/>
      </c>
      <c r="Y850" s="162"/>
      <c r="Z850" s="209">
        <f t="shared" si="12"/>
        <v>0</v>
      </c>
      <c r="AA850" s="203"/>
    </row>
    <row r="851" spans="1:27" ht="12.75" customHeight="1" x14ac:dyDescent="0.2">
      <c r="A851" s="208"/>
      <c r="B851" s="205">
        <v>822</v>
      </c>
      <c r="C851" s="132"/>
      <c r="D851" s="64"/>
      <c r="E851" s="288" t="str">
        <f>IF(ISBLANK(D851), "", VLOOKUP(D851, Z!$A$2:$C$4127, 3, FALSE))</f>
        <v/>
      </c>
      <c r="F851" s="133"/>
      <c r="G851" s="133"/>
      <c r="H851" s="133"/>
      <c r="I851" s="133"/>
      <c r="J851" s="225"/>
      <c r="K851" s="212"/>
      <c r="L851" s="133"/>
      <c r="M851" s="133"/>
      <c r="N851" s="133"/>
      <c r="O851" s="133"/>
      <c r="P851" s="133"/>
      <c r="Q851" s="133"/>
      <c r="R851" s="133"/>
      <c r="S851" s="212"/>
      <c r="T851" s="152"/>
      <c r="U851" s="134"/>
      <c r="V851" s="132"/>
      <c r="W851" s="64"/>
      <c r="X851" s="288" t="str">
        <f>IF(ISBLANK(W851), "", VLOOKUP(W851, Z!$A$2:$C$4127, 3, FALSE))</f>
        <v/>
      </c>
      <c r="Y851" s="162"/>
      <c r="Z851" s="209">
        <f t="shared" si="12"/>
        <v>0</v>
      </c>
      <c r="AA851" s="203"/>
    </row>
    <row r="852" spans="1:27" ht="12.75" customHeight="1" x14ac:dyDescent="0.2">
      <c r="A852" s="208"/>
      <c r="B852" s="205">
        <v>823</v>
      </c>
      <c r="C852" s="132"/>
      <c r="D852" s="64"/>
      <c r="E852" s="288" t="str">
        <f>IF(ISBLANK(D852), "", VLOOKUP(D852, Z!$A$2:$C$4127, 3, FALSE))</f>
        <v/>
      </c>
      <c r="F852" s="133"/>
      <c r="G852" s="133"/>
      <c r="H852" s="133"/>
      <c r="I852" s="133"/>
      <c r="J852" s="225"/>
      <c r="K852" s="212"/>
      <c r="L852" s="133"/>
      <c r="M852" s="133"/>
      <c r="N852" s="133"/>
      <c r="O852" s="133"/>
      <c r="P852" s="133"/>
      <c r="Q852" s="133"/>
      <c r="R852" s="133"/>
      <c r="S852" s="212"/>
      <c r="T852" s="152"/>
      <c r="U852" s="134"/>
      <c r="V852" s="132"/>
      <c r="W852" s="64"/>
      <c r="X852" s="288" t="str">
        <f>IF(ISBLANK(W852), "", VLOOKUP(W852, Z!$A$2:$C$4127, 3, FALSE))</f>
        <v/>
      </c>
      <c r="Y852" s="162"/>
      <c r="Z852" s="209">
        <f t="shared" si="12"/>
        <v>0</v>
      </c>
      <c r="AA852" s="203"/>
    </row>
    <row r="853" spans="1:27" ht="12.75" customHeight="1" x14ac:dyDescent="0.2">
      <c r="A853" s="208"/>
      <c r="B853" s="205">
        <v>824</v>
      </c>
      <c r="C853" s="132"/>
      <c r="D853" s="64"/>
      <c r="E853" s="288" t="str">
        <f>IF(ISBLANK(D853), "", VLOOKUP(D853, Z!$A$2:$C$4127, 3, FALSE))</f>
        <v/>
      </c>
      <c r="F853" s="133"/>
      <c r="G853" s="133"/>
      <c r="H853" s="133"/>
      <c r="I853" s="133"/>
      <c r="J853" s="225"/>
      <c r="K853" s="212"/>
      <c r="L853" s="133"/>
      <c r="M853" s="133"/>
      <c r="N853" s="133"/>
      <c r="O853" s="133"/>
      <c r="P853" s="133"/>
      <c r="Q853" s="133"/>
      <c r="R853" s="133"/>
      <c r="S853" s="212"/>
      <c r="T853" s="152"/>
      <c r="U853" s="134"/>
      <c r="V853" s="132"/>
      <c r="W853" s="64"/>
      <c r="X853" s="288" t="str">
        <f>IF(ISBLANK(W853), "", VLOOKUP(W853, Z!$A$2:$C$4127, 3, FALSE))</f>
        <v/>
      </c>
      <c r="Y853" s="162"/>
      <c r="Z853" s="209">
        <f t="shared" si="12"/>
        <v>0</v>
      </c>
      <c r="AA853" s="203"/>
    </row>
    <row r="854" spans="1:27" ht="12.75" customHeight="1" x14ac:dyDescent="0.2">
      <c r="A854" s="208"/>
      <c r="B854" s="205">
        <v>825</v>
      </c>
      <c r="C854" s="132"/>
      <c r="D854" s="64"/>
      <c r="E854" s="288" t="str">
        <f>IF(ISBLANK(D854), "", VLOOKUP(D854, Z!$A$2:$C$4127, 3, FALSE))</f>
        <v/>
      </c>
      <c r="F854" s="133"/>
      <c r="G854" s="133"/>
      <c r="H854" s="133"/>
      <c r="I854" s="133"/>
      <c r="J854" s="225"/>
      <c r="K854" s="212"/>
      <c r="L854" s="133"/>
      <c r="M854" s="133"/>
      <c r="N854" s="133"/>
      <c r="O854" s="133"/>
      <c r="P854" s="133"/>
      <c r="Q854" s="133"/>
      <c r="R854" s="133"/>
      <c r="S854" s="212"/>
      <c r="T854" s="152"/>
      <c r="U854" s="134"/>
      <c r="V854" s="132"/>
      <c r="W854" s="64"/>
      <c r="X854" s="288" t="str">
        <f>IF(ISBLANK(W854), "", VLOOKUP(W854, Z!$A$2:$C$4127, 3, FALSE))</f>
        <v/>
      </c>
      <c r="Y854" s="162"/>
      <c r="Z854" s="209">
        <f t="shared" si="12"/>
        <v>0</v>
      </c>
      <c r="AA854" s="203"/>
    </row>
    <row r="855" spans="1:27" ht="12.75" customHeight="1" x14ac:dyDescent="0.2">
      <c r="A855" s="208"/>
      <c r="B855" s="205">
        <v>826</v>
      </c>
      <c r="C855" s="132"/>
      <c r="D855" s="64"/>
      <c r="E855" s="288" t="str">
        <f>IF(ISBLANK(D855), "", VLOOKUP(D855, Z!$A$2:$C$4127, 3, FALSE))</f>
        <v/>
      </c>
      <c r="F855" s="133"/>
      <c r="G855" s="133"/>
      <c r="H855" s="133"/>
      <c r="I855" s="133"/>
      <c r="J855" s="225"/>
      <c r="K855" s="212"/>
      <c r="L855" s="133"/>
      <c r="M855" s="133"/>
      <c r="N855" s="133"/>
      <c r="O855" s="133"/>
      <c r="P855" s="133"/>
      <c r="Q855" s="133"/>
      <c r="R855" s="133"/>
      <c r="S855" s="212"/>
      <c r="T855" s="152"/>
      <c r="U855" s="134"/>
      <c r="V855" s="132"/>
      <c r="W855" s="64"/>
      <c r="X855" s="288" t="str">
        <f>IF(ISBLANK(W855), "", VLOOKUP(W855, Z!$A$2:$C$4127, 3, FALSE))</f>
        <v/>
      </c>
      <c r="Y855" s="162"/>
      <c r="Z855" s="209">
        <f t="shared" si="12"/>
        <v>0</v>
      </c>
      <c r="AA855" s="203"/>
    </row>
    <row r="856" spans="1:27" ht="12.75" customHeight="1" x14ac:dyDescent="0.2">
      <c r="A856" s="208"/>
      <c r="B856" s="205">
        <v>827</v>
      </c>
      <c r="C856" s="132"/>
      <c r="D856" s="64"/>
      <c r="E856" s="288" t="str">
        <f>IF(ISBLANK(D856), "", VLOOKUP(D856, Z!$A$2:$C$4127, 3, FALSE))</f>
        <v/>
      </c>
      <c r="F856" s="133"/>
      <c r="G856" s="133"/>
      <c r="H856" s="133"/>
      <c r="I856" s="133"/>
      <c r="J856" s="225"/>
      <c r="K856" s="212"/>
      <c r="L856" s="133"/>
      <c r="M856" s="133"/>
      <c r="N856" s="133"/>
      <c r="O856" s="133"/>
      <c r="P856" s="133"/>
      <c r="Q856" s="133"/>
      <c r="R856" s="133"/>
      <c r="S856" s="212"/>
      <c r="T856" s="152"/>
      <c r="U856" s="134"/>
      <c r="V856" s="132"/>
      <c r="W856" s="64"/>
      <c r="X856" s="288" t="str">
        <f>IF(ISBLANK(W856), "", VLOOKUP(W856, Z!$A$2:$C$4127, 3, FALSE))</f>
        <v/>
      </c>
      <c r="Y856" s="162"/>
      <c r="Z856" s="209">
        <f t="shared" si="12"/>
        <v>0</v>
      </c>
      <c r="AA856" s="203"/>
    </row>
    <row r="857" spans="1:27" ht="12.75" customHeight="1" x14ac:dyDescent="0.2">
      <c r="A857" s="208"/>
      <c r="B857" s="205">
        <v>828</v>
      </c>
      <c r="C857" s="132"/>
      <c r="D857" s="64"/>
      <c r="E857" s="288" t="str">
        <f>IF(ISBLANK(D857), "", VLOOKUP(D857, Z!$A$2:$C$4127, 3, FALSE))</f>
        <v/>
      </c>
      <c r="F857" s="133"/>
      <c r="G857" s="133"/>
      <c r="H857" s="133"/>
      <c r="I857" s="133"/>
      <c r="J857" s="225"/>
      <c r="K857" s="212"/>
      <c r="L857" s="133"/>
      <c r="M857" s="133"/>
      <c r="N857" s="133"/>
      <c r="O857" s="133"/>
      <c r="P857" s="133"/>
      <c r="Q857" s="133"/>
      <c r="R857" s="133"/>
      <c r="S857" s="212"/>
      <c r="T857" s="152"/>
      <c r="U857" s="134"/>
      <c r="V857" s="132"/>
      <c r="W857" s="64"/>
      <c r="X857" s="288" t="str">
        <f>IF(ISBLANK(W857), "", VLOOKUP(W857, Z!$A$2:$C$4127, 3, FALSE))</f>
        <v/>
      </c>
      <c r="Y857" s="162"/>
      <c r="Z857" s="209">
        <f t="shared" si="12"/>
        <v>0</v>
      </c>
      <c r="AA857" s="203"/>
    </row>
    <row r="858" spans="1:27" ht="12.75" customHeight="1" x14ac:dyDescent="0.2">
      <c r="A858" s="208"/>
      <c r="B858" s="205">
        <v>829</v>
      </c>
      <c r="C858" s="132"/>
      <c r="D858" s="64"/>
      <c r="E858" s="288" t="str">
        <f>IF(ISBLANK(D858), "", VLOOKUP(D858, Z!$A$2:$C$4127, 3, FALSE))</f>
        <v/>
      </c>
      <c r="F858" s="133"/>
      <c r="G858" s="133"/>
      <c r="H858" s="133"/>
      <c r="I858" s="133"/>
      <c r="J858" s="225"/>
      <c r="K858" s="212"/>
      <c r="L858" s="133"/>
      <c r="M858" s="133"/>
      <c r="N858" s="133"/>
      <c r="O858" s="133"/>
      <c r="P858" s="133"/>
      <c r="Q858" s="133"/>
      <c r="R858" s="133"/>
      <c r="S858" s="212"/>
      <c r="T858" s="152"/>
      <c r="U858" s="134"/>
      <c r="V858" s="132"/>
      <c r="W858" s="64"/>
      <c r="X858" s="288" t="str">
        <f>IF(ISBLANK(W858), "", VLOOKUP(W858, Z!$A$2:$C$4127, 3, FALSE))</f>
        <v/>
      </c>
      <c r="Y858" s="162"/>
      <c r="Z858" s="209">
        <f t="shared" si="12"/>
        <v>0</v>
      </c>
      <c r="AA858" s="203"/>
    </row>
    <row r="859" spans="1:27" ht="12.75" customHeight="1" x14ac:dyDescent="0.2">
      <c r="A859" s="208"/>
      <c r="B859" s="205">
        <v>830</v>
      </c>
      <c r="C859" s="132"/>
      <c r="D859" s="64"/>
      <c r="E859" s="288" t="str">
        <f>IF(ISBLANK(D859), "", VLOOKUP(D859, Z!$A$2:$C$4127, 3, FALSE))</f>
        <v/>
      </c>
      <c r="F859" s="133"/>
      <c r="G859" s="133"/>
      <c r="H859" s="133"/>
      <c r="I859" s="133"/>
      <c r="J859" s="225"/>
      <c r="K859" s="212"/>
      <c r="L859" s="133"/>
      <c r="M859" s="133"/>
      <c r="N859" s="133"/>
      <c r="O859" s="133"/>
      <c r="P859" s="133"/>
      <c r="Q859" s="133"/>
      <c r="R859" s="133"/>
      <c r="S859" s="212"/>
      <c r="T859" s="152"/>
      <c r="U859" s="134"/>
      <c r="V859" s="132"/>
      <c r="W859" s="64"/>
      <c r="X859" s="288" t="str">
        <f>IF(ISBLANK(W859), "", VLOOKUP(W859, Z!$A$2:$C$4127, 3, FALSE))</f>
        <v/>
      </c>
      <c r="Y859" s="162"/>
      <c r="Z859" s="209">
        <f t="shared" si="12"/>
        <v>0</v>
      </c>
      <c r="AA859" s="203"/>
    </row>
    <row r="860" spans="1:27" ht="12.75" customHeight="1" x14ac:dyDescent="0.2">
      <c r="A860" s="208"/>
      <c r="B860" s="205">
        <v>831</v>
      </c>
      <c r="C860" s="132"/>
      <c r="D860" s="64"/>
      <c r="E860" s="288" t="str">
        <f>IF(ISBLANK(D860), "", VLOOKUP(D860, Z!$A$2:$C$4127, 3, FALSE))</f>
        <v/>
      </c>
      <c r="F860" s="133"/>
      <c r="G860" s="133"/>
      <c r="H860" s="133"/>
      <c r="I860" s="133"/>
      <c r="J860" s="225"/>
      <c r="K860" s="212"/>
      <c r="L860" s="133"/>
      <c r="M860" s="133"/>
      <c r="N860" s="133"/>
      <c r="O860" s="133"/>
      <c r="P860" s="133"/>
      <c r="Q860" s="133"/>
      <c r="R860" s="133"/>
      <c r="S860" s="212"/>
      <c r="T860" s="152"/>
      <c r="U860" s="134"/>
      <c r="V860" s="132"/>
      <c r="W860" s="64"/>
      <c r="X860" s="288" t="str">
        <f>IF(ISBLANK(W860), "", VLOOKUP(W860, Z!$A$2:$C$4127, 3, FALSE))</f>
        <v/>
      </c>
      <c r="Y860" s="162"/>
      <c r="Z860" s="209">
        <f t="shared" si="12"/>
        <v>0</v>
      </c>
      <c r="AA860" s="203"/>
    </row>
    <row r="861" spans="1:27" ht="12.75" customHeight="1" x14ac:dyDescent="0.2">
      <c r="A861" s="208"/>
      <c r="B861" s="205">
        <v>832</v>
      </c>
      <c r="C861" s="132"/>
      <c r="D861" s="64"/>
      <c r="E861" s="288" t="str">
        <f>IF(ISBLANK(D861), "", VLOOKUP(D861, Z!$A$2:$C$4127, 3, FALSE))</f>
        <v/>
      </c>
      <c r="F861" s="133"/>
      <c r="G861" s="133"/>
      <c r="H861" s="133"/>
      <c r="I861" s="133"/>
      <c r="J861" s="225"/>
      <c r="K861" s="212"/>
      <c r="L861" s="133"/>
      <c r="M861" s="133"/>
      <c r="N861" s="133"/>
      <c r="O861" s="133"/>
      <c r="P861" s="133"/>
      <c r="Q861" s="133"/>
      <c r="R861" s="133"/>
      <c r="S861" s="212"/>
      <c r="T861" s="152"/>
      <c r="U861" s="134"/>
      <c r="V861" s="132"/>
      <c r="W861" s="64"/>
      <c r="X861" s="288" t="str">
        <f>IF(ISBLANK(W861), "", VLOOKUP(W861, Z!$A$2:$C$4127, 3, FALSE))</f>
        <v/>
      </c>
      <c r="Y861" s="162"/>
      <c r="Z861" s="209">
        <f t="shared" si="12"/>
        <v>0</v>
      </c>
      <c r="AA861" s="203"/>
    </row>
    <row r="862" spans="1:27" ht="12.75" customHeight="1" x14ac:dyDescent="0.2">
      <c r="A862" s="208"/>
      <c r="B862" s="205">
        <v>833</v>
      </c>
      <c r="C862" s="132"/>
      <c r="D862" s="64"/>
      <c r="E862" s="288" t="str">
        <f>IF(ISBLANK(D862), "", VLOOKUP(D862, Z!$A$2:$C$4127, 3, FALSE))</f>
        <v/>
      </c>
      <c r="F862" s="133"/>
      <c r="G862" s="133"/>
      <c r="H862" s="133"/>
      <c r="I862" s="133"/>
      <c r="J862" s="225"/>
      <c r="K862" s="212"/>
      <c r="L862" s="133"/>
      <c r="M862" s="133"/>
      <c r="N862" s="133"/>
      <c r="O862" s="133"/>
      <c r="P862" s="133"/>
      <c r="Q862" s="133"/>
      <c r="R862" s="133"/>
      <c r="S862" s="212"/>
      <c r="T862" s="152"/>
      <c r="U862" s="134"/>
      <c r="V862" s="132"/>
      <c r="W862" s="64"/>
      <c r="X862" s="288" t="str">
        <f>IF(ISBLANK(W862), "", VLOOKUP(W862, Z!$A$2:$C$4127, 3, FALSE))</f>
        <v/>
      </c>
      <c r="Y862" s="162"/>
      <c r="Z862" s="209">
        <f t="shared" ref="Z862:Z925" si="13">IFERROR((K862-S862)*0.75*T862, 0)</f>
        <v>0</v>
      </c>
      <c r="AA862" s="203"/>
    </row>
    <row r="863" spans="1:27" ht="12.75" customHeight="1" x14ac:dyDescent="0.2">
      <c r="A863" s="208"/>
      <c r="B863" s="205">
        <v>834</v>
      </c>
      <c r="C863" s="132"/>
      <c r="D863" s="64"/>
      <c r="E863" s="288" t="str">
        <f>IF(ISBLANK(D863), "", VLOOKUP(D863, Z!$A$2:$C$4127, 3, FALSE))</f>
        <v/>
      </c>
      <c r="F863" s="133"/>
      <c r="G863" s="133"/>
      <c r="H863" s="133"/>
      <c r="I863" s="133"/>
      <c r="J863" s="225"/>
      <c r="K863" s="212"/>
      <c r="L863" s="133"/>
      <c r="M863" s="133"/>
      <c r="N863" s="133"/>
      <c r="O863" s="133"/>
      <c r="P863" s="133"/>
      <c r="Q863" s="133"/>
      <c r="R863" s="133"/>
      <c r="S863" s="212"/>
      <c r="T863" s="152"/>
      <c r="U863" s="134"/>
      <c r="V863" s="132"/>
      <c r="W863" s="64"/>
      <c r="X863" s="288" t="str">
        <f>IF(ISBLANK(W863), "", VLOOKUP(W863, Z!$A$2:$C$4127, 3, FALSE))</f>
        <v/>
      </c>
      <c r="Y863" s="162"/>
      <c r="Z863" s="209">
        <f t="shared" si="13"/>
        <v>0</v>
      </c>
      <c r="AA863" s="203"/>
    </row>
    <row r="864" spans="1:27" ht="12.75" customHeight="1" x14ac:dyDescent="0.2">
      <c r="A864" s="208"/>
      <c r="B864" s="205">
        <v>835</v>
      </c>
      <c r="C864" s="132"/>
      <c r="D864" s="64"/>
      <c r="E864" s="288" t="str">
        <f>IF(ISBLANK(D864), "", VLOOKUP(D864, Z!$A$2:$C$4127, 3, FALSE))</f>
        <v/>
      </c>
      <c r="F864" s="133"/>
      <c r="G864" s="133"/>
      <c r="H864" s="133"/>
      <c r="I864" s="133"/>
      <c r="J864" s="225"/>
      <c r="K864" s="212"/>
      <c r="L864" s="133"/>
      <c r="M864" s="133"/>
      <c r="N864" s="133"/>
      <c r="O864" s="133"/>
      <c r="P864" s="133"/>
      <c r="Q864" s="133"/>
      <c r="R864" s="133"/>
      <c r="S864" s="212"/>
      <c r="T864" s="152"/>
      <c r="U864" s="134"/>
      <c r="V864" s="132"/>
      <c r="W864" s="64"/>
      <c r="X864" s="288" t="str">
        <f>IF(ISBLANK(W864), "", VLOOKUP(W864, Z!$A$2:$C$4127, 3, FALSE))</f>
        <v/>
      </c>
      <c r="Y864" s="162"/>
      <c r="Z864" s="209">
        <f t="shared" si="13"/>
        <v>0</v>
      </c>
      <c r="AA864" s="203"/>
    </row>
    <row r="865" spans="1:27" ht="12.75" customHeight="1" x14ac:dyDescent="0.2">
      <c r="A865" s="208"/>
      <c r="B865" s="205">
        <v>836</v>
      </c>
      <c r="C865" s="132"/>
      <c r="D865" s="64"/>
      <c r="E865" s="288" t="str">
        <f>IF(ISBLANK(D865), "", VLOOKUP(D865, Z!$A$2:$C$4127, 3, FALSE))</f>
        <v/>
      </c>
      <c r="F865" s="133"/>
      <c r="G865" s="133"/>
      <c r="H865" s="133"/>
      <c r="I865" s="133"/>
      <c r="J865" s="225"/>
      <c r="K865" s="212"/>
      <c r="L865" s="133"/>
      <c r="M865" s="133"/>
      <c r="N865" s="133"/>
      <c r="O865" s="133"/>
      <c r="P865" s="133"/>
      <c r="Q865" s="133"/>
      <c r="R865" s="133"/>
      <c r="S865" s="212"/>
      <c r="T865" s="152"/>
      <c r="U865" s="134"/>
      <c r="V865" s="132"/>
      <c r="W865" s="64"/>
      <c r="X865" s="288" t="str">
        <f>IF(ISBLANK(W865), "", VLOOKUP(W865, Z!$A$2:$C$4127, 3, FALSE))</f>
        <v/>
      </c>
      <c r="Y865" s="162"/>
      <c r="Z865" s="209">
        <f t="shared" si="13"/>
        <v>0</v>
      </c>
      <c r="AA865" s="203"/>
    </row>
    <row r="866" spans="1:27" ht="12.75" customHeight="1" x14ac:dyDescent="0.2">
      <c r="A866" s="208"/>
      <c r="B866" s="205">
        <v>837</v>
      </c>
      <c r="C866" s="132"/>
      <c r="D866" s="64"/>
      <c r="E866" s="288" t="str">
        <f>IF(ISBLANK(D866), "", VLOOKUP(D866, Z!$A$2:$C$4127, 3, FALSE))</f>
        <v/>
      </c>
      <c r="F866" s="133"/>
      <c r="G866" s="133"/>
      <c r="H866" s="133"/>
      <c r="I866" s="133"/>
      <c r="J866" s="225"/>
      <c r="K866" s="212"/>
      <c r="L866" s="133"/>
      <c r="M866" s="133"/>
      <c r="N866" s="133"/>
      <c r="O866" s="133"/>
      <c r="P866" s="133"/>
      <c r="Q866" s="133"/>
      <c r="R866" s="133"/>
      <c r="S866" s="212"/>
      <c r="T866" s="152"/>
      <c r="U866" s="134"/>
      <c r="V866" s="132"/>
      <c r="W866" s="64"/>
      <c r="X866" s="288" t="str">
        <f>IF(ISBLANK(W866), "", VLOOKUP(W866, Z!$A$2:$C$4127, 3, FALSE))</f>
        <v/>
      </c>
      <c r="Y866" s="162"/>
      <c r="Z866" s="209">
        <f t="shared" si="13"/>
        <v>0</v>
      </c>
      <c r="AA866" s="203"/>
    </row>
    <row r="867" spans="1:27" ht="12.75" customHeight="1" x14ac:dyDescent="0.2">
      <c r="A867" s="208"/>
      <c r="B867" s="205">
        <v>838</v>
      </c>
      <c r="C867" s="132"/>
      <c r="D867" s="64"/>
      <c r="E867" s="288" t="str">
        <f>IF(ISBLANK(D867), "", VLOOKUP(D867, Z!$A$2:$C$4127, 3, FALSE))</f>
        <v/>
      </c>
      <c r="F867" s="133"/>
      <c r="G867" s="133"/>
      <c r="H867" s="133"/>
      <c r="I867" s="133"/>
      <c r="J867" s="225"/>
      <c r="K867" s="212"/>
      <c r="L867" s="133"/>
      <c r="M867" s="133"/>
      <c r="N867" s="133"/>
      <c r="O867" s="133"/>
      <c r="P867" s="133"/>
      <c r="Q867" s="133"/>
      <c r="R867" s="133"/>
      <c r="S867" s="212"/>
      <c r="T867" s="152"/>
      <c r="U867" s="134"/>
      <c r="V867" s="132"/>
      <c r="W867" s="64"/>
      <c r="X867" s="288" t="str">
        <f>IF(ISBLANK(W867), "", VLOOKUP(W867, Z!$A$2:$C$4127, 3, FALSE))</f>
        <v/>
      </c>
      <c r="Y867" s="162"/>
      <c r="Z867" s="209">
        <f t="shared" si="13"/>
        <v>0</v>
      </c>
      <c r="AA867" s="203"/>
    </row>
    <row r="868" spans="1:27" ht="12.75" customHeight="1" x14ac:dyDescent="0.2">
      <c r="A868" s="208"/>
      <c r="B868" s="205">
        <v>839</v>
      </c>
      <c r="C868" s="132"/>
      <c r="D868" s="64"/>
      <c r="E868" s="288" t="str">
        <f>IF(ISBLANK(D868), "", VLOOKUP(D868, Z!$A$2:$C$4127, 3, FALSE))</f>
        <v/>
      </c>
      <c r="F868" s="133"/>
      <c r="G868" s="133"/>
      <c r="H868" s="133"/>
      <c r="I868" s="133"/>
      <c r="J868" s="225"/>
      <c r="K868" s="212"/>
      <c r="L868" s="133"/>
      <c r="M868" s="133"/>
      <c r="N868" s="133"/>
      <c r="O868" s="133"/>
      <c r="P868" s="133"/>
      <c r="Q868" s="133"/>
      <c r="R868" s="133"/>
      <c r="S868" s="212"/>
      <c r="T868" s="152"/>
      <c r="U868" s="134"/>
      <c r="V868" s="132"/>
      <c r="W868" s="64"/>
      <c r="X868" s="288" t="str">
        <f>IF(ISBLANK(W868), "", VLOOKUP(W868, Z!$A$2:$C$4127, 3, FALSE))</f>
        <v/>
      </c>
      <c r="Y868" s="162"/>
      <c r="Z868" s="209">
        <f t="shared" si="13"/>
        <v>0</v>
      </c>
      <c r="AA868" s="203"/>
    </row>
    <row r="869" spans="1:27" ht="12.75" customHeight="1" x14ac:dyDescent="0.2">
      <c r="A869" s="208"/>
      <c r="B869" s="205">
        <v>840</v>
      </c>
      <c r="C869" s="132"/>
      <c r="D869" s="64"/>
      <c r="E869" s="288" t="str">
        <f>IF(ISBLANK(D869), "", VLOOKUP(D869, Z!$A$2:$C$4127, 3, FALSE))</f>
        <v/>
      </c>
      <c r="F869" s="133"/>
      <c r="G869" s="133"/>
      <c r="H869" s="133"/>
      <c r="I869" s="133"/>
      <c r="J869" s="225"/>
      <c r="K869" s="212"/>
      <c r="L869" s="133"/>
      <c r="M869" s="133"/>
      <c r="N869" s="133"/>
      <c r="O869" s="133"/>
      <c r="P869" s="133"/>
      <c r="Q869" s="133"/>
      <c r="R869" s="133"/>
      <c r="S869" s="212"/>
      <c r="T869" s="152"/>
      <c r="U869" s="134"/>
      <c r="V869" s="132"/>
      <c r="W869" s="64"/>
      <c r="X869" s="288" t="str">
        <f>IF(ISBLANK(W869), "", VLOOKUP(W869, Z!$A$2:$C$4127, 3, FALSE))</f>
        <v/>
      </c>
      <c r="Y869" s="162"/>
      <c r="Z869" s="209">
        <f t="shared" si="13"/>
        <v>0</v>
      </c>
      <c r="AA869" s="203"/>
    </row>
    <row r="870" spans="1:27" ht="12.75" customHeight="1" x14ac:dyDescent="0.2">
      <c r="A870" s="208"/>
      <c r="B870" s="205">
        <v>841</v>
      </c>
      <c r="C870" s="132"/>
      <c r="D870" s="64"/>
      <c r="E870" s="288" t="str">
        <f>IF(ISBLANK(D870), "", VLOOKUP(D870, Z!$A$2:$C$4127, 3, FALSE))</f>
        <v/>
      </c>
      <c r="F870" s="133"/>
      <c r="G870" s="133"/>
      <c r="H870" s="133"/>
      <c r="I870" s="133"/>
      <c r="J870" s="225"/>
      <c r="K870" s="212"/>
      <c r="L870" s="133"/>
      <c r="M870" s="133"/>
      <c r="N870" s="133"/>
      <c r="O870" s="133"/>
      <c r="P870" s="133"/>
      <c r="Q870" s="133"/>
      <c r="R870" s="133"/>
      <c r="S870" s="212"/>
      <c r="T870" s="152"/>
      <c r="U870" s="134"/>
      <c r="V870" s="132"/>
      <c r="W870" s="64"/>
      <c r="X870" s="288" t="str">
        <f>IF(ISBLANK(W870), "", VLOOKUP(W870, Z!$A$2:$C$4127, 3, FALSE))</f>
        <v/>
      </c>
      <c r="Y870" s="162"/>
      <c r="Z870" s="209">
        <f t="shared" si="13"/>
        <v>0</v>
      </c>
      <c r="AA870" s="203"/>
    </row>
    <row r="871" spans="1:27" ht="12.75" customHeight="1" x14ac:dyDescent="0.2">
      <c r="A871" s="208"/>
      <c r="B871" s="205">
        <v>842</v>
      </c>
      <c r="C871" s="132"/>
      <c r="D871" s="64"/>
      <c r="E871" s="288" t="str">
        <f>IF(ISBLANK(D871), "", VLOOKUP(D871, Z!$A$2:$C$4127, 3, FALSE))</f>
        <v/>
      </c>
      <c r="F871" s="133"/>
      <c r="G871" s="133"/>
      <c r="H871" s="133"/>
      <c r="I871" s="133"/>
      <c r="J871" s="225"/>
      <c r="K871" s="212"/>
      <c r="L871" s="133"/>
      <c r="M871" s="133"/>
      <c r="N871" s="133"/>
      <c r="O871" s="133"/>
      <c r="P871" s="133"/>
      <c r="Q871" s="133"/>
      <c r="R871" s="133"/>
      <c r="S871" s="212"/>
      <c r="T871" s="152"/>
      <c r="U871" s="134"/>
      <c r="V871" s="132"/>
      <c r="W871" s="64"/>
      <c r="X871" s="288" t="str">
        <f>IF(ISBLANK(W871), "", VLOOKUP(W871, Z!$A$2:$C$4127, 3, FALSE))</f>
        <v/>
      </c>
      <c r="Y871" s="162"/>
      <c r="Z871" s="209">
        <f t="shared" si="13"/>
        <v>0</v>
      </c>
      <c r="AA871" s="203"/>
    </row>
    <row r="872" spans="1:27" ht="12.75" customHeight="1" x14ac:dyDescent="0.2">
      <c r="A872" s="208"/>
      <c r="B872" s="205">
        <v>843</v>
      </c>
      <c r="C872" s="132"/>
      <c r="D872" s="64"/>
      <c r="E872" s="288" t="str">
        <f>IF(ISBLANK(D872), "", VLOOKUP(D872, Z!$A$2:$C$4127, 3, FALSE))</f>
        <v/>
      </c>
      <c r="F872" s="133"/>
      <c r="G872" s="133"/>
      <c r="H872" s="133"/>
      <c r="I872" s="133"/>
      <c r="J872" s="225"/>
      <c r="K872" s="212"/>
      <c r="L872" s="133"/>
      <c r="M872" s="133"/>
      <c r="N872" s="133"/>
      <c r="O872" s="133"/>
      <c r="P872" s="133"/>
      <c r="Q872" s="133"/>
      <c r="R872" s="133"/>
      <c r="S872" s="212"/>
      <c r="T872" s="152"/>
      <c r="U872" s="134"/>
      <c r="V872" s="132"/>
      <c r="W872" s="64"/>
      <c r="X872" s="288" t="str">
        <f>IF(ISBLANK(W872), "", VLOOKUP(W872, Z!$A$2:$C$4127, 3, FALSE))</f>
        <v/>
      </c>
      <c r="Y872" s="162"/>
      <c r="Z872" s="209">
        <f t="shared" si="13"/>
        <v>0</v>
      </c>
      <c r="AA872" s="203"/>
    </row>
    <row r="873" spans="1:27" ht="12.75" customHeight="1" x14ac:dyDescent="0.2">
      <c r="A873" s="208"/>
      <c r="B873" s="205">
        <v>844</v>
      </c>
      <c r="C873" s="132"/>
      <c r="D873" s="64"/>
      <c r="E873" s="288" t="str">
        <f>IF(ISBLANK(D873), "", VLOOKUP(D873, Z!$A$2:$C$4127, 3, FALSE))</f>
        <v/>
      </c>
      <c r="F873" s="133"/>
      <c r="G873" s="133"/>
      <c r="H873" s="133"/>
      <c r="I873" s="133"/>
      <c r="J873" s="225"/>
      <c r="K873" s="212"/>
      <c r="L873" s="133"/>
      <c r="M873" s="133"/>
      <c r="N873" s="133"/>
      <c r="O873" s="133"/>
      <c r="P873" s="133"/>
      <c r="Q873" s="133"/>
      <c r="R873" s="133"/>
      <c r="S873" s="212"/>
      <c r="T873" s="152"/>
      <c r="U873" s="134"/>
      <c r="V873" s="132"/>
      <c r="W873" s="64"/>
      <c r="X873" s="288" t="str">
        <f>IF(ISBLANK(W873), "", VLOOKUP(W873, Z!$A$2:$C$4127, 3, FALSE))</f>
        <v/>
      </c>
      <c r="Y873" s="162"/>
      <c r="Z873" s="209">
        <f t="shared" si="13"/>
        <v>0</v>
      </c>
      <c r="AA873" s="203"/>
    </row>
    <row r="874" spans="1:27" ht="12.75" customHeight="1" x14ac:dyDescent="0.2">
      <c r="A874" s="208"/>
      <c r="B874" s="205">
        <v>845</v>
      </c>
      <c r="C874" s="132"/>
      <c r="D874" s="64"/>
      <c r="E874" s="288" t="str">
        <f>IF(ISBLANK(D874), "", VLOOKUP(D874, Z!$A$2:$C$4127, 3, FALSE))</f>
        <v/>
      </c>
      <c r="F874" s="133"/>
      <c r="G874" s="133"/>
      <c r="H874" s="133"/>
      <c r="I874" s="133"/>
      <c r="J874" s="225"/>
      <c r="K874" s="212"/>
      <c r="L874" s="133"/>
      <c r="M874" s="133"/>
      <c r="N874" s="133"/>
      <c r="O874" s="133"/>
      <c r="P874" s="133"/>
      <c r="Q874" s="133"/>
      <c r="R874" s="133"/>
      <c r="S874" s="212"/>
      <c r="T874" s="152"/>
      <c r="U874" s="134"/>
      <c r="V874" s="132"/>
      <c r="W874" s="64"/>
      <c r="X874" s="288" t="str">
        <f>IF(ISBLANK(W874), "", VLOOKUP(W874, Z!$A$2:$C$4127, 3, FALSE))</f>
        <v/>
      </c>
      <c r="Y874" s="162"/>
      <c r="Z874" s="209">
        <f t="shared" si="13"/>
        <v>0</v>
      </c>
      <c r="AA874" s="203"/>
    </row>
    <row r="875" spans="1:27" ht="12.75" customHeight="1" x14ac:dyDescent="0.2">
      <c r="A875" s="208"/>
      <c r="B875" s="205">
        <v>846</v>
      </c>
      <c r="C875" s="132"/>
      <c r="D875" s="64"/>
      <c r="E875" s="288" t="str">
        <f>IF(ISBLANK(D875), "", VLOOKUP(D875, Z!$A$2:$C$4127, 3, FALSE))</f>
        <v/>
      </c>
      <c r="F875" s="133"/>
      <c r="G875" s="133"/>
      <c r="H875" s="133"/>
      <c r="I875" s="133"/>
      <c r="J875" s="225"/>
      <c r="K875" s="212"/>
      <c r="L875" s="133"/>
      <c r="M875" s="133"/>
      <c r="N875" s="133"/>
      <c r="O875" s="133"/>
      <c r="P875" s="133"/>
      <c r="Q875" s="133"/>
      <c r="R875" s="133"/>
      <c r="S875" s="212"/>
      <c r="T875" s="152"/>
      <c r="U875" s="134"/>
      <c r="V875" s="132"/>
      <c r="W875" s="64"/>
      <c r="X875" s="288" t="str">
        <f>IF(ISBLANK(W875), "", VLOOKUP(W875, Z!$A$2:$C$4127, 3, FALSE))</f>
        <v/>
      </c>
      <c r="Y875" s="162"/>
      <c r="Z875" s="209">
        <f t="shared" si="13"/>
        <v>0</v>
      </c>
      <c r="AA875" s="203"/>
    </row>
    <row r="876" spans="1:27" ht="12.75" customHeight="1" x14ac:dyDescent="0.2">
      <c r="A876" s="208"/>
      <c r="B876" s="205">
        <v>847</v>
      </c>
      <c r="C876" s="132"/>
      <c r="D876" s="64"/>
      <c r="E876" s="288" t="str">
        <f>IF(ISBLANK(D876), "", VLOOKUP(D876, Z!$A$2:$C$4127, 3, FALSE))</f>
        <v/>
      </c>
      <c r="F876" s="133"/>
      <c r="G876" s="133"/>
      <c r="H876" s="133"/>
      <c r="I876" s="133"/>
      <c r="J876" s="225"/>
      <c r="K876" s="212"/>
      <c r="L876" s="133"/>
      <c r="M876" s="133"/>
      <c r="N876" s="133"/>
      <c r="O876" s="133"/>
      <c r="P876" s="133"/>
      <c r="Q876" s="133"/>
      <c r="R876" s="133"/>
      <c r="S876" s="212"/>
      <c r="T876" s="152"/>
      <c r="U876" s="134"/>
      <c r="V876" s="132"/>
      <c r="W876" s="64"/>
      <c r="X876" s="288" t="str">
        <f>IF(ISBLANK(W876), "", VLOOKUP(W876, Z!$A$2:$C$4127, 3, FALSE))</f>
        <v/>
      </c>
      <c r="Y876" s="162"/>
      <c r="Z876" s="209">
        <f t="shared" si="13"/>
        <v>0</v>
      </c>
      <c r="AA876" s="203"/>
    </row>
    <row r="877" spans="1:27" ht="12.75" customHeight="1" x14ac:dyDescent="0.2">
      <c r="A877" s="208"/>
      <c r="B877" s="205">
        <v>848</v>
      </c>
      <c r="C877" s="132"/>
      <c r="D877" s="64"/>
      <c r="E877" s="288" t="str">
        <f>IF(ISBLANK(D877), "", VLOOKUP(D877, Z!$A$2:$C$4127, 3, FALSE))</f>
        <v/>
      </c>
      <c r="F877" s="133"/>
      <c r="G877" s="133"/>
      <c r="H877" s="133"/>
      <c r="I877" s="133"/>
      <c r="J877" s="225"/>
      <c r="K877" s="212"/>
      <c r="L877" s="133"/>
      <c r="M877" s="133"/>
      <c r="N877" s="133"/>
      <c r="O877" s="133"/>
      <c r="P877" s="133"/>
      <c r="Q877" s="133"/>
      <c r="R877" s="133"/>
      <c r="S877" s="212"/>
      <c r="T877" s="152"/>
      <c r="U877" s="134"/>
      <c r="V877" s="132"/>
      <c r="W877" s="64"/>
      <c r="X877" s="288" t="str">
        <f>IF(ISBLANK(W877), "", VLOOKUP(W877, Z!$A$2:$C$4127, 3, FALSE))</f>
        <v/>
      </c>
      <c r="Y877" s="162"/>
      <c r="Z877" s="209">
        <f t="shared" si="13"/>
        <v>0</v>
      </c>
      <c r="AA877" s="203"/>
    </row>
    <row r="878" spans="1:27" ht="12.75" customHeight="1" x14ac:dyDescent="0.2">
      <c r="A878" s="208"/>
      <c r="B878" s="205">
        <v>849</v>
      </c>
      <c r="C878" s="132"/>
      <c r="D878" s="64"/>
      <c r="E878" s="288" t="str">
        <f>IF(ISBLANK(D878), "", VLOOKUP(D878, Z!$A$2:$C$4127, 3, FALSE))</f>
        <v/>
      </c>
      <c r="F878" s="133"/>
      <c r="G878" s="133"/>
      <c r="H878" s="133"/>
      <c r="I878" s="133"/>
      <c r="J878" s="225"/>
      <c r="K878" s="212"/>
      <c r="L878" s="133"/>
      <c r="M878" s="133"/>
      <c r="N878" s="133"/>
      <c r="O878" s="133"/>
      <c r="P878" s="133"/>
      <c r="Q878" s="133"/>
      <c r="R878" s="133"/>
      <c r="S878" s="212"/>
      <c r="T878" s="152"/>
      <c r="U878" s="134"/>
      <c r="V878" s="132"/>
      <c r="W878" s="64"/>
      <c r="X878" s="288" t="str">
        <f>IF(ISBLANK(W878), "", VLOOKUP(W878, Z!$A$2:$C$4127, 3, FALSE))</f>
        <v/>
      </c>
      <c r="Y878" s="162"/>
      <c r="Z878" s="209">
        <f t="shared" si="13"/>
        <v>0</v>
      </c>
      <c r="AA878" s="203"/>
    </row>
    <row r="879" spans="1:27" ht="12.75" customHeight="1" x14ac:dyDescent="0.2">
      <c r="A879" s="208"/>
      <c r="B879" s="205">
        <v>850</v>
      </c>
      <c r="C879" s="132"/>
      <c r="D879" s="64"/>
      <c r="E879" s="288" t="str">
        <f>IF(ISBLANK(D879), "", VLOOKUP(D879, Z!$A$2:$C$4127, 3, FALSE))</f>
        <v/>
      </c>
      <c r="F879" s="133"/>
      <c r="G879" s="133"/>
      <c r="H879" s="133"/>
      <c r="I879" s="133"/>
      <c r="J879" s="225"/>
      <c r="K879" s="212"/>
      <c r="L879" s="133"/>
      <c r="M879" s="133"/>
      <c r="N879" s="133"/>
      <c r="O879" s="133"/>
      <c r="P879" s="133"/>
      <c r="Q879" s="133"/>
      <c r="R879" s="133"/>
      <c r="S879" s="212"/>
      <c r="T879" s="152"/>
      <c r="U879" s="134"/>
      <c r="V879" s="132"/>
      <c r="W879" s="64"/>
      <c r="X879" s="288" t="str">
        <f>IF(ISBLANK(W879), "", VLOOKUP(W879, Z!$A$2:$C$4127, 3, FALSE))</f>
        <v/>
      </c>
      <c r="Y879" s="162"/>
      <c r="Z879" s="209">
        <f t="shared" si="13"/>
        <v>0</v>
      </c>
      <c r="AA879" s="203"/>
    </row>
    <row r="880" spans="1:27" ht="12.75" customHeight="1" x14ac:dyDescent="0.2">
      <c r="A880" s="208"/>
      <c r="B880" s="205">
        <v>851</v>
      </c>
      <c r="C880" s="132"/>
      <c r="D880" s="64"/>
      <c r="E880" s="288" t="str">
        <f>IF(ISBLANK(D880), "", VLOOKUP(D880, Z!$A$2:$C$4127, 3, FALSE))</f>
        <v/>
      </c>
      <c r="F880" s="133"/>
      <c r="G880" s="133"/>
      <c r="H880" s="133"/>
      <c r="I880" s="133"/>
      <c r="J880" s="225"/>
      <c r="K880" s="212"/>
      <c r="L880" s="133"/>
      <c r="M880" s="133"/>
      <c r="N880" s="133"/>
      <c r="O880" s="133"/>
      <c r="P880" s="133"/>
      <c r="Q880" s="133"/>
      <c r="R880" s="133"/>
      <c r="S880" s="212"/>
      <c r="T880" s="152"/>
      <c r="U880" s="134"/>
      <c r="V880" s="132"/>
      <c r="W880" s="64"/>
      <c r="X880" s="288" t="str">
        <f>IF(ISBLANK(W880), "", VLOOKUP(W880, Z!$A$2:$C$4127, 3, FALSE))</f>
        <v/>
      </c>
      <c r="Y880" s="162"/>
      <c r="Z880" s="209">
        <f t="shared" si="13"/>
        <v>0</v>
      </c>
      <c r="AA880" s="203"/>
    </row>
    <row r="881" spans="1:27" ht="12.75" customHeight="1" x14ac:dyDescent="0.2">
      <c r="A881" s="208"/>
      <c r="B881" s="205">
        <v>852</v>
      </c>
      <c r="C881" s="132"/>
      <c r="D881" s="64"/>
      <c r="E881" s="288" t="str">
        <f>IF(ISBLANK(D881), "", VLOOKUP(D881, Z!$A$2:$C$4127, 3, FALSE))</f>
        <v/>
      </c>
      <c r="F881" s="133"/>
      <c r="G881" s="133"/>
      <c r="H881" s="133"/>
      <c r="I881" s="133"/>
      <c r="J881" s="225"/>
      <c r="K881" s="212"/>
      <c r="L881" s="133"/>
      <c r="M881" s="133"/>
      <c r="N881" s="133"/>
      <c r="O881" s="133"/>
      <c r="P881" s="133"/>
      <c r="Q881" s="133"/>
      <c r="R881" s="133"/>
      <c r="S881" s="212"/>
      <c r="T881" s="152"/>
      <c r="U881" s="134"/>
      <c r="V881" s="132"/>
      <c r="W881" s="64"/>
      <c r="X881" s="288" t="str">
        <f>IF(ISBLANK(W881), "", VLOOKUP(W881, Z!$A$2:$C$4127, 3, FALSE))</f>
        <v/>
      </c>
      <c r="Y881" s="162"/>
      <c r="Z881" s="209">
        <f t="shared" si="13"/>
        <v>0</v>
      </c>
      <c r="AA881" s="203"/>
    </row>
    <row r="882" spans="1:27" ht="12.75" customHeight="1" x14ac:dyDescent="0.2">
      <c r="A882" s="208"/>
      <c r="B882" s="205">
        <v>853</v>
      </c>
      <c r="C882" s="132"/>
      <c r="D882" s="64"/>
      <c r="E882" s="288" t="str">
        <f>IF(ISBLANK(D882), "", VLOOKUP(D882, Z!$A$2:$C$4127, 3, FALSE))</f>
        <v/>
      </c>
      <c r="F882" s="133"/>
      <c r="G882" s="133"/>
      <c r="H882" s="133"/>
      <c r="I882" s="133"/>
      <c r="J882" s="225"/>
      <c r="K882" s="212"/>
      <c r="L882" s="133"/>
      <c r="M882" s="133"/>
      <c r="N882" s="133"/>
      <c r="O882" s="133"/>
      <c r="P882" s="133"/>
      <c r="Q882" s="133"/>
      <c r="R882" s="133"/>
      <c r="S882" s="212"/>
      <c r="T882" s="152"/>
      <c r="U882" s="134"/>
      <c r="V882" s="132"/>
      <c r="W882" s="64"/>
      <c r="X882" s="288" t="str">
        <f>IF(ISBLANK(W882), "", VLOOKUP(W882, Z!$A$2:$C$4127, 3, FALSE))</f>
        <v/>
      </c>
      <c r="Y882" s="162"/>
      <c r="Z882" s="209">
        <f t="shared" si="13"/>
        <v>0</v>
      </c>
      <c r="AA882" s="203"/>
    </row>
    <row r="883" spans="1:27" ht="12.75" customHeight="1" x14ac:dyDescent="0.2">
      <c r="A883" s="208"/>
      <c r="B883" s="205">
        <v>854</v>
      </c>
      <c r="C883" s="132"/>
      <c r="D883" s="64"/>
      <c r="E883" s="288" t="str">
        <f>IF(ISBLANK(D883), "", VLOOKUP(D883, Z!$A$2:$C$4127, 3, FALSE))</f>
        <v/>
      </c>
      <c r="F883" s="133"/>
      <c r="G883" s="133"/>
      <c r="H883" s="133"/>
      <c r="I883" s="133"/>
      <c r="J883" s="225"/>
      <c r="K883" s="212"/>
      <c r="L883" s="133"/>
      <c r="M883" s="133"/>
      <c r="N883" s="133"/>
      <c r="O883" s="133"/>
      <c r="P883" s="133"/>
      <c r="Q883" s="133"/>
      <c r="R883" s="133"/>
      <c r="S883" s="212"/>
      <c r="T883" s="152"/>
      <c r="U883" s="134"/>
      <c r="V883" s="132"/>
      <c r="W883" s="64"/>
      <c r="X883" s="288" t="str">
        <f>IF(ISBLANK(W883), "", VLOOKUP(W883, Z!$A$2:$C$4127, 3, FALSE))</f>
        <v/>
      </c>
      <c r="Y883" s="162"/>
      <c r="Z883" s="209">
        <f t="shared" si="13"/>
        <v>0</v>
      </c>
      <c r="AA883" s="203"/>
    </row>
    <row r="884" spans="1:27" ht="12.75" customHeight="1" x14ac:dyDescent="0.2">
      <c r="A884" s="208"/>
      <c r="B884" s="205">
        <v>855</v>
      </c>
      <c r="C884" s="132"/>
      <c r="D884" s="64"/>
      <c r="E884" s="288" t="str">
        <f>IF(ISBLANK(D884), "", VLOOKUP(D884, Z!$A$2:$C$4127, 3, FALSE))</f>
        <v/>
      </c>
      <c r="F884" s="133"/>
      <c r="G884" s="133"/>
      <c r="H884" s="133"/>
      <c r="I884" s="133"/>
      <c r="J884" s="225"/>
      <c r="K884" s="212"/>
      <c r="L884" s="133"/>
      <c r="M884" s="133"/>
      <c r="N884" s="133"/>
      <c r="O884" s="133"/>
      <c r="P884" s="133"/>
      <c r="Q884" s="133"/>
      <c r="R884" s="133"/>
      <c r="S884" s="212"/>
      <c r="T884" s="152"/>
      <c r="U884" s="134"/>
      <c r="V884" s="132"/>
      <c r="W884" s="64"/>
      <c r="X884" s="288" t="str">
        <f>IF(ISBLANK(W884), "", VLOOKUP(W884, Z!$A$2:$C$4127, 3, FALSE))</f>
        <v/>
      </c>
      <c r="Y884" s="162"/>
      <c r="Z884" s="209">
        <f t="shared" si="13"/>
        <v>0</v>
      </c>
      <c r="AA884" s="203"/>
    </row>
    <row r="885" spans="1:27" ht="12.75" customHeight="1" x14ac:dyDescent="0.2">
      <c r="A885" s="208"/>
      <c r="B885" s="205">
        <v>856</v>
      </c>
      <c r="C885" s="132"/>
      <c r="D885" s="64"/>
      <c r="E885" s="288" t="str">
        <f>IF(ISBLANK(D885), "", VLOOKUP(D885, Z!$A$2:$C$4127, 3, FALSE))</f>
        <v/>
      </c>
      <c r="F885" s="133"/>
      <c r="G885" s="133"/>
      <c r="H885" s="133"/>
      <c r="I885" s="133"/>
      <c r="J885" s="225"/>
      <c r="K885" s="212"/>
      <c r="L885" s="133"/>
      <c r="M885" s="133"/>
      <c r="N885" s="133"/>
      <c r="O885" s="133"/>
      <c r="P885" s="133"/>
      <c r="Q885" s="133"/>
      <c r="R885" s="133"/>
      <c r="S885" s="212"/>
      <c r="T885" s="152"/>
      <c r="U885" s="134"/>
      <c r="V885" s="132"/>
      <c r="W885" s="64"/>
      <c r="X885" s="288" t="str">
        <f>IF(ISBLANK(W885), "", VLOOKUP(W885, Z!$A$2:$C$4127, 3, FALSE))</f>
        <v/>
      </c>
      <c r="Y885" s="162"/>
      <c r="Z885" s="209">
        <f t="shared" si="13"/>
        <v>0</v>
      </c>
      <c r="AA885" s="203"/>
    </row>
    <row r="886" spans="1:27" ht="12.75" customHeight="1" x14ac:dyDescent="0.2">
      <c r="A886" s="208"/>
      <c r="B886" s="205">
        <v>857</v>
      </c>
      <c r="C886" s="132"/>
      <c r="D886" s="64"/>
      <c r="E886" s="288" t="str">
        <f>IF(ISBLANK(D886), "", VLOOKUP(D886, Z!$A$2:$C$4127, 3, FALSE))</f>
        <v/>
      </c>
      <c r="F886" s="133"/>
      <c r="G886" s="133"/>
      <c r="H886" s="133"/>
      <c r="I886" s="133"/>
      <c r="J886" s="225"/>
      <c r="K886" s="212"/>
      <c r="L886" s="133"/>
      <c r="M886" s="133"/>
      <c r="N886" s="133"/>
      <c r="O886" s="133"/>
      <c r="P886" s="133"/>
      <c r="Q886" s="133"/>
      <c r="R886" s="133"/>
      <c r="S886" s="212"/>
      <c r="T886" s="152"/>
      <c r="U886" s="134"/>
      <c r="V886" s="132"/>
      <c r="W886" s="64"/>
      <c r="X886" s="288" t="str">
        <f>IF(ISBLANK(W886), "", VLOOKUP(W886, Z!$A$2:$C$4127, 3, FALSE))</f>
        <v/>
      </c>
      <c r="Y886" s="162"/>
      <c r="Z886" s="209">
        <f t="shared" si="13"/>
        <v>0</v>
      </c>
      <c r="AA886" s="203"/>
    </row>
    <row r="887" spans="1:27" ht="12.75" customHeight="1" x14ac:dyDescent="0.2">
      <c r="A887" s="208"/>
      <c r="B887" s="205">
        <v>858</v>
      </c>
      <c r="C887" s="132"/>
      <c r="D887" s="64"/>
      <c r="E887" s="288" t="str">
        <f>IF(ISBLANK(D887), "", VLOOKUP(D887, Z!$A$2:$C$4127, 3, FALSE))</f>
        <v/>
      </c>
      <c r="F887" s="133"/>
      <c r="G887" s="133"/>
      <c r="H887" s="133"/>
      <c r="I887" s="133"/>
      <c r="J887" s="225"/>
      <c r="K887" s="212"/>
      <c r="L887" s="133"/>
      <c r="M887" s="133"/>
      <c r="N887" s="133"/>
      <c r="O887" s="133"/>
      <c r="P887" s="133"/>
      <c r="Q887" s="133"/>
      <c r="R887" s="133"/>
      <c r="S887" s="212"/>
      <c r="T887" s="152"/>
      <c r="U887" s="134"/>
      <c r="V887" s="132"/>
      <c r="W887" s="64"/>
      <c r="X887" s="288" t="str">
        <f>IF(ISBLANK(W887), "", VLOOKUP(W887, Z!$A$2:$C$4127, 3, FALSE))</f>
        <v/>
      </c>
      <c r="Y887" s="162"/>
      <c r="Z887" s="209">
        <f t="shared" si="13"/>
        <v>0</v>
      </c>
      <c r="AA887" s="203"/>
    </row>
    <row r="888" spans="1:27" ht="12.75" customHeight="1" x14ac:dyDescent="0.2">
      <c r="A888" s="208"/>
      <c r="B888" s="205">
        <v>859</v>
      </c>
      <c r="C888" s="132"/>
      <c r="D888" s="64"/>
      <c r="E888" s="288" t="str">
        <f>IF(ISBLANK(D888), "", VLOOKUP(D888, Z!$A$2:$C$4127, 3, FALSE))</f>
        <v/>
      </c>
      <c r="F888" s="133"/>
      <c r="G888" s="133"/>
      <c r="H888" s="133"/>
      <c r="I888" s="133"/>
      <c r="J888" s="225"/>
      <c r="K888" s="212"/>
      <c r="L888" s="133"/>
      <c r="M888" s="133"/>
      <c r="N888" s="133"/>
      <c r="O888" s="133"/>
      <c r="P888" s="133"/>
      <c r="Q888" s="133"/>
      <c r="R888" s="133"/>
      <c r="S888" s="212"/>
      <c r="T888" s="152"/>
      <c r="U888" s="134"/>
      <c r="V888" s="132"/>
      <c r="W888" s="64"/>
      <c r="X888" s="288" t="str">
        <f>IF(ISBLANK(W888), "", VLOOKUP(W888, Z!$A$2:$C$4127, 3, FALSE))</f>
        <v/>
      </c>
      <c r="Y888" s="162"/>
      <c r="Z888" s="209">
        <f t="shared" si="13"/>
        <v>0</v>
      </c>
      <c r="AA888" s="203"/>
    </row>
    <row r="889" spans="1:27" ht="12.75" customHeight="1" x14ac:dyDescent="0.2">
      <c r="A889" s="208"/>
      <c r="B889" s="205">
        <v>860</v>
      </c>
      <c r="C889" s="132"/>
      <c r="D889" s="64"/>
      <c r="E889" s="288" t="str">
        <f>IF(ISBLANK(D889), "", VLOOKUP(D889, Z!$A$2:$C$4127, 3, FALSE))</f>
        <v/>
      </c>
      <c r="F889" s="133"/>
      <c r="G889" s="133"/>
      <c r="H889" s="133"/>
      <c r="I889" s="133"/>
      <c r="J889" s="225"/>
      <c r="K889" s="212"/>
      <c r="L889" s="133"/>
      <c r="M889" s="133"/>
      <c r="N889" s="133"/>
      <c r="O889" s="133"/>
      <c r="P889" s="133"/>
      <c r="Q889" s="133"/>
      <c r="R889" s="133"/>
      <c r="S889" s="212"/>
      <c r="T889" s="152"/>
      <c r="U889" s="134"/>
      <c r="V889" s="132"/>
      <c r="W889" s="64"/>
      <c r="X889" s="288" t="str">
        <f>IF(ISBLANK(W889), "", VLOOKUP(W889, Z!$A$2:$C$4127, 3, FALSE))</f>
        <v/>
      </c>
      <c r="Y889" s="162"/>
      <c r="Z889" s="209">
        <f t="shared" si="13"/>
        <v>0</v>
      </c>
      <c r="AA889" s="203"/>
    </row>
    <row r="890" spans="1:27" ht="12.75" customHeight="1" x14ac:dyDescent="0.2">
      <c r="A890" s="208"/>
      <c r="B890" s="205">
        <v>861</v>
      </c>
      <c r="C890" s="132"/>
      <c r="D890" s="64"/>
      <c r="E890" s="288" t="str">
        <f>IF(ISBLANK(D890), "", VLOOKUP(D890, Z!$A$2:$C$4127, 3, FALSE))</f>
        <v/>
      </c>
      <c r="F890" s="133"/>
      <c r="G890" s="133"/>
      <c r="H890" s="133"/>
      <c r="I890" s="133"/>
      <c r="J890" s="225"/>
      <c r="K890" s="212"/>
      <c r="L890" s="133"/>
      <c r="M890" s="133"/>
      <c r="N890" s="133"/>
      <c r="O890" s="133"/>
      <c r="P890" s="133"/>
      <c r="Q890" s="133"/>
      <c r="R890" s="133"/>
      <c r="S890" s="212"/>
      <c r="T890" s="152"/>
      <c r="U890" s="134"/>
      <c r="V890" s="132"/>
      <c r="W890" s="64"/>
      <c r="X890" s="288" t="str">
        <f>IF(ISBLANK(W890), "", VLOOKUP(W890, Z!$A$2:$C$4127, 3, FALSE))</f>
        <v/>
      </c>
      <c r="Y890" s="162"/>
      <c r="Z890" s="209">
        <f t="shared" si="13"/>
        <v>0</v>
      </c>
      <c r="AA890" s="203"/>
    </row>
    <row r="891" spans="1:27" ht="12.75" customHeight="1" x14ac:dyDescent="0.2">
      <c r="A891" s="208"/>
      <c r="B891" s="205">
        <v>862</v>
      </c>
      <c r="C891" s="132"/>
      <c r="D891" s="64"/>
      <c r="E891" s="288" t="str">
        <f>IF(ISBLANK(D891), "", VLOOKUP(D891, Z!$A$2:$C$4127, 3, FALSE))</f>
        <v/>
      </c>
      <c r="F891" s="133"/>
      <c r="G891" s="133"/>
      <c r="H891" s="133"/>
      <c r="I891" s="133"/>
      <c r="J891" s="225"/>
      <c r="K891" s="212"/>
      <c r="L891" s="133"/>
      <c r="M891" s="133"/>
      <c r="N891" s="133"/>
      <c r="O891" s="133"/>
      <c r="P891" s="133"/>
      <c r="Q891" s="133"/>
      <c r="R891" s="133"/>
      <c r="S891" s="212"/>
      <c r="T891" s="152"/>
      <c r="U891" s="134"/>
      <c r="V891" s="132"/>
      <c r="W891" s="64"/>
      <c r="X891" s="288" t="str">
        <f>IF(ISBLANK(W891), "", VLOOKUP(W891, Z!$A$2:$C$4127, 3, FALSE))</f>
        <v/>
      </c>
      <c r="Y891" s="162"/>
      <c r="Z891" s="209">
        <f t="shared" si="13"/>
        <v>0</v>
      </c>
      <c r="AA891" s="203"/>
    </row>
    <row r="892" spans="1:27" ht="12.75" customHeight="1" x14ac:dyDescent="0.2">
      <c r="A892" s="208"/>
      <c r="B892" s="205">
        <v>863</v>
      </c>
      <c r="C892" s="132"/>
      <c r="D892" s="64"/>
      <c r="E892" s="288" t="str">
        <f>IF(ISBLANK(D892), "", VLOOKUP(D892, Z!$A$2:$C$4127, 3, FALSE))</f>
        <v/>
      </c>
      <c r="F892" s="133"/>
      <c r="G892" s="133"/>
      <c r="H892" s="133"/>
      <c r="I892" s="133"/>
      <c r="J892" s="225"/>
      <c r="K892" s="212"/>
      <c r="L892" s="133"/>
      <c r="M892" s="133"/>
      <c r="N892" s="133"/>
      <c r="O892" s="133"/>
      <c r="P892" s="133"/>
      <c r="Q892" s="133"/>
      <c r="R892" s="133"/>
      <c r="S892" s="212"/>
      <c r="T892" s="152"/>
      <c r="U892" s="134"/>
      <c r="V892" s="132"/>
      <c r="W892" s="64"/>
      <c r="X892" s="288" t="str">
        <f>IF(ISBLANK(W892), "", VLOOKUP(W892, Z!$A$2:$C$4127, 3, FALSE))</f>
        <v/>
      </c>
      <c r="Y892" s="162"/>
      <c r="Z892" s="209">
        <f t="shared" si="13"/>
        <v>0</v>
      </c>
      <c r="AA892" s="203"/>
    </row>
    <row r="893" spans="1:27" ht="12.75" customHeight="1" x14ac:dyDescent="0.2">
      <c r="A893" s="208"/>
      <c r="B893" s="205">
        <v>864</v>
      </c>
      <c r="C893" s="132"/>
      <c r="D893" s="64"/>
      <c r="E893" s="288" t="str">
        <f>IF(ISBLANK(D893), "", VLOOKUP(D893, Z!$A$2:$C$4127, 3, FALSE))</f>
        <v/>
      </c>
      <c r="F893" s="133"/>
      <c r="G893" s="133"/>
      <c r="H893" s="133"/>
      <c r="I893" s="133"/>
      <c r="J893" s="225"/>
      <c r="K893" s="212"/>
      <c r="L893" s="133"/>
      <c r="M893" s="133"/>
      <c r="N893" s="133"/>
      <c r="O893" s="133"/>
      <c r="P893" s="133"/>
      <c r="Q893" s="133"/>
      <c r="R893" s="133"/>
      <c r="S893" s="212"/>
      <c r="T893" s="152"/>
      <c r="U893" s="134"/>
      <c r="V893" s="132"/>
      <c r="W893" s="64"/>
      <c r="X893" s="288" t="str">
        <f>IF(ISBLANK(W893), "", VLOOKUP(W893, Z!$A$2:$C$4127, 3, FALSE))</f>
        <v/>
      </c>
      <c r="Y893" s="162"/>
      <c r="Z893" s="209">
        <f t="shared" si="13"/>
        <v>0</v>
      </c>
      <c r="AA893" s="203"/>
    </row>
    <row r="894" spans="1:27" ht="12.75" customHeight="1" x14ac:dyDescent="0.2">
      <c r="A894" s="208"/>
      <c r="B894" s="205">
        <v>865</v>
      </c>
      <c r="C894" s="132"/>
      <c r="D894" s="64"/>
      <c r="E894" s="288" t="str">
        <f>IF(ISBLANK(D894), "", VLOOKUP(D894, Z!$A$2:$C$4127, 3, FALSE))</f>
        <v/>
      </c>
      <c r="F894" s="133"/>
      <c r="G894" s="133"/>
      <c r="H894" s="133"/>
      <c r="I894" s="133"/>
      <c r="J894" s="225"/>
      <c r="K894" s="212"/>
      <c r="L894" s="133"/>
      <c r="M894" s="133"/>
      <c r="N894" s="133"/>
      <c r="O894" s="133"/>
      <c r="P894" s="133"/>
      <c r="Q894" s="133"/>
      <c r="R894" s="133"/>
      <c r="S894" s="212"/>
      <c r="T894" s="152"/>
      <c r="U894" s="134"/>
      <c r="V894" s="132"/>
      <c r="W894" s="64"/>
      <c r="X894" s="288" t="str">
        <f>IF(ISBLANK(W894), "", VLOOKUP(W894, Z!$A$2:$C$4127, 3, FALSE))</f>
        <v/>
      </c>
      <c r="Y894" s="162"/>
      <c r="Z894" s="209">
        <f t="shared" si="13"/>
        <v>0</v>
      </c>
      <c r="AA894" s="203"/>
    </row>
    <row r="895" spans="1:27" ht="12.75" customHeight="1" x14ac:dyDescent="0.2">
      <c r="A895" s="208"/>
      <c r="B895" s="205">
        <v>866</v>
      </c>
      <c r="C895" s="132"/>
      <c r="D895" s="64"/>
      <c r="E895" s="288" t="str">
        <f>IF(ISBLANK(D895), "", VLOOKUP(D895, Z!$A$2:$C$4127, 3, FALSE))</f>
        <v/>
      </c>
      <c r="F895" s="133"/>
      <c r="G895" s="133"/>
      <c r="H895" s="133"/>
      <c r="I895" s="133"/>
      <c r="J895" s="225"/>
      <c r="K895" s="212"/>
      <c r="L895" s="133"/>
      <c r="M895" s="133"/>
      <c r="N895" s="133"/>
      <c r="O895" s="133"/>
      <c r="P895" s="133"/>
      <c r="Q895" s="133"/>
      <c r="R895" s="133"/>
      <c r="S895" s="212"/>
      <c r="T895" s="152"/>
      <c r="U895" s="134"/>
      <c r="V895" s="132"/>
      <c r="W895" s="64"/>
      <c r="X895" s="288" t="str">
        <f>IF(ISBLANK(W895), "", VLOOKUP(W895, Z!$A$2:$C$4127, 3, FALSE))</f>
        <v/>
      </c>
      <c r="Y895" s="162"/>
      <c r="Z895" s="209">
        <f t="shared" si="13"/>
        <v>0</v>
      </c>
      <c r="AA895" s="203"/>
    </row>
    <row r="896" spans="1:27" ht="12.75" customHeight="1" x14ac:dyDescent="0.2">
      <c r="A896" s="208"/>
      <c r="B896" s="205">
        <v>867</v>
      </c>
      <c r="C896" s="132"/>
      <c r="D896" s="64"/>
      <c r="E896" s="288" t="str">
        <f>IF(ISBLANK(D896), "", VLOOKUP(D896, Z!$A$2:$C$4127, 3, FALSE))</f>
        <v/>
      </c>
      <c r="F896" s="133"/>
      <c r="G896" s="133"/>
      <c r="H896" s="133"/>
      <c r="I896" s="133"/>
      <c r="J896" s="225"/>
      <c r="K896" s="212"/>
      <c r="L896" s="133"/>
      <c r="M896" s="133"/>
      <c r="N896" s="133"/>
      <c r="O896" s="133"/>
      <c r="P896" s="133"/>
      <c r="Q896" s="133"/>
      <c r="R896" s="133"/>
      <c r="S896" s="212"/>
      <c r="T896" s="152"/>
      <c r="U896" s="134"/>
      <c r="V896" s="132"/>
      <c r="W896" s="64"/>
      <c r="X896" s="288" t="str">
        <f>IF(ISBLANK(W896), "", VLOOKUP(W896, Z!$A$2:$C$4127, 3, FALSE))</f>
        <v/>
      </c>
      <c r="Y896" s="162"/>
      <c r="Z896" s="209">
        <f t="shared" si="13"/>
        <v>0</v>
      </c>
      <c r="AA896" s="203"/>
    </row>
    <row r="897" spans="1:27" ht="12.75" customHeight="1" x14ac:dyDescent="0.2">
      <c r="A897" s="208"/>
      <c r="B897" s="205">
        <v>868</v>
      </c>
      <c r="C897" s="132"/>
      <c r="D897" s="64"/>
      <c r="E897" s="288" t="str">
        <f>IF(ISBLANK(D897), "", VLOOKUP(D897, Z!$A$2:$C$4127, 3, FALSE))</f>
        <v/>
      </c>
      <c r="F897" s="133"/>
      <c r="G897" s="133"/>
      <c r="H897" s="133"/>
      <c r="I897" s="133"/>
      <c r="J897" s="225"/>
      <c r="K897" s="212"/>
      <c r="L897" s="133"/>
      <c r="M897" s="133"/>
      <c r="N897" s="133"/>
      <c r="O897" s="133"/>
      <c r="P897" s="133"/>
      <c r="Q897" s="133"/>
      <c r="R897" s="133"/>
      <c r="S897" s="212"/>
      <c r="T897" s="152"/>
      <c r="U897" s="134"/>
      <c r="V897" s="132"/>
      <c r="W897" s="64"/>
      <c r="X897" s="288" t="str">
        <f>IF(ISBLANK(W897), "", VLOOKUP(W897, Z!$A$2:$C$4127, 3, FALSE))</f>
        <v/>
      </c>
      <c r="Y897" s="162"/>
      <c r="Z897" s="209">
        <f t="shared" si="13"/>
        <v>0</v>
      </c>
      <c r="AA897" s="203"/>
    </row>
    <row r="898" spans="1:27" ht="12.75" customHeight="1" x14ac:dyDescent="0.2">
      <c r="A898" s="208"/>
      <c r="B898" s="205">
        <v>869</v>
      </c>
      <c r="C898" s="132"/>
      <c r="D898" s="64"/>
      <c r="E898" s="288" t="str">
        <f>IF(ISBLANK(D898), "", VLOOKUP(D898, Z!$A$2:$C$4127, 3, FALSE))</f>
        <v/>
      </c>
      <c r="F898" s="133"/>
      <c r="G898" s="133"/>
      <c r="H898" s="133"/>
      <c r="I898" s="133"/>
      <c r="J898" s="225"/>
      <c r="K898" s="212"/>
      <c r="L898" s="133"/>
      <c r="M898" s="133"/>
      <c r="N898" s="133"/>
      <c r="O898" s="133"/>
      <c r="P898" s="133"/>
      <c r="Q898" s="133"/>
      <c r="R898" s="133"/>
      <c r="S898" s="212"/>
      <c r="T898" s="152"/>
      <c r="U898" s="134"/>
      <c r="V898" s="132"/>
      <c r="W898" s="64"/>
      <c r="X898" s="288" t="str">
        <f>IF(ISBLANK(W898), "", VLOOKUP(W898, Z!$A$2:$C$4127, 3, FALSE))</f>
        <v/>
      </c>
      <c r="Y898" s="162"/>
      <c r="Z898" s="209">
        <f t="shared" si="13"/>
        <v>0</v>
      </c>
      <c r="AA898" s="203"/>
    </row>
    <row r="899" spans="1:27" ht="12.75" customHeight="1" x14ac:dyDescent="0.2">
      <c r="A899" s="208"/>
      <c r="B899" s="205">
        <v>870</v>
      </c>
      <c r="C899" s="132"/>
      <c r="D899" s="64"/>
      <c r="E899" s="288" t="str">
        <f>IF(ISBLANK(D899), "", VLOOKUP(D899, Z!$A$2:$C$4127, 3, FALSE))</f>
        <v/>
      </c>
      <c r="F899" s="133"/>
      <c r="G899" s="133"/>
      <c r="H899" s="133"/>
      <c r="I899" s="133"/>
      <c r="J899" s="225"/>
      <c r="K899" s="212"/>
      <c r="L899" s="133"/>
      <c r="M899" s="133"/>
      <c r="N899" s="133"/>
      <c r="O899" s="133"/>
      <c r="P899" s="133"/>
      <c r="Q899" s="133"/>
      <c r="R899" s="133"/>
      <c r="S899" s="212"/>
      <c r="T899" s="152"/>
      <c r="U899" s="134"/>
      <c r="V899" s="132"/>
      <c r="W899" s="64"/>
      <c r="X899" s="288" t="str">
        <f>IF(ISBLANK(W899), "", VLOOKUP(W899, Z!$A$2:$C$4127, 3, FALSE))</f>
        <v/>
      </c>
      <c r="Y899" s="162"/>
      <c r="Z899" s="209">
        <f t="shared" si="13"/>
        <v>0</v>
      </c>
      <c r="AA899" s="203"/>
    </row>
    <row r="900" spans="1:27" ht="12.75" customHeight="1" x14ac:dyDescent="0.2">
      <c r="A900" s="208"/>
      <c r="B900" s="205">
        <v>871</v>
      </c>
      <c r="C900" s="132"/>
      <c r="D900" s="64"/>
      <c r="E900" s="288" t="str">
        <f>IF(ISBLANK(D900), "", VLOOKUP(D900, Z!$A$2:$C$4127, 3, FALSE))</f>
        <v/>
      </c>
      <c r="F900" s="133"/>
      <c r="G900" s="133"/>
      <c r="H900" s="133"/>
      <c r="I900" s="133"/>
      <c r="J900" s="225"/>
      <c r="K900" s="212"/>
      <c r="L900" s="133"/>
      <c r="M900" s="133"/>
      <c r="N900" s="133"/>
      <c r="O900" s="133"/>
      <c r="P900" s="133"/>
      <c r="Q900" s="133"/>
      <c r="R900" s="133"/>
      <c r="S900" s="212"/>
      <c r="T900" s="152"/>
      <c r="U900" s="134"/>
      <c r="V900" s="132"/>
      <c r="W900" s="64"/>
      <c r="X900" s="288" t="str">
        <f>IF(ISBLANK(W900), "", VLOOKUP(W900, Z!$A$2:$C$4127, 3, FALSE))</f>
        <v/>
      </c>
      <c r="Y900" s="162"/>
      <c r="Z900" s="209">
        <f t="shared" si="13"/>
        <v>0</v>
      </c>
      <c r="AA900" s="203"/>
    </row>
    <row r="901" spans="1:27" ht="12.75" customHeight="1" x14ac:dyDescent="0.2">
      <c r="A901" s="208"/>
      <c r="B901" s="205">
        <v>872</v>
      </c>
      <c r="C901" s="132"/>
      <c r="D901" s="64"/>
      <c r="E901" s="288" t="str">
        <f>IF(ISBLANK(D901), "", VLOOKUP(D901, Z!$A$2:$C$4127, 3, FALSE))</f>
        <v/>
      </c>
      <c r="F901" s="133"/>
      <c r="G901" s="133"/>
      <c r="H901" s="133"/>
      <c r="I901" s="133"/>
      <c r="J901" s="225"/>
      <c r="K901" s="212"/>
      <c r="L901" s="133"/>
      <c r="M901" s="133"/>
      <c r="N901" s="133"/>
      <c r="O901" s="133"/>
      <c r="P901" s="133"/>
      <c r="Q901" s="133"/>
      <c r="R901" s="133"/>
      <c r="S901" s="212"/>
      <c r="T901" s="152"/>
      <c r="U901" s="134"/>
      <c r="V901" s="132"/>
      <c r="W901" s="64"/>
      <c r="X901" s="288" t="str">
        <f>IF(ISBLANK(W901), "", VLOOKUP(W901, Z!$A$2:$C$4127, 3, FALSE))</f>
        <v/>
      </c>
      <c r="Y901" s="162"/>
      <c r="Z901" s="209">
        <f t="shared" si="13"/>
        <v>0</v>
      </c>
      <c r="AA901" s="203"/>
    </row>
    <row r="902" spans="1:27" ht="12.75" customHeight="1" x14ac:dyDescent="0.2">
      <c r="A902" s="208"/>
      <c r="B902" s="205">
        <v>873</v>
      </c>
      <c r="C902" s="132"/>
      <c r="D902" s="64"/>
      <c r="E902" s="288" t="str">
        <f>IF(ISBLANK(D902), "", VLOOKUP(D902, Z!$A$2:$C$4127, 3, FALSE))</f>
        <v/>
      </c>
      <c r="F902" s="133"/>
      <c r="G902" s="133"/>
      <c r="H902" s="133"/>
      <c r="I902" s="133"/>
      <c r="J902" s="225"/>
      <c r="K902" s="212"/>
      <c r="L902" s="133"/>
      <c r="M902" s="133"/>
      <c r="N902" s="133"/>
      <c r="O902" s="133"/>
      <c r="P902" s="133"/>
      <c r="Q902" s="133"/>
      <c r="R902" s="133"/>
      <c r="S902" s="212"/>
      <c r="T902" s="152"/>
      <c r="U902" s="134"/>
      <c r="V902" s="132"/>
      <c r="W902" s="64"/>
      <c r="X902" s="288" t="str">
        <f>IF(ISBLANK(W902), "", VLOOKUP(W902, Z!$A$2:$C$4127, 3, FALSE))</f>
        <v/>
      </c>
      <c r="Y902" s="162"/>
      <c r="Z902" s="209">
        <f t="shared" si="13"/>
        <v>0</v>
      </c>
      <c r="AA902" s="203"/>
    </row>
    <row r="903" spans="1:27" ht="12.75" customHeight="1" x14ac:dyDescent="0.2">
      <c r="A903" s="208"/>
      <c r="B903" s="205">
        <v>874</v>
      </c>
      <c r="C903" s="132"/>
      <c r="D903" s="64"/>
      <c r="E903" s="288" t="str">
        <f>IF(ISBLANK(D903), "", VLOOKUP(D903, Z!$A$2:$C$4127, 3, FALSE))</f>
        <v/>
      </c>
      <c r="F903" s="133"/>
      <c r="G903" s="133"/>
      <c r="H903" s="133"/>
      <c r="I903" s="133"/>
      <c r="J903" s="225"/>
      <c r="K903" s="212"/>
      <c r="L903" s="133"/>
      <c r="M903" s="133"/>
      <c r="N903" s="133"/>
      <c r="O903" s="133"/>
      <c r="P903" s="133"/>
      <c r="Q903" s="133"/>
      <c r="R903" s="133"/>
      <c r="S903" s="212"/>
      <c r="T903" s="152"/>
      <c r="U903" s="134"/>
      <c r="V903" s="132"/>
      <c r="W903" s="64"/>
      <c r="X903" s="288" t="str">
        <f>IF(ISBLANK(W903), "", VLOOKUP(W903, Z!$A$2:$C$4127, 3, FALSE))</f>
        <v/>
      </c>
      <c r="Y903" s="162"/>
      <c r="Z903" s="209">
        <f t="shared" si="13"/>
        <v>0</v>
      </c>
      <c r="AA903" s="203"/>
    </row>
    <row r="904" spans="1:27" ht="12.75" customHeight="1" x14ac:dyDescent="0.2">
      <c r="A904" s="208"/>
      <c r="B904" s="205">
        <v>875</v>
      </c>
      <c r="C904" s="132"/>
      <c r="D904" s="64"/>
      <c r="E904" s="288" t="str">
        <f>IF(ISBLANK(D904), "", VLOOKUP(D904, Z!$A$2:$C$4127, 3, FALSE))</f>
        <v/>
      </c>
      <c r="F904" s="133"/>
      <c r="G904" s="133"/>
      <c r="H904" s="133"/>
      <c r="I904" s="133"/>
      <c r="J904" s="225"/>
      <c r="K904" s="212"/>
      <c r="L904" s="133"/>
      <c r="M904" s="133"/>
      <c r="N904" s="133"/>
      <c r="O904" s="133"/>
      <c r="P904" s="133"/>
      <c r="Q904" s="133"/>
      <c r="R904" s="133"/>
      <c r="S904" s="212"/>
      <c r="T904" s="152"/>
      <c r="U904" s="134"/>
      <c r="V904" s="132"/>
      <c r="W904" s="64"/>
      <c r="X904" s="288" t="str">
        <f>IF(ISBLANK(W904), "", VLOOKUP(W904, Z!$A$2:$C$4127, 3, FALSE))</f>
        <v/>
      </c>
      <c r="Y904" s="162"/>
      <c r="Z904" s="209">
        <f t="shared" si="13"/>
        <v>0</v>
      </c>
      <c r="AA904" s="203"/>
    </row>
    <row r="905" spans="1:27" ht="12.75" customHeight="1" x14ac:dyDescent="0.2">
      <c r="A905" s="208"/>
      <c r="B905" s="205">
        <v>876</v>
      </c>
      <c r="C905" s="132"/>
      <c r="D905" s="64"/>
      <c r="E905" s="288" t="str">
        <f>IF(ISBLANK(D905), "", VLOOKUP(D905, Z!$A$2:$C$4127, 3, FALSE))</f>
        <v/>
      </c>
      <c r="F905" s="133"/>
      <c r="G905" s="133"/>
      <c r="H905" s="133"/>
      <c r="I905" s="133"/>
      <c r="J905" s="225"/>
      <c r="K905" s="212"/>
      <c r="L905" s="133"/>
      <c r="M905" s="133"/>
      <c r="N905" s="133"/>
      <c r="O905" s="133"/>
      <c r="P905" s="133"/>
      <c r="Q905" s="133"/>
      <c r="R905" s="133"/>
      <c r="S905" s="212"/>
      <c r="T905" s="152"/>
      <c r="U905" s="134"/>
      <c r="V905" s="132"/>
      <c r="W905" s="64"/>
      <c r="X905" s="288" t="str">
        <f>IF(ISBLANK(W905), "", VLOOKUP(W905, Z!$A$2:$C$4127, 3, FALSE))</f>
        <v/>
      </c>
      <c r="Y905" s="162"/>
      <c r="Z905" s="209">
        <f t="shared" si="13"/>
        <v>0</v>
      </c>
      <c r="AA905" s="203"/>
    </row>
    <row r="906" spans="1:27" ht="12.75" customHeight="1" x14ac:dyDescent="0.2">
      <c r="A906" s="208"/>
      <c r="B906" s="205">
        <v>877</v>
      </c>
      <c r="C906" s="132"/>
      <c r="D906" s="64"/>
      <c r="E906" s="288" t="str">
        <f>IF(ISBLANK(D906), "", VLOOKUP(D906, Z!$A$2:$C$4127, 3, FALSE))</f>
        <v/>
      </c>
      <c r="F906" s="133"/>
      <c r="G906" s="133"/>
      <c r="H906" s="133"/>
      <c r="I906" s="133"/>
      <c r="J906" s="225"/>
      <c r="K906" s="212"/>
      <c r="L906" s="133"/>
      <c r="M906" s="133"/>
      <c r="N906" s="133"/>
      <c r="O906" s="133"/>
      <c r="P906" s="133"/>
      <c r="Q906" s="133"/>
      <c r="R906" s="133"/>
      <c r="S906" s="212"/>
      <c r="T906" s="152"/>
      <c r="U906" s="134"/>
      <c r="V906" s="132"/>
      <c r="W906" s="64"/>
      <c r="X906" s="288" t="str">
        <f>IF(ISBLANK(W906), "", VLOOKUP(W906, Z!$A$2:$C$4127, 3, FALSE))</f>
        <v/>
      </c>
      <c r="Y906" s="162"/>
      <c r="Z906" s="209">
        <f t="shared" si="13"/>
        <v>0</v>
      </c>
      <c r="AA906" s="203"/>
    </row>
    <row r="907" spans="1:27" ht="12.75" customHeight="1" x14ac:dyDescent="0.2">
      <c r="A907" s="208"/>
      <c r="B907" s="205">
        <v>878</v>
      </c>
      <c r="C907" s="132"/>
      <c r="D907" s="64"/>
      <c r="E907" s="288" t="str">
        <f>IF(ISBLANK(D907), "", VLOOKUP(D907, Z!$A$2:$C$4127, 3, FALSE))</f>
        <v/>
      </c>
      <c r="F907" s="133"/>
      <c r="G907" s="133"/>
      <c r="H907" s="133"/>
      <c r="I907" s="133"/>
      <c r="J907" s="225"/>
      <c r="K907" s="212"/>
      <c r="L907" s="133"/>
      <c r="M907" s="133"/>
      <c r="N907" s="133"/>
      <c r="O907" s="133"/>
      <c r="P907" s="133"/>
      <c r="Q907" s="133"/>
      <c r="R907" s="133"/>
      <c r="S907" s="212"/>
      <c r="T907" s="152"/>
      <c r="U907" s="134"/>
      <c r="V907" s="132"/>
      <c r="W907" s="64"/>
      <c r="X907" s="288" t="str">
        <f>IF(ISBLANK(W907), "", VLOOKUP(W907, Z!$A$2:$C$4127, 3, FALSE))</f>
        <v/>
      </c>
      <c r="Y907" s="162"/>
      <c r="Z907" s="209">
        <f t="shared" si="13"/>
        <v>0</v>
      </c>
      <c r="AA907" s="203"/>
    </row>
    <row r="908" spans="1:27" ht="12.75" customHeight="1" x14ac:dyDescent="0.2">
      <c r="A908" s="208"/>
      <c r="B908" s="205">
        <v>879</v>
      </c>
      <c r="C908" s="132"/>
      <c r="D908" s="64"/>
      <c r="E908" s="288" t="str">
        <f>IF(ISBLANK(D908), "", VLOOKUP(D908, Z!$A$2:$C$4127, 3, FALSE))</f>
        <v/>
      </c>
      <c r="F908" s="133"/>
      <c r="G908" s="133"/>
      <c r="H908" s="133"/>
      <c r="I908" s="133"/>
      <c r="J908" s="225"/>
      <c r="K908" s="212"/>
      <c r="L908" s="133"/>
      <c r="M908" s="133"/>
      <c r="N908" s="133"/>
      <c r="O908" s="133"/>
      <c r="P908" s="133"/>
      <c r="Q908" s="133"/>
      <c r="R908" s="133"/>
      <c r="S908" s="212"/>
      <c r="T908" s="152"/>
      <c r="U908" s="134"/>
      <c r="V908" s="132"/>
      <c r="W908" s="64"/>
      <c r="X908" s="288" t="str">
        <f>IF(ISBLANK(W908), "", VLOOKUP(W908, Z!$A$2:$C$4127, 3, FALSE))</f>
        <v/>
      </c>
      <c r="Y908" s="162"/>
      <c r="Z908" s="209">
        <f t="shared" si="13"/>
        <v>0</v>
      </c>
      <c r="AA908" s="203"/>
    </row>
    <row r="909" spans="1:27" ht="12.75" customHeight="1" x14ac:dyDescent="0.2">
      <c r="A909" s="208"/>
      <c r="B909" s="205">
        <v>880</v>
      </c>
      <c r="C909" s="132"/>
      <c r="D909" s="64"/>
      <c r="E909" s="288" t="str">
        <f>IF(ISBLANK(D909), "", VLOOKUP(D909, Z!$A$2:$C$4127, 3, FALSE))</f>
        <v/>
      </c>
      <c r="F909" s="133"/>
      <c r="G909" s="133"/>
      <c r="H909" s="133"/>
      <c r="I909" s="133"/>
      <c r="J909" s="225"/>
      <c r="K909" s="212"/>
      <c r="L909" s="133"/>
      <c r="M909" s="133"/>
      <c r="N909" s="133"/>
      <c r="O909" s="133"/>
      <c r="P909" s="133"/>
      <c r="Q909" s="133"/>
      <c r="R909" s="133"/>
      <c r="S909" s="212"/>
      <c r="T909" s="152"/>
      <c r="U909" s="134"/>
      <c r="V909" s="132"/>
      <c r="W909" s="64"/>
      <c r="X909" s="288" t="str">
        <f>IF(ISBLANK(W909), "", VLOOKUP(W909, Z!$A$2:$C$4127, 3, FALSE))</f>
        <v/>
      </c>
      <c r="Y909" s="162"/>
      <c r="Z909" s="209">
        <f t="shared" si="13"/>
        <v>0</v>
      </c>
      <c r="AA909" s="203"/>
    </row>
    <row r="910" spans="1:27" ht="12.75" customHeight="1" x14ac:dyDescent="0.2">
      <c r="A910" s="208"/>
      <c r="B910" s="205">
        <v>881</v>
      </c>
      <c r="C910" s="132"/>
      <c r="D910" s="64"/>
      <c r="E910" s="288" t="str">
        <f>IF(ISBLANK(D910), "", VLOOKUP(D910, Z!$A$2:$C$4127, 3, FALSE))</f>
        <v/>
      </c>
      <c r="F910" s="133"/>
      <c r="G910" s="133"/>
      <c r="H910" s="133"/>
      <c r="I910" s="133"/>
      <c r="J910" s="225"/>
      <c r="K910" s="212"/>
      <c r="L910" s="133"/>
      <c r="M910" s="133"/>
      <c r="N910" s="133"/>
      <c r="O910" s="133"/>
      <c r="P910" s="133"/>
      <c r="Q910" s="133"/>
      <c r="R910" s="133"/>
      <c r="S910" s="212"/>
      <c r="T910" s="152"/>
      <c r="U910" s="134"/>
      <c r="V910" s="132"/>
      <c r="W910" s="64"/>
      <c r="X910" s="288" t="str">
        <f>IF(ISBLANK(W910), "", VLOOKUP(W910, Z!$A$2:$C$4127, 3, FALSE))</f>
        <v/>
      </c>
      <c r="Y910" s="162"/>
      <c r="Z910" s="209">
        <f t="shared" si="13"/>
        <v>0</v>
      </c>
      <c r="AA910" s="203"/>
    </row>
    <row r="911" spans="1:27" ht="12.75" customHeight="1" x14ac:dyDescent="0.2">
      <c r="A911" s="208"/>
      <c r="B911" s="205">
        <v>882</v>
      </c>
      <c r="C911" s="132"/>
      <c r="D911" s="64"/>
      <c r="E911" s="288" t="str">
        <f>IF(ISBLANK(D911), "", VLOOKUP(D911, Z!$A$2:$C$4127, 3, FALSE))</f>
        <v/>
      </c>
      <c r="F911" s="133"/>
      <c r="G911" s="133"/>
      <c r="H911" s="133"/>
      <c r="I911" s="133"/>
      <c r="J911" s="225"/>
      <c r="K911" s="212"/>
      <c r="L911" s="133"/>
      <c r="M911" s="133"/>
      <c r="N911" s="133"/>
      <c r="O911" s="133"/>
      <c r="P911" s="133"/>
      <c r="Q911" s="133"/>
      <c r="R911" s="133"/>
      <c r="S911" s="212"/>
      <c r="T911" s="152"/>
      <c r="U911" s="134"/>
      <c r="V911" s="132"/>
      <c r="W911" s="64"/>
      <c r="X911" s="288" t="str">
        <f>IF(ISBLANK(W911), "", VLOOKUP(W911, Z!$A$2:$C$4127, 3, FALSE))</f>
        <v/>
      </c>
      <c r="Y911" s="162"/>
      <c r="Z911" s="209">
        <f t="shared" si="13"/>
        <v>0</v>
      </c>
      <c r="AA911" s="203"/>
    </row>
    <row r="912" spans="1:27" ht="12.75" customHeight="1" x14ac:dyDescent="0.2">
      <c r="A912" s="208"/>
      <c r="B912" s="205">
        <v>883</v>
      </c>
      <c r="C912" s="132"/>
      <c r="D912" s="64"/>
      <c r="E912" s="288" t="str">
        <f>IF(ISBLANK(D912), "", VLOOKUP(D912, Z!$A$2:$C$4127, 3, FALSE))</f>
        <v/>
      </c>
      <c r="F912" s="133"/>
      <c r="G912" s="133"/>
      <c r="H912" s="133"/>
      <c r="I912" s="133"/>
      <c r="J912" s="225"/>
      <c r="K912" s="212"/>
      <c r="L912" s="133"/>
      <c r="M912" s="133"/>
      <c r="N912" s="133"/>
      <c r="O912" s="133"/>
      <c r="P912" s="133"/>
      <c r="Q912" s="133"/>
      <c r="R912" s="133"/>
      <c r="S912" s="212"/>
      <c r="T912" s="152"/>
      <c r="U912" s="134"/>
      <c r="V912" s="132"/>
      <c r="W912" s="64"/>
      <c r="X912" s="288" t="str">
        <f>IF(ISBLANK(W912), "", VLOOKUP(W912, Z!$A$2:$C$4127, 3, FALSE))</f>
        <v/>
      </c>
      <c r="Y912" s="162"/>
      <c r="Z912" s="209">
        <f t="shared" si="13"/>
        <v>0</v>
      </c>
      <c r="AA912" s="203"/>
    </row>
    <row r="913" spans="1:27" ht="12.75" customHeight="1" x14ac:dyDescent="0.2">
      <c r="A913" s="208"/>
      <c r="B913" s="205">
        <v>884</v>
      </c>
      <c r="C913" s="132"/>
      <c r="D913" s="64"/>
      <c r="E913" s="288" t="str">
        <f>IF(ISBLANK(D913), "", VLOOKUP(D913, Z!$A$2:$C$4127, 3, FALSE))</f>
        <v/>
      </c>
      <c r="F913" s="133"/>
      <c r="G913" s="133"/>
      <c r="H913" s="133"/>
      <c r="I913" s="133"/>
      <c r="J913" s="225"/>
      <c r="K913" s="212"/>
      <c r="L913" s="133"/>
      <c r="M913" s="133"/>
      <c r="N913" s="133"/>
      <c r="O913" s="133"/>
      <c r="P913" s="133"/>
      <c r="Q913" s="133"/>
      <c r="R913" s="133"/>
      <c r="S913" s="212"/>
      <c r="T913" s="152"/>
      <c r="U913" s="134"/>
      <c r="V913" s="132"/>
      <c r="W913" s="64"/>
      <c r="X913" s="288" t="str">
        <f>IF(ISBLANK(W913), "", VLOOKUP(W913, Z!$A$2:$C$4127, 3, FALSE))</f>
        <v/>
      </c>
      <c r="Y913" s="162"/>
      <c r="Z913" s="209">
        <f t="shared" si="13"/>
        <v>0</v>
      </c>
      <c r="AA913" s="203"/>
    </row>
    <row r="914" spans="1:27" ht="12.75" customHeight="1" x14ac:dyDescent="0.2">
      <c r="A914" s="208"/>
      <c r="B914" s="205">
        <v>885</v>
      </c>
      <c r="C914" s="132"/>
      <c r="D914" s="64"/>
      <c r="E914" s="288" t="str">
        <f>IF(ISBLANK(D914), "", VLOOKUP(D914, Z!$A$2:$C$4127, 3, FALSE))</f>
        <v/>
      </c>
      <c r="F914" s="133"/>
      <c r="G914" s="133"/>
      <c r="H914" s="133"/>
      <c r="I914" s="133"/>
      <c r="J914" s="225"/>
      <c r="K914" s="212"/>
      <c r="L914" s="133"/>
      <c r="M914" s="133"/>
      <c r="N914" s="133"/>
      <c r="O914" s="133"/>
      <c r="P914" s="133"/>
      <c r="Q914" s="133"/>
      <c r="R914" s="133"/>
      <c r="S914" s="212"/>
      <c r="T914" s="152"/>
      <c r="U914" s="134"/>
      <c r="V914" s="132"/>
      <c r="W914" s="64"/>
      <c r="X914" s="288" t="str">
        <f>IF(ISBLANK(W914), "", VLOOKUP(W914, Z!$A$2:$C$4127, 3, FALSE))</f>
        <v/>
      </c>
      <c r="Y914" s="162"/>
      <c r="Z914" s="209">
        <f t="shared" si="13"/>
        <v>0</v>
      </c>
      <c r="AA914" s="203"/>
    </row>
    <row r="915" spans="1:27" ht="12.75" customHeight="1" x14ac:dyDescent="0.2">
      <c r="A915" s="208"/>
      <c r="B915" s="205">
        <v>886</v>
      </c>
      <c r="C915" s="132"/>
      <c r="D915" s="64"/>
      <c r="E915" s="288" t="str">
        <f>IF(ISBLANK(D915), "", VLOOKUP(D915, Z!$A$2:$C$4127, 3, FALSE))</f>
        <v/>
      </c>
      <c r="F915" s="133"/>
      <c r="G915" s="133"/>
      <c r="H915" s="133"/>
      <c r="I915" s="133"/>
      <c r="J915" s="225"/>
      <c r="K915" s="212"/>
      <c r="L915" s="133"/>
      <c r="M915" s="133"/>
      <c r="N915" s="133"/>
      <c r="O915" s="133"/>
      <c r="P915" s="133"/>
      <c r="Q915" s="133"/>
      <c r="R915" s="133"/>
      <c r="S915" s="212"/>
      <c r="T915" s="152"/>
      <c r="U915" s="134"/>
      <c r="V915" s="132"/>
      <c r="W915" s="64"/>
      <c r="X915" s="288" t="str">
        <f>IF(ISBLANK(W915), "", VLOOKUP(W915, Z!$A$2:$C$4127, 3, FALSE))</f>
        <v/>
      </c>
      <c r="Y915" s="162"/>
      <c r="Z915" s="209">
        <f t="shared" si="13"/>
        <v>0</v>
      </c>
      <c r="AA915" s="203"/>
    </row>
    <row r="916" spans="1:27" ht="12.75" customHeight="1" x14ac:dyDescent="0.2">
      <c r="A916" s="208"/>
      <c r="B916" s="205">
        <v>887</v>
      </c>
      <c r="C916" s="132"/>
      <c r="D916" s="64"/>
      <c r="E916" s="288" t="str">
        <f>IF(ISBLANK(D916), "", VLOOKUP(D916, Z!$A$2:$C$4127, 3, FALSE))</f>
        <v/>
      </c>
      <c r="F916" s="133"/>
      <c r="G916" s="133"/>
      <c r="H916" s="133"/>
      <c r="I916" s="133"/>
      <c r="J916" s="225"/>
      <c r="K916" s="212"/>
      <c r="L916" s="133"/>
      <c r="M916" s="133"/>
      <c r="N916" s="133"/>
      <c r="O916" s="133"/>
      <c r="P916" s="133"/>
      <c r="Q916" s="133"/>
      <c r="R916" s="133"/>
      <c r="S916" s="212"/>
      <c r="T916" s="152"/>
      <c r="U916" s="134"/>
      <c r="V916" s="132"/>
      <c r="W916" s="64"/>
      <c r="X916" s="288" t="str">
        <f>IF(ISBLANK(W916), "", VLOOKUP(W916, Z!$A$2:$C$4127, 3, FALSE))</f>
        <v/>
      </c>
      <c r="Y916" s="162"/>
      <c r="Z916" s="209">
        <f t="shared" si="13"/>
        <v>0</v>
      </c>
      <c r="AA916" s="203"/>
    </row>
    <row r="917" spans="1:27" ht="12.75" customHeight="1" x14ac:dyDescent="0.2">
      <c r="A917" s="208"/>
      <c r="B917" s="205">
        <v>888</v>
      </c>
      <c r="C917" s="132"/>
      <c r="D917" s="64"/>
      <c r="E917" s="288" t="str">
        <f>IF(ISBLANK(D917), "", VLOOKUP(D917, Z!$A$2:$C$4127, 3, FALSE))</f>
        <v/>
      </c>
      <c r="F917" s="133"/>
      <c r="G917" s="133"/>
      <c r="H917" s="133"/>
      <c r="I917" s="133"/>
      <c r="J917" s="225"/>
      <c r="K917" s="212"/>
      <c r="L917" s="133"/>
      <c r="M917" s="133"/>
      <c r="N917" s="133"/>
      <c r="O917" s="133"/>
      <c r="P917" s="133"/>
      <c r="Q917" s="133"/>
      <c r="R917" s="133"/>
      <c r="S917" s="212"/>
      <c r="T917" s="152"/>
      <c r="U917" s="134"/>
      <c r="V917" s="132"/>
      <c r="W917" s="64"/>
      <c r="X917" s="288" t="str">
        <f>IF(ISBLANK(W917), "", VLOOKUP(W917, Z!$A$2:$C$4127, 3, FALSE))</f>
        <v/>
      </c>
      <c r="Y917" s="162"/>
      <c r="Z917" s="209">
        <f t="shared" si="13"/>
        <v>0</v>
      </c>
      <c r="AA917" s="203"/>
    </row>
    <row r="918" spans="1:27" ht="12.75" customHeight="1" x14ac:dyDescent="0.2">
      <c r="A918" s="208"/>
      <c r="B918" s="205">
        <v>889</v>
      </c>
      <c r="C918" s="132"/>
      <c r="D918" s="64"/>
      <c r="E918" s="288" t="str">
        <f>IF(ISBLANK(D918), "", VLOOKUP(D918, Z!$A$2:$C$4127, 3, FALSE))</f>
        <v/>
      </c>
      <c r="F918" s="133"/>
      <c r="G918" s="133"/>
      <c r="H918" s="133"/>
      <c r="I918" s="133"/>
      <c r="J918" s="225"/>
      <c r="K918" s="212"/>
      <c r="L918" s="133"/>
      <c r="M918" s="133"/>
      <c r="N918" s="133"/>
      <c r="O918" s="133"/>
      <c r="P918" s="133"/>
      <c r="Q918" s="133"/>
      <c r="R918" s="133"/>
      <c r="S918" s="212"/>
      <c r="T918" s="152"/>
      <c r="U918" s="134"/>
      <c r="V918" s="132"/>
      <c r="W918" s="64"/>
      <c r="X918" s="288" t="str">
        <f>IF(ISBLANK(W918), "", VLOOKUP(W918, Z!$A$2:$C$4127, 3, FALSE))</f>
        <v/>
      </c>
      <c r="Y918" s="162"/>
      <c r="Z918" s="209">
        <f t="shared" si="13"/>
        <v>0</v>
      </c>
      <c r="AA918" s="203"/>
    </row>
    <row r="919" spans="1:27" ht="12.75" customHeight="1" x14ac:dyDescent="0.2">
      <c r="A919" s="208"/>
      <c r="B919" s="205">
        <v>890</v>
      </c>
      <c r="C919" s="132"/>
      <c r="D919" s="64"/>
      <c r="E919" s="288" t="str">
        <f>IF(ISBLANK(D919), "", VLOOKUP(D919, Z!$A$2:$C$4127, 3, FALSE))</f>
        <v/>
      </c>
      <c r="F919" s="133"/>
      <c r="G919" s="133"/>
      <c r="H919" s="133"/>
      <c r="I919" s="133"/>
      <c r="J919" s="225"/>
      <c r="K919" s="212"/>
      <c r="L919" s="133"/>
      <c r="M919" s="133"/>
      <c r="N919" s="133"/>
      <c r="O919" s="133"/>
      <c r="P919" s="133"/>
      <c r="Q919" s="133"/>
      <c r="R919" s="133"/>
      <c r="S919" s="212"/>
      <c r="T919" s="152"/>
      <c r="U919" s="134"/>
      <c r="V919" s="132"/>
      <c r="W919" s="64"/>
      <c r="X919" s="288" t="str">
        <f>IF(ISBLANK(W919), "", VLOOKUP(W919, Z!$A$2:$C$4127, 3, FALSE))</f>
        <v/>
      </c>
      <c r="Y919" s="162"/>
      <c r="Z919" s="209">
        <f t="shared" si="13"/>
        <v>0</v>
      </c>
      <c r="AA919" s="203"/>
    </row>
    <row r="920" spans="1:27" ht="12.75" customHeight="1" x14ac:dyDescent="0.2">
      <c r="A920" s="208"/>
      <c r="B920" s="205">
        <v>891</v>
      </c>
      <c r="C920" s="132"/>
      <c r="D920" s="64"/>
      <c r="E920" s="288" t="str">
        <f>IF(ISBLANK(D920), "", VLOOKUP(D920, Z!$A$2:$C$4127, 3, FALSE))</f>
        <v/>
      </c>
      <c r="F920" s="133"/>
      <c r="G920" s="133"/>
      <c r="H920" s="133"/>
      <c r="I920" s="133"/>
      <c r="J920" s="225"/>
      <c r="K920" s="212"/>
      <c r="L920" s="133"/>
      <c r="M920" s="133"/>
      <c r="N920" s="133"/>
      <c r="O920" s="133"/>
      <c r="P920" s="133"/>
      <c r="Q920" s="133"/>
      <c r="R920" s="133"/>
      <c r="S920" s="212"/>
      <c r="T920" s="152"/>
      <c r="U920" s="134"/>
      <c r="V920" s="132"/>
      <c r="W920" s="64"/>
      <c r="X920" s="288" t="str">
        <f>IF(ISBLANK(W920), "", VLOOKUP(W920, Z!$A$2:$C$4127, 3, FALSE))</f>
        <v/>
      </c>
      <c r="Y920" s="162"/>
      <c r="Z920" s="209">
        <f t="shared" si="13"/>
        <v>0</v>
      </c>
      <c r="AA920" s="203"/>
    </row>
    <row r="921" spans="1:27" ht="12.75" customHeight="1" x14ac:dyDescent="0.2">
      <c r="A921" s="208"/>
      <c r="B921" s="205">
        <v>892</v>
      </c>
      <c r="C921" s="132"/>
      <c r="D921" s="64"/>
      <c r="E921" s="288" t="str">
        <f>IF(ISBLANK(D921), "", VLOOKUP(D921, Z!$A$2:$C$4127, 3, FALSE))</f>
        <v/>
      </c>
      <c r="F921" s="133"/>
      <c r="G921" s="133"/>
      <c r="H921" s="133"/>
      <c r="I921" s="133"/>
      <c r="J921" s="225"/>
      <c r="K921" s="212"/>
      <c r="L921" s="133"/>
      <c r="M921" s="133"/>
      <c r="N921" s="133"/>
      <c r="O921" s="133"/>
      <c r="P921" s="133"/>
      <c r="Q921" s="133"/>
      <c r="R921" s="133"/>
      <c r="S921" s="212"/>
      <c r="T921" s="152"/>
      <c r="U921" s="134"/>
      <c r="V921" s="132"/>
      <c r="W921" s="64"/>
      <c r="X921" s="288" t="str">
        <f>IF(ISBLANK(W921), "", VLOOKUP(W921, Z!$A$2:$C$4127, 3, FALSE))</f>
        <v/>
      </c>
      <c r="Y921" s="162"/>
      <c r="Z921" s="209">
        <f t="shared" si="13"/>
        <v>0</v>
      </c>
      <c r="AA921" s="203"/>
    </row>
    <row r="922" spans="1:27" ht="12.75" customHeight="1" x14ac:dyDescent="0.2">
      <c r="A922" s="208"/>
      <c r="B922" s="205">
        <v>893</v>
      </c>
      <c r="C922" s="132"/>
      <c r="D922" s="64"/>
      <c r="E922" s="288" t="str">
        <f>IF(ISBLANK(D922), "", VLOOKUP(D922, Z!$A$2:$C$4127, 3, FALSE))</f>
        <v/>
      </c>
      <c r="F922" s="133"/>
      <c r="G922" s="133"/>
      <c r="H922" s="133"/>
      <c r="I922" s="133"/>
      <c r="J922" s="225"/>
      <c r="K922" s="212"/>
      <c r="L922" s="133"/>
      <c r="M922" s="133"/>
      <c r="N922" s="133"/>
      <c r="O922" s="133"/>
      <c r="P922" s="133"/>
      <c r="Q922" s="133"/>
      <c r="R922" s="133"/>
      <c r="S922" s="212"/>
      <c r="T922" s="152"/>
      <c r="U922" s="134"/>
      <c r="V922" s="132"/>
      <c r="W922" s="64"/>
      <c r="X922" s="288" t="str">
        <f>IF(ISBLANK(W922), "", VLOOKUP(W922, Z!$A$2:$C$4127, 3, FALSE))</f>
        <v/>
      </c>
      <c r="Y922" s="162"/>
      <c r="Z922" s="209">
        <f t="shared" si="13"/>
        <v>0</v>
      </c>
      <c r="AA922" s="203"/>
    </row>
    <row r="923" spans="1:27" ht="12.75" customHeight="1" x14ac:dyDescent="0.2">
      <c r="A923" s="208"/>
      <c r="B923" s="205">
        <v>894</v>
      </c>
      <c r="C923" s="132"/>
      <c r="D923" s="64"/>
      <c r="E923" s="288" t="str">
        <f>IF(ISBLANK(D923), "", VLOOKUP(D923, Z!$A$2:$C$4127, 3, FALSE))</f>
        <v/>
      </c>
      <c r="F923" s="133"/>
      <c r="G923" s="133"/>
      <c r="H923" s="133"/>
      <c r="I923" s="133"/>
      <c r="J923" s="225"/>
      <c r="K923" s="212"/>
      <c r="L923" s="133"/>
      <c r="M923" s="133"/>
      <c r="N923" s="133"/>
      <c r="O923" s="133"/>
      <c r="P923" s="133"/>
      <c r="Q923" s="133"/>
      <c r="R923" s="133"/>
      <c r="S923" s="212"/>
      <c r="T923" s="152"/>
      <c r="U923" s="134"/>
      <c r="V923" s="132"/>
      <c r="W923" s="64"/>
      <c r="X923" s="288" t="str">
        <f>IF(ISBLANK(W923), "", VLOOKUP(W923, Z!$A$2:$C$4127, 3, FALSE))</f>
        <v/>
      </c>
      <c r="Y923" s="162"/>
      <c r="Z923" s="209">
        <f t="shared" si="13"/>
        <v>0</v>
      </c>
      <c r="AA923" s="203"/>
    </row>
    <row r="924" spans="1:27" ht="12.75" customHeight="1" x14ac:dyDescent="0.2">
      <c r="A924" s="208"/>
      <c r="B924" s="205">
        <v>895</v>
      </c>
      <c r="C924" s="132"/>
      <c r="D924" s="64"/>
      <c r="E924" s="288" t="str">
        <f>IF(ISBLANK(D924), "", VLOOKUP(D924, Z!$A$2:$C$4127, 3, FALSE))</f>
        <v/>
      </c>
      <c r="F924" s="133"/>
      <c r="G924" s="133"/>
      <c r="H924" s="133"/>
      <c r="I924" s="133"/>
      <c r="J924" s="225"/>
      <c r="K924" s="212"/>
      <c r="L924" s="133"/>
      <c r="M924" s="133"/>
      <c r="N924" s="133"/>
      <c r="O924" s="133"/>
      <c r="P924" s="133"/>
      <c r="Q924" s="133"/>
      <c r="R924" s="133"/>
      <c r="S924" s="212"/>
      <c r="T924" s="152"/>
      <c r="U924" s="134"/>
      <c r="V924" s="132"/>
      <c r="W924" s="64"/>
      <c r="X924" s="288" t="str">
        <f>IF(ISBLANK(W924), "", VLOOKUP(W924, Z!$A$2:$C$4127, 3, FALSE))</f>
        <v/>
      </c>
      <c r="Y924" s="162"/>
      <c r="Z924" s="209">
        <f t="shared" si="13"/>
        <v>0</v>
      </c>
      <c r="AA924" s="203"/>
    </row>
    <row r="925" spans="1:27" ht="12.75" customHeight="1" x14ac:dyDescent="0.2">
      <c r="A925" s="208"/>
      <c r="B925" s="205">
        <v>896</v>
      </c>
      <c r="C925" s="132"/>
      <c r="D925" s="64"/>
      <c r="E925" s="288" t="str">
        <f>IF(ISBLANK(D925), "", VLOOKUP(D925, Z!$A$2:$C$4127, 3, FALSE))</f>
        <v/>
      </c>
      <c r="F925" s="133"/>
      <c r="G925" s="133"/>
      <c r="H925" s="133"/>
      <c r="I925" s="133"/>
      <c r="J925" s="225"/>
      <c r="K925" s="212"/>
      <c r="L925" s="133"/>
      <c r="M925" s="133"/>
      <c r="N925" s="133"/>
      <c r="O925" s="133"/>
      <c r="P925" s="133"/>
      <c r="Q925" s="133"/>
      <c r="R925" s="133"/>
      <c r="S925" s="212"/>
      <c r="T925" s="152"/>
      <c r="U925" s="134"/>
      <c r="V925" s="132"/>
      <c r="W925" s="64"/>
      <c r="X925" s="288" t="str">
        <f>IF(ISBLANK(W925), "", VLOOKUP(W925, Z!$A$2:$C$4127, 3, FALSE))</f>
        <v/>
      </c>
      <c r="Y925" s="162"/>
      <c r="Z925" s="209">
        <f t="shared" si="13"/>
        <v>0</v>
      </c>
      <c r="AA925" s="203"/>
    </row>
    <row r="926" spans="1:27" ht="12.75" customHeight="1" x14ac:dyDescent="0.2">
      <c r="A926" s="208"/>
      <c r="B926" s="205">
        <v>897</v>
      </c>
      <c r="C926" s="132"/>
      <c r="D926" s="64"/>
      <c r="E926" s="288" t="str">
        <f>IF(ISBLANK(D926), "", VLOOKUP(D926, Z!$A$2:$C$4127, 3, FALSE))</f>
        <v/>
      </c>
      <c r="F926" s="133"/>
      <c r="G926" s="133"/>
      <c r="H926" s="133"/>
      <c r="I926" s="133"/>
      <c r="J926" s="225"/>
      <c r="K926" s="212"/>
      <c r="L926" s="133"/>
      <c r="M926" s="133"/>
      <c r="N926" s="133"/>
      <c r="O926" s="133"/>
      <c r="P926" s="133"/>
      <c r="Q926" s="133"/>
      <c r="R926" s="133"/>
      <c r="S926" s="212"/>
      <c r="T926" s="152"/>
      <c r="U926" s="134"/>
      <c r="V926" s="132"/>
      <c r="W926" s="64"/>
      <c r="X926" s="288" t="str">
        <f>IF(ISBLANK(W926), "", VLOOKUP(W926, Z!$A$2:$C$4127, 3, FALSE))</f>
        <v/>
      </c>
      <c r="Y926" s="162"/>
      <c r="Z926" s="209">
        <f t="shared" ref="Z926:Z989" si="14">IFERROR((K926-S926)*0.75*T926, 0)</f>
        <v>0</v>
      </c>
      <c r="AA926" s="203"/>
    </row>
    <row r="927" spans="1:27" ht="12.75" customHeight="1" x14ac:dyDescent="0.2">
      <c r="A927" s="208"/>
      <c r="B927" s="205">
        <v>898</v>
      </c>
      <c r="C927" s="132"/>
      <c r="D927" s="64"/>
      <c r="E927" s="288" t="str">
        <f>IF(ISBLANK(D927), "", VLOOKUP(D927, Z!$A$2:$C$4127, 3, FALSE))</f>
        <v/>
      </c>
      <c r="F927" s="133"/>
      <c r="G927" s="133"/>
      <c r="H927" s="133"/>
      <c r="I927" s="133"/>
      <c r="J927" s="225"/>
      <c r="K927" s="212"/>
      <c r="L927" s="133"/>
      <c r="M927" s="133"/>
      <c r="N927" s="133"/>
      <c r="O927" s="133"/>
      <c r="P927" s="133"/>
      <c r="Q927" s="133"/>
      <c r="R927" s="133"/>
      <c r="S927" s="212"/>
      <c r="T927" s="152"/>
      <c r="U927" s="134"/>
      <c r="V927" s="132"/>
      <c r="W927" s="64"/>
      <c r="X927" s="288" t="str">
        <f>IF(ISBLANK(W927), "", VLOOKUP(W927, Z!$A$2:$C$4127, 3, FALSE))</f>
        <v/>
      </c>
      <c r="Y927" s="162"/>
      <c r="Z927" s="209">
        <f t="shared" si="14"/>
        <v>0</v>
      </c>
      <c r="AA927" s="203"/>
    </row>
    <row r="928" spans="1:27" ht="12.75" customHeight="1" x14ac:dyDescent="0.2">
      <c r="A928" s="208"/>
      <c r="B928" s="205">
        <v>899</v>
      </c>
      <c r="C928" s="132"/>
      <c r="D928" s="64"/>
      <c r="E928" s="288" t="str">
        <f>IF(ISBLANK(D928), "", VLOOKUP(D928, Z!$A$2:$C$4127, 3, FALSE))</f>
        <v/>
      </c>
      <c r="F928" s="133"/>
      <c r="G928" s="133"/>
      <c r="H928" s="133"/>
      <c r="I928" s="133"/>
      <c r="J928" s="225"/>
      <c r="K928" s="212"/>
      <c r="L928" s="133"/>
      <c r="M928" s="133"/>
      <c r="N928" s="133"/>
      <c r="O928" s="133"/>
      <c r="P928" s="133"/>
      <c r="Q928" s="133"/>
      <c r="R928" s="133"/>
      <c r="S928" s="212"/>
      <c r="T928" s="152"/>
      <c r="U928" s="134"/>
      <c r="V928" s="132"/>
      <c r="W928" s="64"/>
      <c r="X928" s="288" t="str">
        <f>IF(ISBLANK(W928), "", VLOOKUP(W928, Z!$A$2:$C$4127, 3, FALSE))</f>
        <v/>
      </c>
      <c r="Y928" s="162"/>
      <c r="Z928" s="209">
        <f t="shared" si="14"/>
        <v>0</v>
      </c>
      <c r="AA928" s="203"/>
    </row>
    <row r="929" spans="1:27" ht="12.75" customHeight="1" x14ac:dyDescent="0.2">
      <c r="A929" s="208"/>
      <c r="B929" s="205">
        <v>900</v>
      </c>
      <c r="C929" s="132"/>
      <c r="D929" s="64"/>
      <c r="E929" s="288" t="str">
        <f>IF(ISBLANK(D929), "", VLOOKUP(D929, Z!$A$2:$C$4127, 3, FALSE))</f>
        <v/>
      </c>
      <c r="F929" s="133"/>
      <c r="G929" s="133"/>
      <c r="H929" s="133"/>
      <c r="I929" s="133"/>
      <c r="J929" s="225"/>
      <c r="K929" s="212"/>
      <c r="L929" s="133"/>
      <c r="M929" s="133"/>
      <c r="N929" s="133"/>
      <c r="O929" s="133"/>
      <c r="P929" s="133"/>
      <c r="Q929" s="133"/>
      <c r="R929" s="133"/>
      <c r="S929" s="212"/>
      <c r="T929" s="152"/>
      <c r="U929" s="134"/>
      <c r="V929" s="132"/>
      <c r="W929" s="64"/>
      <c r="X929" s="288" t="str">
        <f>IF(ISBLANK(W929), "", VLOOKUP(W929, Z!$A$2:$C$4127, 3, FALSE))</f>
        <v/>
      </c>
      <c r="Y929" s="162"/>
      <c r="Z929" s="209">
        <f t="shared" si="14"/>
        <v>0</v>
      </c>
      <c r="AA929" s="203"/>
    </row>
    <row r="930" spans="1:27" ht="12.75" customHeight="1" x14ac:dyDescent="0.2">
      <c r="A930" s="208"/>
      <c r="B930" s="205">
        <v>901</v>
      </c>
      <c r="C930" s="132"/>
      <c r="D930" s="64"/>
      <c r="E930" s="288" t="str">
        <f>IF(ISBLANK(D930), "", VLOOKUP(D930, Z!$A$2:$C$4127, 3, FALSE))</f>
        <v/>
      </c>
      <c r="F930" s="133"/>
      <c r="G930" s="133"/>
      <c r="H930" s="133"/>
      <c r="I930" s="133"/>
      <c r="J930" s="225"/>
      <c r="K930" s="212"/>
      <c r="L930" s="133"/>
      <c r="M930" s="133"/>
      <c r="N930" s="133"/>
      <c r="O930" s="133"/>
      <c r="P930" s="133"/>
      <c r="Q930" s="133"/>
      <c r="R930" s="133"/>
      <c r="S930" s="212"/>
      <c r="T930" s="152"/>
      <c r="U930" s="134"/>
      <c r="V930" s="132"/>
      <c r="W930" s="64"/>
      <c r="X930" s="288" t="str">
        <f>IF(ISBLANK(W930), "", VLOOKUP(W930, Z!$A$2:$C$4127, 3, FALSE))</f>
        <v/>
      </c>
      <c r="Y930" s="162"/>
      <c r="Z930" s="209">
        <f t="shared" si="14"/>
        <v>0</v>
      </c>
      <c r="AA930" s="203"/>
    </row>
    <row r="931" spans="1:27" ht="12.75" customHeight="1" x14ac:dyDescent="0.2">
      <c r="A931" s="208"/>
      <c r="B931" s="205">
        <v>902</v>
      </c>
      <c r="C931" s="132"/>
      <c r="D931" s="64"/>
      <c r="E931" s="288" t="str">
        <f>IF(ISBLANK(D931), "", VLOOKUP(D931, Z!$A$2:$C$4127, 3, FALSE))</f>
        <v/>
      </c>
      <c r="F931" s="133"/>
      <c r="G931" s="133"/>
      <c r="H931" s="133"/>
      <c r="I931" s="133"/>
      <c r="J931" s="225"/>
      <c r="K931" s="212"/>
      <c r="L931" s="133"/>
      <c r="M931" s="133"/>
      <c r="N931" s="133"/>
      <c r="O931" s="133"/>
      <c r="P931" s="133"/>
      <c r="Q931" s="133"/>
      <c r="R931" s="133"/>
      <c r="S931" s="212"/>
      <c r="T931" s="152"/>
      <c r="U931" s="134"/>
      <c r="V931" s="132"/>
      <c r="W931" s="64"/>
      <c r="X931" s="288" t="str">
        <f>IF(ISBLANK(W931), "", VLOOKUP(W931, Z!$A$2:$C$4127, 3, FALSE))</f>
        <v/>
      </c>
      <c r="Y931" s="162"/>
      <c r="Z931" s="209">
        <f t="shared" si="14"/>
        <v>0</v>
      </c>
      <c r="AA931" s="203"/>
    </row>
    <row r="932" spans="1:27" ht="12.75" customHeight="1" x14ac:dyDescent="0.2">
      <c r="A932" s="208"/>
      <c r="B932" s="205">
        <v>903</v>
      </c>
      <c r="C932" s="132"/>
      <c r="D932" s="64"/>
      <c r="E932" s="288" t="str">
        <f>IF(ISBLANK(D932), "", VLOOKUP(D932, Z!$A$2:$C$4127, 3, FALSE))</f>
        <v/>
      </c>
      <c r="F932" s="133"/>
      <c r="G932" s="133"/>
      <c r="H932" s="133"/>
      <c r="I932" s="133"/>
      <c r="J932" s="225"/>
      <c r="K932" s="212"/>
      <c r="L932" s="133"/>
      <c r="M932" s="133"/>
      <c r="N932" s="133"/>
      <c r="O932" s="133"/>
      <c r="P932" s="133"/>
      <c r="Q932" s="133"/>
      <c r="R932" s="133"/>
      <c r="S932" s="212"/>
      <c r="T932" s="152"/>
      <c r="U932" s="134"/>
      <c r="V932" s="132"/>
      <c r="W932" s="64"/>
      <c r="X932" s="288" t="str">
        <f>IF(ISBLANK(W932), "", VLOOKUP(W932, Z!$A$2:$C$4127, 3, FALSE))</f>
        <v/>
      </c>
      <c r="Y932" s="162"/>
      <c r="Z932" s="209">
        <f t="shared" si="14"/>
        <v>0</v>
      </c>
      <c r="AA932" s="203"/>
    </row>
    <row r="933" spans="1:27" ht="12.75" customHeight="1" x14ac:dyDescent="0.2">
      <c r="A933" s="208"/>
      <c r="B933" s="205">
        <v>904</v>
      </c>
      <c r="C933" s="132"/>
      <c r="D933" s="64"/>
      <c r="E933" s="288" t="str">
        <f>IF(ISBLANK(D933), "", VLOOKUP(D933, Z!$A$2:$C$4127, 3, FALSE))</f>
        <v/>
      </c>
      <c r="F933" s="133"/>
      <c r="G933" s="133"/>
      <c r="H933" s="133"/>
      <c r="I933" s="133"/>
      <c r="J933" s="225"/>
      <c r="K933" s="212"/>
      <c r="L933" s="133"/>
      <c r="M933" s="133"/>
      <c r="N933" s="133"/>
      <c r="O933" s="133"/>
      <c r="P933" s="133"/>
      <c r="Q933" s="133"/>
      <c r="R933" s="133"/>
      <c r="S933" s="212"/>
      <c r="T933" s="152"/>
      <c r="U933" s="134"/>
      <c r="V933" s="132"/>
      <c r="W933" s="64"/>
      <c r="X933" s="288" t="str">
        <f>IF(ISBLANK(W933), "", VLOOKUP(W933, Z!$A$2:$C$4127, 3, FALSE))</f>
        <v/>
      </c>
      <c r="Y933" s="162"/>
      <c r="Z933" s="209">
        <f t="shared" si="14"/>
        <v>0</v>
      </c>
      <c r="AA933" s="203"/>
    </row>
    <row r="934" spans="1:27" ht="12.75" customHeight="1" x14ac:dyDescent="0.2">
      <c r="A934" s="208"/>
      <c r="B934" s="205">
        <v>905</v>
      </c>
      <c r="C934" s="132"/>
      <c r="D934" s="64"/>
      <c r="E934" s="288" t="str">
        <f>IF(ISBLANK(D934), "", VLOOKUP(D934, Z!$A$2:$C$4127, 3, FALSE))</f>
        <v/>
      </c>
      <c r="F934" s="133"/>
      <c r="G934" s="133"/>
      <c r="H934" s="133"/>
      <c r="I934" s="133"/>
      <c r="J934" s="225"/>
      <c r="K934" s="212"/>
      <c r="L934" s="133"/>
      <c r="M934" s="133"/>
      <c r="N934" s="133"/>
      <c r="O934" s="133"/>
      <c r="P934" s="133"/>
      <c r="Q934" s="133"/>
      <c r="R934" s="133"/>
      <c r="S934" s="212"/>
      <c r="T934" s="152"/>
      <c r="U934" s="134"/>
      <c r="V934" s="132"/>
      <c r="W934" s="64"/>
      <c r="X934" s="288" t="str">
        <f>IF(ISBLANK(W934), "", VLOOKUP(W934, Z!$A$2:$C$4127, 3, FALSE))</f>
        <v/>
      </c>
      <c r="Y934" s="162"/>
      <c r="Z934" s="209">
        <f t="shared" si="14"/>
        <v>0</v>
      </c>
      <c r="AA934" s="203"/>
    </row>
    <row r="935" spans="1:27" ht="12.75" customHeight="1" x14ac:dyDescent="0.2">
      <c r="A935" s="208"/>
      <c r="B935" s="205">
        <v>906</v>
      </c>
      <c r="C935" s="132"/>
      <c r="D935" s="64"/>
      <c r="E935" s="288" t="str">
        <f>IF(ISBLANK(D935), "", VLOOKUP(D935, Z!$A$2:$C$4127, 3, FALSE))</f>
        <v/>
      </c>
      <c r="F935" s="133"/>
      <c r="G935" s="133"/>
      <c r="H935" s="133"/>
      <c r="I935" s="133"/>
      <c r="J935" s="225"/>
      <c r="K935" s="212"/>
      <c r="L935" s="133"/>
      <c r="M935" s="133"/>
      <c r="N935" s="133"/>
      <c r="O935" s="133"/>
      <c r="P935" s="133"/>
      <c r="Q935" s="133"/>
      <c r="R935" s="133"/>
      <c r="S935" s="212"/>
      <c r="T935" s="152"/>
      <c r="U935" s="134"/>
      <c r="V935" s="132"/>
      <c r="W935" s="64"/>
      <c r="X935" s="288" t="str">
        <f>IF(ISBLANK(W935), "", VLOOKUP(W935, Z!$A$2:$C$4127, 3, FALSE))</f>
        <v/>
      </c>
      <c r="Y935" s="162"/>
      <c r="Z935" s="209">
        <f t="shared" si="14"/>
        <v>0</v>
      </c>
      <c r="AA935" s="203"/>
    </row>
    <row r="936" spans="1:27" ht="12.75" customHeight="1" x14ac:dyDescent="0.2">
      <c r="A936" s="208"/>
      <c r="B936" s="205">
        <v>907</v>
      </c>
      <c r="C936" s="132"/>
      <c r="D936" s="64"/>
      <c r="E936" s="288" t="str">
        <f>IF(ISBLANK(D936), "", VLOOKUP(D936, Z!$A$2:$C$4127, 3, FALSE))</f>
        <v/>
      </c>
      <c r="F936" s="133"/>
      <c r="G936" s="133"/>
      <c r="H936" s="133"/>
      <c r="I936" s="133"/>
      <c r="J936" s="225"/>
      <c r="K936" s="212"/>
      <c r="L936" s="133"/>
      <c r="M936" s="133"/>
      <c r="N936" s="133"/>
      <c r="O936" s="133"/>
      <c r="P936" s="133"/>
      <c r="Q936" s="133"/>
      <c r="R936" s="133"/>
      <c r="S936" s="212"/>
      <c r="T936" s="152"/>
      <c r="U936" s="134"/>
      <c r="V936" s="132"/>
      <c r="W936" s="64"/>
      <c r="X936" s="288" t="str">
        <f>IF(ISBLANK(W936), "", VLOOKUP(W936, Z!$A$2:$C$4127, 3, FALSE))</f>
        <v/>
      </c>
      <c r="Y936" s="162"/>
      <c r="Z936" s="209">
        <f t="shared" si="14"/>
        <v>0</v>
      </c>
      <c r="AA936" s="203"/>
    </row>
    <row r="937" spans="1:27" ht="12.75" customHeight="1" x14ac:dyDescent="0.2">
      <c r="A937" s="208"/>
      <c r="B937" s="205">
        <v>908</v>
      </c>
      <c r="C937" s="132"/>
      <c r="D937" s="64"/>
      <c r="E937" s="288" t="str">
        <f>IF(ISBLANK(D937), "", VLOOKUP(D937, Z!$A$2:$C$4127, 3, FALSE))</f>
        <v/>
      </c>
      <c r="F937" s="133"/>
      <c r="G937" s="133"/>
      <c r="H937" s="133"/>
      <c r="I937" s="133"/>
      <c r="J937" s="225"/>
      <c r="K937" s="212"/>
      <c r="L937" s="133"/>
      <c r="M937" s="133"/>
      <c r="N937" s="133"/>
      <c r="O937" s="133"/>
      <c r="P937" s="133"/>
      <c r="Q937" s="133"/>
      <c r="R937" s="133"/>
      <c r="S937" s="212"/>
      <c r="T937" s="152"/>
      <c r="U937" s="134"/>
      <c r="V937" s="132"/>
      <c r="W937" s="64"/>
      <c r="X937" s="288" t="str">
        <f>IF(ISBLANK(W937), "", VLOOKUP(W937, Z!$A$2:$C$4127, 3, FALSE))</f>
        <v/>
      </c>
      <c r="Y937" s="162"/>
      <c r="Z937" s="209">
        <f t="shared" si="14"/>
        <v>0</v>
      </c>
      <c r="AA937" s="203"/>
    </row>
    <row r="938" spans="1:27" ht="12.75" customHeight="1" x14ac:dyDescent="0.2">
      <c r="A938" s="208"/>
      <c r="B938" s="205">
        <v>909</v>
      </c>
      <c r="C938" s="132"/>
      <c r="D938" s="64"/>
      <c r="E938" s="288" t="str">
        <f>IF(ISBLANK(D938), "", VLOOKUP(D938, Z!$A$2:$C$4127, 3, FALSE))</f>
        <v/>
      </c>
      <c r="F938" s="133"/>
      <c r="G938" s="133"/>
      <c r="H938" s="133"/>
      <c r="I938" s="133"/>
      <c r="J938" s="225"/>
      <c r="K938" s="212"/>
      <c r="L938" s="133"/>
      <c r="M938" s="133"/>
      <c r="N938" s="133"/>
      <c r="O938" s="133"/>
      <c r="P938" s="133"/>
      <c r="Q938" s="133"/>
      <c r="R938" s="133"/>
      <c r="S938" s="212"/>
      <c r="T938" s="152"/>
      <c r="U938" s="134"/>
      <c r="V938" s="132"/>
      <c r="W938" s="64"/>
      <c r="X938" s="288" t="str">
        <f>IF(ISBLANK(W938), "", VLOOKUP(W938, Z!$A$2:$C$4127, 3, FALSE))</f>
        <v/>
      </c>
      <c r="Y938" s="162"/>
      <c r="Z938" s="209">
        <f t="shared" si="14"/>
        <v>0</v>
      </c>
      <c r="AA938" s="203"/>
    </row>
    <row r="939" spans="1:27" ht="12.75" customHeight="1" x14ac:dyDescent="0.2">
      <c r="A939" s="208"/>
      <c r="B939" s="205">
        <v>910</v>
      </c>
      <c r="C939" s="132"/>
      <c r="D939" s="64"/>
      <c r="E939" s="288" t="str">
        <f>IF(ISBLANK(D939), "", VLOOKUP(D939, Z!$A$2:$C$4127, 3, FALSE))</f>
        <v/>
      </c>
      <c r="F939" s="133"/>
      <c r="G939" s="133"/>
      <c r="H939" s="133"/>
      <c r="I939" s="133"/>
      <c r="J939" s="225"/>
      <c r="K939" s="212"/>
      <c r="L939" s="133"/>
      <c r="M939" s="133"/>
      <c r="N939" s="133"/>
      <c r="O939" s="133"/>
      <c r="P939" s="133"/>
      <c r="Q939" s="133"/>
      <c r="R939" s="133"/>
      <c r="S939" s="212"/>
      <c r="T939" s="152"/>
      <c r="U939" s="134"/>
      <c r="V939" s="132"/>
      <c r="W939" s="64"/>
      <c r="X939" s="288" t="str">
        <f>IF(ISBLANK(W939), "", VLOOKUP(W939, Z!$A$2:$C$4127, 3, FALSE))</f>
        <v/>
      </c>
      <c r="Y939" s="162"/>
      <c r="Z939" s="209">
        <f t="shared" si="14"/>
        <v>0</v>
      </c>
      <c r="AA939" s="203"/>
    </row>
    <row r="940" spans="1:27" ht="12.75" customHeight="1" x14ac:dyDescent="0.2">
      <c r="A940" s="208"/>
      <c r="B940" s="205">
        <v>911</v>
      </c>
      <c r="C940" s="132"/>
      <c r="D940" s="64"/>
      <c r="E940" s="288" t="str">
        <f>IF(ISBLANK(D940), "", VLOOKUP(D940, Z!$A$2:$C$4127, 3, FALSE))</f>
        <v/>
      </c>
      <c r="F940" s="133"/>
      <c r="G940" s="133"/>
      <c r="H940" s="133"/>
      <c r="I940" s="133"/>
      <c r="J940" s="225"/>
      <c r="K940" s="212"/>
      <c r="L940" s="133"/>
      <c r="M940" s="133"/>
      <c r="N940" s="133"/>
      <c r="O940" s="133"/>
      <c r="P940" s="133"/>
      <c r="Q940" s="133"/>
      <c r="R940" s="133"/>
      <c r="S940" s="212"/>
      <c r="T940" s="152"/>
      <c r="U940" s="134"/>
      <c r="V940" s="132"/>
      <c r="W940" s="64"/>
      <c r="X940" s="288" t="str">
        <f>IF(ISBLANK(W940), "", VLOOKUP(W940, Z!$A$2:$C$4127, 3, FALSE))</f>
        <v/>
      </c>
      <c r="Y940" s="162"/>
      <c r="Z940" s="209">
        <f t="shared" si="14"/>
        <v>0</v>
      </c>
      <c r="AA940" s="203"/>
    </row>
    <row r="941" spans="1:27" ht="12.75" customHeight="1" x14ac:dyDescent="0.2">
      <c r="A941" s="208"/>
      <c r="B941" s="205">
        <v>912</v>
      </c>
      <c r="C941" s="132"/>
      <c r="D941" s="64"/>
      <c r="E941" s="288" t="str">
        <f>IF(ISBLANK(D941), "", VLOOKUP(D941, Z!$A$2:$C$4127, 3, FALSE))</f>
        <v/>
      </c>
      <c r="F941" s="133"/>
      <c r="G941" s="133"/>
      <c r="H941" s="133"/>
      <c r="I941" s="133"/>
      <c r="J941" s="225"/>
      <c r="K941" s="212"/>
      <c r="L941" s="133"/>
      <c r="M941" s="133"/>
      <c r="N941" s="133"/>
      <c r="O941" s="133"/>
      <c r="P941" s="133"/>
      <c r="Q941" s="133"/>
      <c r="R941" s="133"/>
      <c r="S941" s="212"/>
      <c r="T941" s="152"/>
      <c r="U941" s="134"/>
      <c r="V941" s="132"/>
      <c r="W941" s="64"/>
      <c r="X941" s="288" t="str">
        <f>IF(ISBLANK(W941), "", VLOOKUP(W941, Z!$A$2:$C$4127, 3, FALSE))</f>
        <v/>
      </c>
      <c r="Y941" s="162"/>
      <c r="Z941" s="209">
        <f t="shared" si="14"/>
        <v>0</v>
      </c>
      <c r="AA941" s="203"/>
    </row>
    <row r="942" spans="1:27" ht="12.75" customHeight="1" x14ac:dyDescent="0.2">
      <c r="A942" s="208"/>
      <c r="B942" s="205">
        <v>913</v>
      </c>
      <c r="C942" s="132"/>
      <c r="D942" s="64"/>
      <c r="E942" s="288" t="str">
        <f>IF(ISBLANK(D942), "", VLOOKUP(D942, Z!$A$2:$C$4127, 3, FALSE))</f>
        <v/>
      </c>
      <c r="F942" s="133"/>
      <c r="G942" s="133"/>
      <c r="H942" s="133"/>
      <c r="I942" s="133"/>
      <c r="J942" s="225"/>
      <c r="K942" s="212"/>
      <c r="L942" s="133"/>
      <c r="M942" s="133"/>
      <c r="N942" s="133"/>
      <c r="O942" s="133"/>
      <c r="P942" s="133"/>
      <c r="Q942" s="133"/>
      <c r="R942" s="133"/>
      <c r="S942" s="212"/>
      <c r="T942" s="152"/>
      <c r="U942" s="134"/>
      <c r="V942" s="132"/>
      <c r="W942" s="64"/>
      <c r="X942" s="288" t="str">
        <f>IF(ISBLANK(W942), "", VLOOKUP(W942, Z!$A$2:$C$4127, 3, FALSE))</f>
        <v/>
      </c>
      <c r="Y942" s="162"/>
      <c r="Z942" s="209">
        <f t="shared" si="14"/>
        <v>0</v>
      </c>
      <c r="AA942" s="203"/>
    </row>
    <row r="943" spans="1:27" ht="12.75" customHeight="1" x14ac:dyDescent="0.2">
      <c r="A943" s="208"/>
      <c r="B943" s="205">
        <v>914</v>
      </c>
      <c r="C943" s="132"/>
      <c r="D943" s="64"/>
      <c r="E943" s="288" t="str">
        <f>IF(ISBLANK(D943), "", VLOOKUP(D943, Z!$A$2:$C$4127, 3, FALSE))</f>
        <v/>
      </c>
      <c r="F943" s="133"/>
      <c r="G943" s="133"/>
      <c r="H943" s="133"/>
      <c r="I943" s="133"/>
      <c r="J943" s="225"/>
      <c r="K943" s="212"/>
      <c r="L943" s="133"/>
      <c r="M943" s="133"/>
      <c r="N943" s="133"/>
      <c r="O943" s="133"/>
      <c r="P943" s="133"/>
      <c r="Q943" s="133"/>
      <c r="R943" s="133"/>
      <c r="S943" s="212"/>
      <c r="T943" s="152"/>
      <c r="U943" s="134"/>
      <c r="V943" s="132"/>
      <c r="W943" s="64"/>
      <c r="X943" s="288" t="str">
        <f>IF(ISBLANK(W943), "", VLOOKUP(W943, Z!$A$2:$C$4127, 3, FALSE))</f>
        <v/>
      </c>
      <c r="Y943" s="162"/>
      <c r="Z943" s="209">
        <f t="shared" si="14"/>
        <v>0</v>
      </c>
      <c r="AA943" s="203"/>
    </row>
    <row r="944" spans="1:27" ht="12.75" customHeight="1" x14ac:dyDescent="0.2">
      <c r="A944" s="208"/>
      <c r="B944" s="205">
        <v>915</v>
      </c>
      <c r="C944" s="132"/>
      <c r="D944" s="64"/>
      <c r="E944" s="288" t="str">
        <f>IF(ISBLANK(D944), "", VLOOKUP(D944, Z!$A$2:$C$4127, 3, FALSE))</f>
        <v/>
      </c>
      <c r="F944" s="133"/>
      <c r="G944" s="133"/>
      <c r="H944" s="133"/>
      <c r="I944" s="133"/>
      <c r="J944" s="225"/>
      <c r="K944" s="212"/>
      <c r="L944" s="133"/>
      <c r="M944" s="133"/>
      <c r="N944" s="133"/>
      <c r="O944" s="133"/>
      <c r="P944" s="133"/>
      <c r="Q944" s="133"/>
      <c r="R944" s="133"/>
      <c r="S944" s="212"/>
      <c r="T944" s="152"/>
      <c r="U944" s="134"/>
      <c r="V944" s="132"/>
      <c r="W944" s="64"/>
      <c r="X944" s="288" t="str">
        <f>IF(ISBLANK(W944), "", VLOOKUP(W944, Z!$A$2:$C$4127, 3, FALSE))</f>
        <v/>
      </c>
      <c r="Y944" s="162"/>
      <c r="Z944" s="209">
        <f t="shared" si="14"/>
        <v>0</v>
      </c>
      <c r="AA944" s="203"/>
    </row>
    <row r="945" spans="1:27" ht="12.75" customHeight="1" x14ac:dyDescent="0.2">
      <c r="A945" s="208"/>
      <c r="B945" s="205">
        <v>916</v>
      </c>
      <c r="C945" s="132"/>
      <c r="D945" s="64"/>
      <c r="E945" s="288" t="str">
        <f>IF(ISBLANK(D945), "", VLOOKUP(D945, Z!$A$2:$C$4127, 3, FALSE))</f>
        <v/>
      </c>
      <c r="F945" s="133"/>
      <c r="G945" s="133"/>
      <c r="H945" s="133"/>
      <c r="I945" s="133"/>
      <c r="J945" s="225"/>
      <c r="K945" s="212"/>
      <c r="L945" s="133"/>
      <c r="M945" s="133"/>
      <c r="N945" s="133"/>
      <c r="O945" s="133"/>
      <c r="P945" s="133"/>
      <c r="Q945" s="133"/>
      <c r="R945" s="133"/>
      <c r="S945" s="212"/>
      <c r="T945" s="152"/>
      <c r="U945" s="134"/>
      <c r="V945" s="132"/>
      <c r="W945" s="64"/>
      <c r="X945" s="288" t="str">
        <f>IF(ISBLANK(W945), "", VLOOKUP(W945, Z!$A$2:$C$4127, 3, FALSE))</f>
        <v/>
      </c>
      <c r="Y945" s="162"/>
      <c r="Z945" s="209">
        <f t="shared" si="14"/>
        <v>0</v>
      </c>
      <c r="AA945" s="203"/>
    </row>
    <row r="946" spans="1:27" ht="12.75" customHeight="1" x14ac:dyDescent="0.2">
      <c r="A946" s="208"/>
      <c r="B946" s="205">
        <v>917</v>
      </c>
      <c r="C946" s="132"/>
      <c r="D946" s="64"/>
      <c r="E946" s="288" t="str">
        <f>IF(ISBLANK(D946), "", VLOOKUP(D946, Z!$A$2:$C$4127, 3, FALSE))</f>
        <v/>
      </c>
      <c r="F946" s="133"/>
      <c r="G946" s="133"/>
      <c r="H946" s="133"/>
      <c r="I946" s="133"/>
      <c r="J946" s="225"/>
      <c r="K946" s="212"/>
      <c r="L946" s="133"/>
      <c r="M946" s="133"/>
      <c r="N946" s="133"/>
      <c r="O946" s="133"/>
      <c r="P946" s="133"/>
      <c r="Q946" s="133"/>
      <c r="R946" s="133"/>
      <c r="S946" s="212"/>
      <c r="T946" s="152"/>
      <c r="U946" s="134"/>
      <c r="V946" s="132"/>
      <c r="W946" s="64"/>
      <c r="X946" s="288" t="str">
        <f>IF(ISBLANK(W946), "", VLOOKUP(W946, Z!$A$2:$C$4127, 3, FALSE))</f>
        <v/>
      </c>
      <c r="Y946" s="162"/>
      <c r="Z946" s="209">
        <f t="shared" si="14"/>
        <v>0</v>
      </c>
      <c r="AA946" s="203"/>
    </row>
    <row r="947" spans="1:27" ht="12.75" customHeight="1" x14ac:dyDescent="0.2">
      <c r="A947" s="208"/>
      <c r="B947" s="205">
        <v>918</v>
      </c>
      <c r="C947" s="132"/>
      <c r="D947" s="64"/>
      <c r="E947" s="288" t="str">
        <f>IF(ISBLANK(D947), "", VLOOKUP(D947, Z!$A$2:$C$4127, 3, FALSE))</f>
        <v/>
      </c>
      <c r="F947" s="133"/>
      <c r="G947" s="133"/>
      <c r="H947" s="133"/>
      <c r="I947" s="133"/>
      <c r="J947" s="225"/>
      <c r="K947" s="212"/>
      <c r="L947" s="133"/>
      <c r="M947" s="133"/>
      <c r="N947" s="133"/>
      <c r="O947" s="133"/>
      <c r="P947" s="133"/>
      <c r="Q947" s="133"/>
      <c r="R947" s="133"/>
      <c r="S947" s="212"/>
      <c r="T947" s="152"/>
      <c r="U947" s="134"/>
      <c r="V947" s="132"/>
      <c r="W947" s="64"/>
      <c r="X947" s="288" t="str">
        <f>IF(ISBLANK(W947), "", VLOOKUP(W947, Z!$A$2:$C$4127, 3, FALSE))</f>
        <v/>
      </c>
      <c r="Y947" s="162"/>
      <c r="Z947" s="209">
        <f t="shared" si="14"/>
        <v>0</v>
      </c>
      <c r="AA947" s="203"/>
    </row>
    <row r="948" spans="1:27" ht="12.75" customHeight="1" x14ac:dyDescent="0.2">
      <c r="A948" s="208"/>
      <c r="B948" s="205">
        <v>919</v>
      </c>
      <c r="C948" s="132"/>
      <c r="D948" s="64"/>
      <c r="E948" s="288" t="str">
        <f>IF(ISBLANK(D948), "", VLOOKUP(D948, Z!$A$2:$C$4127, 3, FALSE))</f>
        <v/>
      </c>
      <c r="F948" s="133"/>
      <c r="G948" s="133"/>
      <c r="H948" s="133"/>
      <c r="I948" s="133"/>
      <c r="J948" s="225"/>
      <c r="K948" s="212"/>
      <c r="L948" s="133"/>
      <c r="M948" s="133"/>
      <c r="N948" s="133"/>
      <c r="O948" s="133"/>
      <c r="P948" s="133"/>
      <c r="Q948" s="133"/>
      <c r="R948" s="133"/>
      <c r="S948" s="212"/>
      <c r="T948" s="152"/>
      <c r="U948" s="134"/>
      <c r="V948" s="132"/>
      <c r="W948" s="64"/>
      <c r="X948" s="288" t="str">
        <f>IF(ISBLANK(W948), "", VLOOKUP(W948, Z!$A$2:$C$4127, 3, FALSE))</f>
        <v/>
      </c>
      <c r="Y948" s="162"/>
      <c r="Z948" s="209">
        <f t="shared" si="14"/>
        <v>0</v>
      </c>
      <c r="AA948" s="203"/>
    </row>
    <row r="949" spans="1:27" ht="12.75" customHeight="1" x14ac:dyDescent="0.2">
      <c r="A949" s="208"/>
      <c r="B949" s="205">
        <v>920</v>
      </c>
      <c r="C949" s="132"/>
      <c r="D949" s="64"/>
      <c r="E949" s="288" t="str">
        <f>IF(ISBLANK(D949), "", VLOOKUP(D949, Z!$A$2:$C$4127, 3, FALSE))</f>
        <v/>
      </c>
      <c r="F949" s="133"/>
      <c r="G949" s="133"/>
      <c r="H949" s="133"/>
      <c r="I949" s="133"/>
      <c r="J949" s="225"/>
      <c r="K949" s="212"/>
      <c r="L949" s="133"/>
      <c r="M949" s="133"/>
      <c r="N949" s="133"/>
      <c r="O949" s="133"/>
      <c r="P949" s="133"/>
      <c r="Q949" s="133"/>
      <c r="R949" s="133"/>
      <c r="S949" s="212"/>
      <c r="T949" s="152"/>
      <c r="U949" s="134"/>
      <c r="V949" s="132"/>
      <c r="W949" s="64"/>
      <c r="X949" s="288" t="str">
        <f>IF(ISBLANK(W949), "", VLOOKUP(W949, Z!$A$2:$C$4127, 3, FALSE))</f>
        <v/>
      </c>
      <c r="Y949" s="162"/>
      <c r="Z949" s="209">
        <f t="shared" si="14"/>
        <v>0</v>
      </c>
      <c r="AA949" s="203"/>
    </row>
    <row r="950" spans="1:27" ht="12.75" customHeight="1" x14ac:dyDescent="0.2">
      <c r="A950" s="208"/>
      <c r="B950" s="205">
        <v>921</v>
      </c>
      <c r="C950" s="132"/>
      <c r="D950" s="64"/>
      <c r="E950" s="288" t="str">
        <f>IF(ISBLANK(D950), "", VLOOKUP(D950, Z!$A$2:$C$4127, 3, FALSE))</f>
        <v/>
      </c>
      <c r="F950" s="133"/>
      <c r="G950" s="133"/>
      <c r="H950" s="133"/>
      <c r="I950" s="133"/>
      <c r="J950" s="225"/>
      <c r="K950" s="212"/>
      <c r="L950" s="133"/>
      <c r="M950" s="133"/>
      <c r="N950" s="133"/>
      <c r="O950" s="133"/>
      <c r="P950" s="133"/>
      <c r="Q950" s="133"/>
      <c r="R950" s="133"/>
      <c r="S950" s="212"/>
      <c r="T950" s="152"/>
      <c r="U950" s="134"/>
      <c r="V950" s="132"/>
      <c r="W950" s="64"/>
      <c r="X950" s="288" t="str">
        <f>IF(ISBLANK(W950), "", VLOOKUP(W950, Z!$A$2:$C$4127, 3, FALSE))</f>
        <v/>
      </c>
      <c r="Y950" s="162"/>
      <c r="Z950" s="209">
        <f t="shared" si="14"/>
        <v>0</v>
      </c>
      <c r="AA950" s="203"/>
    </row>
    <row r="951" spans="1:27" ht="12.75" customHeight="1" x14ac:dyDescent="0.2">
      <c r="A951" s="208"/>
      <c r="B951" s="205">
        <v>922</v>
      </c>
      <c r="C951" s="132"/>
      <c r="D951" s="64"/>
      <c r="E951" s="288" t="str">
        <f>IF(ISBLANK(D951), "", VLOOKUP(D951, Z!$A$2:$C$4127, 3, FALSE))</f>
        <v/>
      </c>
      <c r="F951" s="133"/>
      <c r="G951" s="133"/>
      <c r="H951" s="133"/>
      <c r="I951" s="133"/>
      <c r="J951" s="225"/>
      <c r="K951" s="212"/>
      <c r="L951" s="133"/>
      <c r="M951" s="133"/>
      <c r="N951" s="133"/>
      <c r="O951" s="133"/>
      <c r="P951" s="133"/>
      <c r="Q951" s="133"/>
      <c r="R951" s="133"/>
      <c r="S951" s="212"/>
      <c r="T951" s="152"/>
      <c r="U951" s="134"/>
      <c r="V951" s="132"/>
      <c r="W951" s="64"/>
      <c r="X951" s="288" t="str">
        <f>IF(ISBLANK(W951), "", VLOOKUP(W951, Z!$A$2:$C$4127, 3, FALSE))</f>
        <v/>
      </c>
      <c r="Y951" s="162"/>
      <c r="Z951" s="209">
        <f t="shared" si="14"/>
        <v>0</v>
      </c>
      <c r="AA951" s="203"/>
    </row>
    <row r="952" spans="1:27" ht="12.75" customHeight="1" x14ac:dyDescent="0.2">
      <c r="A952" s="208"/>
      <c r="B952" s="205">
        <v>923</v>
      </c>
      <c r="C952" s="132"/>
      <c r="D952" s="64"/>
      <c r="E952" s="288" t="str">
        <f>IF(ISBLANK(D952), "", VLOOKUP(D952, Z!$A$2:$C$4127, 3, FALSE))</f>
        <v/>
      </c>
      <c r="F952" s="133"/>
      <c r="G952" s="133"/>
      <c r="H952" s="133"/>
      <c r="I952" s="133"/>
      <c r="J952" s="225"/>
      <c r="K952" s="212"/>
      <c r="L952" s="133"/>
      <c r="M952" s="133"/>
      <c r="N952" s="133"/>
      <c r="O952" s="133"/>
      <c r="P952" s="133"/>
      <c r="Q952" s="133"/>
      <c r="R952" s="133"/>
      <c r="S952" s="212"/>
      <c r="T952" s="152"/>
      <c r="U952" s="134"/>
      <c r="V952" s="132"/>
      <c r="W952" s="64"/>
      <c r="X952" s="288" t="str">
        <f>IF(ISBLANK(W952), "", VLOOKUP(W952, Z!$A$2:$C$4127, 3, FALSE))</f>
        <v/>
      </c>
      <c r="Y952" s="162"/>
      <c r="Z952" s="209">
        <f t="shared" si="14"/>
        <v>0</v>
      </c>
      <c r="AA952" s="203"/>
    </row>
    <row r="953" spans="1:27" ht="12.75" customHeight="1" x14ac:dyDescent="0.2">
      <c r="A953" s="208"/>
      <c r="B953" s="205">
        <v>924</v>
      </c>
      <c r="C953" s="132"/>
      <c r="D953" s="64"/>
      <c r="E953" s="288" t="str">
        <f>IF(ISBLANK(D953), "", VLOOKUP(D953, Z!$A$2:$C$4127, 3, FALSE))</f>
        <v/>
      </c>
      <c r="F953" s="133"/>
      <c r="G953" s="133"/>
      <c r="H953" s="133"/>
      <c r="I953" s="133"/>
      <c r="J953" s="225"/>
      <c r="K953" s="212"/>
      <c r="L953" s="133"/>
      <c r="M953" s="133"/>
      <c r="N953" s="133"/>
      <c r="O953" s="133"/>
      <c r="P953" s="133"/>
      <c r="Q953" s="133"/>
      <c r="R953" s="133"/>
      <c r="S953" s="212"/>
      <c r="T953" s="152"/>
      <c r="U953" s="134"/>
      <c r="V953" s="132"/>
      <c r="W953" s="64"/>
      <c r="X953" s="288" t="str">
        <f>IF(ISBLANK(W953), "", VLOOKUP(W953, Z!$A$2:$C$4127, 3, FALSE))</f>
        <v/>
      </c>
      <c r="Y953" s="162"/>
      <c r="Z953" s="209">
        <f t="shared" si="14"/>
        <v>0</v>
      </c>
      <c r="AA953" s="203"/>
    </row>
    <row r="954" spans="1:27" ht="12.75" customHeight="1" x14ac:dyDescent="0.2">
      <c r="A954" s="208"/>
      <c r="B954" s="205">
        <v>925</v>
      </c>
      <c r="C954" s="132"/>
      <c r="D954" s="64"/>
      <c r="E954" s="288" t="str">
        <f>IF(ISBLANK(D954), "", VLOOKUP(D954, Z!$A$2:$C$4127, 3, FALSE))</f>
        <v/>
      </c>
      <c r="F954" s="133"/>
      <c r="G954" s="133"/>
      <c r="H954" s="133"/>
      <c r="I954" s="133"/>
      <c r="J954" s="225"/>
      <c r="K954" s="212"/>
      <c r="L954" s="133"/>
      <c r="M954" s="133"/>
      <c r="N954" s="133"/>
      <c r="O954" s="133"/>
      <c r="P954" s="133"/>
      <c r="Q954" s="133"/>
      <c r="R954" s="133"/>
      <c r="S954" s="212"/>
      <c r="T954" s="152"/>
      <c r="U954" s="134"/>
      <c r="V954" s="132"/>
      <c r="W954" s="64"/>
      <c r="X954" s="288" t="str">
        <f>IF(ISBLANK(W954), "", VLOOKUP(W954, Z!$A$2:$C$4127, 3, FALSE))</f>
        <v/>
      </c>
      <c r="Y954" s="162"/>
      <c r="Z954" s="209">
        <f t="shared" si="14"/>
        <v>0</v>
      </c>
      <c r="AA954" s="203"/>
    </row>
    <row r="955" spans="1:27" ht="12.75" customHeight="1" x14ac:dyDescent="0.2">
      <c r="A955" s="208"/>
      <c r="B955" s="205">
        <v>926</v>
      </c>
      <c r="C955" s="132"/>
      <c r="D955" s="64"/>
      <c r="E955" s="288" t="str">
        <f>IF(ISBLANK(D955), "", VLOOKUP(D955, Z!$A$2:$C$4127, 3, FALSE))</f>
        <v/>
      </c>
      <c r="F955" s="133"/>
      <c r="G955" s="133"/>
      <c r="H955" s="133"/>
      <c r="I955" s="133"/>
      <c r="J955" s="225"/>
      <c r="K955" s="212"/>
      <c r="L955" s="133"/>
      <c r="M955" s="133"/>
      <c r="N955" s="133"/>
      <c r="O955" s="133"/>
      <c r="P955" s="133"/>
      <c r="Q955" s="133"/>
      <c r="R955" s="133"/>
      <c r="S955" s="212"/>
      <c r="T955" s="152"/>
      <c r="U955" s="134"/>
      <c r="V955" s="132"/>
      <c r="W955" s="64"/>
      <c r="X955" s="288" t="str">
        <f>IF(ISBLANK(W955), "", VLOOKUP(W955, Z!$A$2:$C$4127, 3, FALSE))</f>
        <v/>
      </c>
      <c r="Y955" s="162"/>
      <c r="Z955" s="209">
        <f t="shared" si="14"/>
        <v>0</v>
      </c>
      <c r="AA955" s="203"/>
    </row>
    <row r="956" spans="1:27" ht="12.75" customHeight="1" x14ac:dyDescent="0.2">
      <c r="A956" s="208"/>
      <c r="B956" s="205">
        <v>927</v>
      </c>
      <c r="C956" s="132"/>
      <c r="D956" s="64"/>
      <c r="E956" s="288" t="str">
        <f>IF(ISBLANK(D956), "", VLOOKUP(D956, Z!$A$2:$C$4127, 3, FALSE))</f>
        <v/>
      </c>
      <c r="F956" s="133"/>
      <c r="G956" s="133"/>
      <c r="H956" s="133"/>
      <c r="I956" s="133"/>
      <c r="J956" s="225"/>
      <c r="K956" s="212"/>
      <c r="L956" s="133"/>
      <c r="M956" s="133"/>
      <c r="N956" s="133"/>
      <c r="O956" s="133"/>
      <c r="P956" s="133"/>
      <c r="Q956" s="133"/>
      <c r="R956" s="133"/>
      <c r="S956" s="212"/>
      <c r="T956" s="152"/>
      <c r="U956" s="134"/>
      <c r="V956" s="132"/>
      <c r="W956" s="64"/>
      <c r="X956" s="288" t="str">
        <f>IF(ISBLANK(W956), "", VLOOKUP(W956, Z!$A$2:$C$4127, 3, FALSE))</f>
        <v/>
      </c>
      <c r="Y956" s="162"/>
      <c r="Z956" s="209">
        <f t="shared" si="14"/>
        <v>0</v>
      </c>
      <c r="AA956" s="203"/>
    </row>
    <row r="957" spans="1:27" ht="12.75" customHeight="1" x14ac:dyDescent="0.2">
      <c r="A957" s="208"/>
      <c r="B957" s="205">
        <v>928</v>
      </c>
      <c r="C957" s="132"/>
      <c r="D957" s="64"/>
      <c r="E957" s="288" t="str">
        <f>IF(ISBLANK(D957), "", VLOOKUP(D957, Z!$A$2:$C$4127, 3, FALSE))</f>
        <v/>
      </c>
      <c r="F957" s="133"/>
      <c r="G957" s="133"/>
      <c r="H957" s="133"/>
      <c r="I957" s="133"/>
      <c r="J957" s="225"/>
      <c r="K957" s="212"/>
      <c r="L957" s="133"/>
      <c r="M957" s="133"/>
      <c r="N957" s="133"/>
      <c r="O957" s="133"/>
      <c r="P957" s="133"/>
      <c r="Q957" s="133"/>
      <c r="R957" s="133"/>
      <c r="S957" s="212"/>
      <c r="T957" s="152"/>
      <c r="U957" s="134"/>
      <c r="V957" s="132"/>
      <c r="W957" s="64"/>
      <c r="X957" s="288" t="str">
        <f>IF(ISBLANK(W957), "", VLOOKUP(W957, Z!$A$2:$C$4127, 3, FALSE))</f>
        <v/>
      </c>
      <c r="Y957" s="162"/>
      <c r="Z957" s="209">
        <f t="shared" si="14"/>
        <v>0</v>
      </c>
      <c r="AA957" s="203"/>
    </row>
    <row r="958" spans="1:27" ht="12.75" customHeight="1" x14ac:dyDescent="0.2">
      <c r="A958" s="208"/>
      <c r="B958" s="205">
        <v>929</v>
      </c>
      <c r="C958" s="132"/>
      <c r="D958" s="64"/>
      <c r="E958" s="288" t="str">
        <f>IF(ISBLANK(D958), "", VLOOKUP(D958, Z!$A$2:$C$4127, 3, FALSE))</f>
        <v/>
      </c>
      <c r="F958" s="133"/>
      <c r="G958" s="133"/>
      <c r="H958" s="133"/>
      <c r="I958" s="133"/>
      <c r="J958" s="225"/>
      <c r="K958" s="212"/>
      <c r="L958" s="133"/>
      <c r="M958" s="133"/>
      <c r="N958" s="133"/>
      <c r="O958" s="133"/>
      <c r="P958" s="133"/>
      <c r="Q958" s="133"/>
      <c r="R958" s="133"/>
      <c r="S958" s="212"/>
      <c r="T958" s="152"/>
      <c r="U958" s="134"/>
      <c r="V958" s="132"/>
      <c r="W958" s="64"/>
      <c r="X958" s="288" t="str">
        <f>IF(ISBLANK(W958), "", VLOOKUP(W958, Z!$A$2:$C$4127, 3, FALSE))</f>
        <v/>
      </c>
      <c r="Y958" s="162"/>
      <c r="Z958" s="209">
        <f t="shared" si="14"/>
        <v>0</v>
      </c>
      <c r="AA958" s="203"/>
    </row>
    <row r="959" spans="1:27" ht="12.75" customHeight="1" x14ac:dyDescent="0.2">
      <c r="A959" s="208"/>
      <c r="B959" s="205">
        <v>930</v>
      </c>
      <c r="C959" s="132"/>
      <c r="D959" s="64"/>
      <c r="E959" s="288" t="str">
        <f>IF(ISBLANK(D959), "", VLOOKUP(D959, Z!$A$2:$C$4127, 3, FALSE))</f>
        <v/>
      </c>
      <c r="F959" s="133"/>
      <c r="G959" s="133"/>
      <c r="H959" s="133"/>
      <c r="I959" s="133"/>
      <c r="J959" s="225"/>
      <c r="K959" s="212"/>
      <c r="L959" s="133"/>
      <c r="M959" s="133"/>
      <c r="N959" s="133"/>
      <c r="O959" s="133"/>
      <c r="P959" s="133"/>
      <c r="Q959" s="133"/>
      <c r="R959" s="133"/>
      <c r="S959" s="212"/>
      <c r="T959" s="152"/>
      <c r="U959" s="134"/>
      <c r="V959" s="132"/>
      <c r="W959" s="64"/>
      <c r="X959" s="288" t="str">
        <f>IF(ISBLANK(W959), "", VLOOKUP(W959, Z!$A$2:$C$4127, 3, FALSE))</f>
        <v/>
      </c>
      <c r="Y959" s="162"/>
      <c r="Z959" s="209">
        <f t="shared" si="14"/>
        <v>0</v>
      </c>
      <c r="AA959" s="203"/>
    </row>
    <row r="960" spans="1:27" ht="12.75" customHeight="1" x14ac:dyDescent="0.2">
      <c r="A960" s="208"/>
      <c r="B960" s="205">
        <v>931</v>
      </c>
      <c r="C960" s="132"/>
      <c r="D960" s="64"/>
      <c r="E960" s="288" t="str">
        <f>IF(ISBLANK(D960), "", VLOOKUP(D960, Z!$A$2:$C$4127, 3, FALSE))</f>
        <v/>
      </c>
      <c r="F960" s="133"/>
      <c r="G960" s="133"/>
      <c r="H960" s="133"/>
      <c r="I960" s="133"/>
      <c r="J960" s="225"/>
      <c r="K960" s="212"/>
      <c r="L960" s="133"/>
      <c r="M960" s="133"/>
      <c r="N960" s="133"/>
      <c r="O960" s="133"/>
      <c r="P960" s="133"/>
      <c r="Q960" s="133"/>
      <c r="R960" s="133"/>
      <c r="S960" s="212"/>
      <c r="T960" s="152"/>
      <c r="U960" s="134"/>
      <c r="V960" s="132"/>
      <c r="W960" s="64"/>
      <c r="X960" s="288" t="str">
        <f>IF(ISBLANK(W960), "", VLOOKUP(W960, Z!$A$2:$C$4127, 3, FALSE))</f>
        <v/>
      </c>
      <c r="Y960" s="162"/>
      <c r="Z960" s="209">
        <f t="shared" si="14"/>
        <v>0</v>
      </c>
      <c r="AA960" s="203"/>
    </row>
    <row r="961" spans="1:27" ht="12.75" customHeight="1" x14ac:dyDescent="0.2">
      <c r="A961" s="208"/>
      <c r="B961" s="205">
        <v>932</v>
      </c>
      <c r="C961" s="132"/>
      <c r="D961" s="64"/>
      <c r="E961" s="288" t="str">
        <f>IF(ISBLANK(D961), "", VLOOKUP(D961, Z!$A$2:$C$4127, 3, FALSE))</f>
        <v/>
      </c>
      <c r="F961" s="133"/>
      <c r="G961" s="133"/>
      <c r="H961" s="133"/>
      <c r="I961" s="133"/>
      <c r="J961" s="225"/>
      <c r="K961" s="212"/>
      <c r="L961" s="133"/>
      <c r="M961" s="133"/>
      <c r="N961" s="133"/>
      <c r="O961" s="133"/>
      <c r="P961" s="133"/>
      <c r="Q961" s="133"/>
      <c r="R961" s="133"/>
      <c r="S961" s="212"/>
      <c r="T961" s="152"/>
      <c r="U961" s="134"/>
      <c r="V961" s="132"/>
      <c r="W961" s="64"/>
      <c r="X961" s="288" t="str">
        <f>IF(ISBLANK(W961), "", VLOOKUP(W961, Z!$A$2:$C$4127, 3, FALSE))</f>
        <v/>
      </c>
      <c r="Y961" s="162"/>
      <c r="Z961" s="209">
        <f t="shared" si="14"/>
        <v>0</v>
      </c>
      <c r="AA961" s="203"/>
    </row>
    <row r="962" spans="1:27" ht="12.75" customHeight="1" x14ac:dyDescent="0.2">
      <c r="A962" s="208"/>
      <c r="B962" s="205">
        <v>933</v>
      </c>
      <c r="C962" s="132"/>
      <c r="D962" s="64"/>
      <c r="E962" s="288" t="str">
        <f>IF(ISBLANK(D962), "", VLOOKUP(D962, Z!$A$2:$C$4127, 3, FALSE))</f>
        <v/>
      </c>
      <c r="F962" s="133"/>
      <c r="G962" s="133"/>
      <c r="H962" s="133"/>
      <c r="I962" s="133"/>
      <c r="J962" s="225"/>
      <c r="K962" s="212"/>
      <c r="L962" s="133"/>
      <c r="M962" s="133"/>
      <c r="N962" s="133"/>
      <c r="O962" s="133"/>
      <c r="P962" s="133"/>
      <c r="Q962" s="133"/>
      <c r="R962" s="133"/>
      <c r="S962" s="212"/>
      <c r="T962" s="152"/>
      <c r="U962" s="134"/>
      <c r="V962" s="132"/>
      <c r="W962" s="64"/>
      <c r="X962" s="288" t="str">
        <f>IF(ISBLANK(W962), "", VLOOKUP(W962, Z!$A$2:$C$4127, 3, FALSE))</f>
        <v/>
      </c>
      <c r="Y962" s="162"/>
      <c r="Z962" s="209">
        <f t="shared" si="14"/>
        <v>0</v>
      </c>
      <c r="AA962" s="203"/>
    </row>
    <row r="963" spans="1:27" ht="12.75" customHeight="1" x14ac:dyDescent="0.2">
      <c r="A963" s="208"/>
      <c r="B963" s="205">
        <v>934</v>
      </c>
      <c r="C963" s="132"/>
      <c r="D963" s="64"/>
      <c r="E963" s="288" t="str">
        <f>IF(ISBLANK(D963), "", VLOOKUP(D963, Z!$A$2:$C$4127, 3, FALSE))</f>
        <v/>
      </c>
      <c r="F963" s="133"/>
      <c r="G963" s="133"/>
      <c r="H963" s="133"/>
      <c r="I963" s="133"/>
      <c r="J963" s="225"/>
      <c r="K963" s="212"/>
      <c r="L963" s="133"/>
      <c r="M963" s="133"/>
      <c r="N963" s="133"/>
      <c r="O963" s="133"/>
      <c r="P963" s="133"/>
      <c r="Q963" s="133"/>
      <c r="R963" s="133"/>
      <c r="S963" s="212"/>
      <c r="T963" s="152"/>
      <c r="U963" s="134"/>
      <c r="V963" s="132"/>
      <c r="W963" s="64"/>
      <c r="X963" s="288" t="str">
        <f>IF(ISBLANK(W963), "", VLOOKUP(W963, Z!$A$2:$C$4127, 3, FALSE))</f>
        <v/>
      </c>
      <c r="Y963" s="162"/>
      <c r="Z963" s="209">
        <f t="shared" si="14"/>
        <v>0</v>
      </c>
      <c r="AA963" s="203"/>
    </row>
    <row r="964" spans="1:27" ht="12.75" customHeight="1" x14ac:dyDescent="0.2">
      <c r="A964" s="208"/>
      <c r="B964" s="205">
        <v>935</v>
      </c>
      <c r="C964" s="132"/>
      <c r="D964" s="64"/>
      <c r="E964" s="288" t="str">
        <f>IF(ISBLANK(D964), "", VLOOKUP(D964, Z!$A$2:$C$4127, 3, FALSE))</f>
        <v/>
      </c>
      <c r="F964" s="133"/>
      <c r="G964" s="133"/>
      <c r="H964" s="133"/>
      <c r="I964" s="133"/>
      <c r="J964" s="225"/>
      <c r="K964" s="212"/>
      <c r="L964" s="133"/>
      <c r="M964" s="133"/>
      <c r="N964" s="133"/>
      <c r="O964" s="133"/>
      <c r="P964" s="133"/>
      <c r="Q964" s="133"/>
      <c r="R964" s="133"/>
      <c r="S964" s="212"/>
      <c r="T964" s="152"/>
      <c r="U964" s="134"/>
      <c r="V964" s="132"/>
      <c r="W964" s="64"/>
      <c r="X964" s="288" t="str">
        <f>IF(ISBLANK(W964), "", VLOOKUP(W964, Z!$A$2:$C$4127, 3, FALSE))</f>
        <v/>
      </c>
      <c r="Y964" s="162"/>
      <c r="Z964" s="209">
        <f t="shared" si="14"/>
        <v>0</v>
      </c>
      <c r="AA964" s="203"/>
    </row>
    <row r="965" spans="1:27" ht="12.75" customHeight="1" x14ac:dyDescent="0.2">
      <c r="A965" s="208"/>
      <c r="B965" s="205">
        <v>936</v>
      </c>
      <c r="C965" s="132"/>
      <c r="D965" s="64"/>
      <c r="E965" s="288" t="str">
        <f>IF(ISBLANK(D965), "", VLOOKUP(D965, Z!$A$2:$C$4127, 3, FALSE))</f>
        <v/>
      </c>
      <c r="F965" s="133"/>
      <c r="G965" s="133"/>
      <c r="H965" s="133"/>
      <c r="I965" s="133"/>
      <c r="J965" s="225"/>
      <c r="K965" s="212"/>
      <c r="L965" s="133"/>
      <c r="M965" s="133"/>
      <c r="N965" s="133"/>
      <c r="O965" s="133"/>
      <c r="P965" s="133"/>
      <c r="Q965" s="133"/>
      <c r="R965" s="133"/>
      <c r="S965" s="212"/>
      <c r="T965" s="152"/>
      <c r="U965" s="134"/>
      <c r="V965" s="132"/>
      <c r="W965" s="64"/>
      <c r="X965" s="288" t="str">
        <f>IF(ISBLANK(W965), "", VLOOKUP(W965, Z!$A$2:$C$4127, 3, FALSE))</f>
        <v/>
      </c>
      <c r="Y965" s="162"/>
      <c r="Z965" s="209">
        <f t="shared" si="14"/>
        <v>0</v>
      </c>
      <c r="AA965" s="203"/>
    </row>
    <row r="966" spans="1:27" ht="12.75" customHeight="1" x14ac:dyDescent="0.2">
      <c r="A966" s="208"/>
      <c r="B966" s="205">
        <v>937</v>
      </c>
      <c r="C966" s="132"/>
      <c r="D966" s="64"/>
      <c r="E966" s="288" t="str">
        <f>IF(ISBLANK(D966), "", VLOOKUP(D966, Z!$A$2:$C$4127, 3, FALSE))</f>
        <v/>
      </c>
      <c r="F966" s="133"/>
      <c r="G966" s="133"/>
      <c r="H966" s="133"/>
      <c r="I966" s="133"/>
      <c r="J966" s="225"/>
      <c r="K966" s="212"/>
      <c r="L966" s="133"/>
      <c r="M966" s="133"/>
      <c r="N966" s="133"/>
      <c r="O966" s="133"/>
      <c r="P966" s="133"/>
      <c r="Q966" s="133"/>
      <c r="R966" s="133"/>
      <c r="S966" s="212"/>
      <c r="T966" s="152"/>
      <c r="U966" s="134"/>
      <c r="V966" s="132"/>
      <c r="W966" s="64"/>
      <c r="X966" s="288" t="str">
        <f>IF(ISBLANK(W966), "", VLOOKUP(W966, Z!$A$2:$C$4127, 3, FALSE))</f>
        <v/>
      </c>
      <c r="Y966" s="162"/>
      <c r="Z966" s="209">
        <f t="shared" si="14"/>
        <v>0</v>
      </c>
      <c r="AA966" s="203"/>
    </row>
    <row r="967" spans="1:27" ht="12.75" customHeight="1" x14ac:dyDescent="0.2">
      <c r="A967" s="208"/>
      <c r="B967" s="205">
        <v>938</v>
      </c>
      <c r="C967" s="132"/>
      <c r="D967" s="64"/>
      <c r="E967" s="288" t="str">
        <f>IF(ISBLANK(D967), "", VLOOKUP(D967, Z!$A$2:$C$4127, 3, FALSE))</f>
        <v/>
      </c>
      <c r="F967" s="133"/>
      <c r="G967" s="133"/>
      <c r="H967" s="133"/>
      <c r="I967" s="133"/>
      <c r="J967" s="225"/>
      <c r="K967" s="212"/>
      <c r="L967" s="133"/>
      <c r="M967" s="133"/>
      <c r="N967" s="133"/>
      <c r="O967" s="133"/>
      <c r="P967" s="133"/>
      <c r="Q967" s="133"/>
      <c r="R967" s="133"/>
      <c r="S967" s="212"/>
      <c r="T967" s="152"/>
      <c r="U967" s="134"/>
      <c r="V967" s="132"/>
      <c r="W967" s="64"/>
      <c r="X967" s="288" t="str">
        <f>IF(ISBLANK(W967), "", VLOOKUP(W967, Z!$A$2:$C$4127, 3, FALSE))</f>
        <v/>
      </c>
      <c r="Y967" s="162"/>
      <c r="Z967" s="209">
        <f t="shared" si="14"/>
        <v>0</v>
      </c>
      <c r="AA967" s="203"/>
    </row>
    <row r="968" spans="1:27" ht="12.75" customHeight="1" x14ac:dyDescent="0.2">
      <c r="A968" s="208"/>
      <c r="B968" s="205">
        <v>939</v>
      </c>
      <c r="C968" s="132"/>
      <c r="D968" s="64"/>
      <c r="E968" s="288" t="str">
        <f>IF(ISBLANK(D968), "", VLOOKUP(D968, Z!$A$2:$C$4127, 3, FALSE))</f>
        <v/>
      </c>
      <c r="F968" s="133"/>
      <c r="G968" s="133"/>
      <c r="H968" s="133"/>
      <c r="I968" s="133"/>
      <c r="J968" s="225"/>
      <c r="K968" s="212"/>
      <c r="L968" s="133"/>
      <c r="M968" s="133"/>
      <c r="N968" s="133"/>
      <c r="O968" s="133"/>
      <c r="P968" s="133"/>
      <c r="Q968" s="133"/>
      <c r="R968" s="133"/>
      <c r="S968" s="212"/>
      <c r="T968" s="152"/>
      <c r="U968" s="134"/>
      <c r="V968" s="132"/>
      <c r="W968" s="64"/>
      <c r="X968" s="288" t="str">
        <f>IF(ISBLANK(W968), "", VLOOKUP(W968, Z!$A$2:$C$4127, 3, FALSE))</f>
        <v/>
      </c>
      <c r="Y968" s="162"/>
      <c r="Z968" s="209">
        <f t="shared" si="14"/>
        <v>0</v>
      </c>
      <c r="AA968" s="203"/>
    </row>
    <row r="969" spans="1:27" ht="12.75" customHeight="1" x14ac:dyDescent="0.2">
      <c r="A969" s="208"/>
      <c r="B969" s="205">
        <v>940</v>
      </c>
      <c r="C969" s="132"/>
      <c r="D969" s="64"/>
      <c r="E969" s="288" t="str">
        <f>IF(ISBLANK(D969), "", VLOOKUP(D969, Z!$A$2:$C$4127, 3, FALSE))</f>
        <v/>
      </c>
      <c r="F969" s="133"/>
      <c r="G969" s="133"/>
      <c r="H969" s="133"/>
      <c r="I969" s="133"/>
      <c r="J969" s="225"/>
      <c r="K969" s="212"/>
      <c r="L969" s="133"/>
      <c r="M969" s="133"/>
      <c r="N969" s="133"/>
      <c r="O969" s="133"/>
      <c r="P969" s="133"/>
      <c r="Q969" s="133"/>
      <c r="R969" s="133"/>
      <c r="S969" s="212"/>
      <c r="T969" s="152"/>
      <c r="U969" s="134"/>
      <c r="V969" s="132"/>
      <c r="W969" s="64"/>
      <c r="X969" s="288" t="str">
        <f>IF(ISBLANK(W969), "", VLOOKUP(W969, Z!$A$2:$C$4127, 3, FALSE))</f>
        <v/>
      </c>
      <c r="Y969" s="162"/>
      <c r="Z969" s="209">
        <f t="shared" si="14"/>
        <v>0</v>
      </c>
      <c r="AA969" s="203"/>
    </row>
    <row r="970" spans="1:27" ht="12.75" customHeight="1" x14ac:dyDescent="0.2">
      <c r="A970" s="208"/>
      <c r="B970" s="205">
        <v>941</v>
      </c>
      <c r="C970" s="132"/>
      <c r="D970" s="64"/>
      <c r="E970" s="288" t="str">
        <f>IF(ISBLANK(D970), "", VLOOKUP(D970, Z!$A$2:$C$4127, 3, FALSE))</f>
        <v/>
      </c>
      <c r="F970" s="133"/>
      <c r="G970" s="133"/>
      <c r="H970" s="133"/>
      <c r="I970" s="133"/>
      <c r="J970" s="225"/>
      <c r="K970" s="212"/>
      <c r="L970" s="133"/>
      <c r="M970" s="133"/>
      <c r="N970" s="133"/>
      <c r="O970" s="133"/>
      <c r="P970" s="133"/>
      <c r="Q970" s="133"/>
      <c r="R970" s="133"/>
      <c r="S970" s="212"/>
      <c r="T970" s="152"/>
      <c r="U970" s="134"/>
      <c r="V970" s="132"/>
      <c r="W970" s="64"/>
      <c r="X970" s="288" t="str">
        <f>IF(ISBLANK(W970), "", VLOOKUP(W970, Z!$A$2:$C$4127, 3, FALSE))</f>
        <v/>
      </c>
      <c r="Y970" s="162"/>
      <c r="Z970" s="209">
        <f t="shared" si="14"/>
        <v>0</v>
      </c>
      <c r="AA970" s="203"/>
    </row>
    <row r="971" spans="1:27" ht="12.75" customHeight="1" x14ac:dyDescent="0.2">
      <c r="A971" s="208"/>
      <c r="B971" s="205">
        <v>942</v>
      </c>
      <c r="C971" s="132"/>
      <c r="D971" s="64"/>
      <c r="E971" s="288" t="str">
        <f>IF(ISBLANK(D971), "", VLOOKUP(D971, Z!$A$2:$C$4127, 3, FALSE))</f>
        <v/>
      </c>
      <c r="F971" s="133"/>
      <c r="G971" s="133"/>
      <c r="H971" s="133"/>
      <c r="I971" s="133"/>
      <c r="J971" s="225"/>
      <c r="K971" s="212"/>
      <c r="L971" s="133"/>
      <c r="M971" s="133"/>
      <c r="N971" s="133"/>
      <c r="O971" s="133"/>
      <c r="P971" s="133"/>
      <c r="Q971" s="133"/>
      <c r="R971" s="133"/>
      <c r="S971" s="212"/>
      <c r="T971" s="152"/>
      <c r="U971" s="134"/>
      <c r="V971" s="132"/>
      <c r="W971" s="64"/>
      <c r="X971" s="288" t="str">
        <f>IF(ISBLANK(W971), "", VLOOKUP(W971, Z!$A$2:$C$4127, 3, FALSE))</f>
        <v/>
      </c>
      <c r="Y971" s="162"/>
      <c r="Z971" s="209">
        <f t="shared" si="14"/>
        <v>0</v>
      </c>
      <c r="AA971" s="203"/>
    </row>
    <row r="972" spans="1:27" ht="12.75" customHeight="1" x14ac:dyDescent="0.2">
      <c r="A972" s="208"/>
      <c r="B972" s="205">
        <v>943</v>
      </c>
      <c r="C972" s="132"/>
      <c r="D972" s="64"/>
      <c r="E972" s="288" t="str">
        <f>IF(ISBLANK(D972), "", VLOOKUP(D972, Z!$A$2:$C$4127, 3, FALSE))</f>
        <v/>
      </c>
      <c r="F972" s="133"/>
      <c r="G972" s="133"/>
      <c r="H972" s="133"/>
      <c r="I972" s="133"/>
      <c r="J972" s="225"/>
      <c r="K972" s="212"/>
      <c r="L972" s="133"/>
      <c r="M972" s="133"/>
      <c r="N972" s="133"/>
      <c r="O972" s="133"/>
      <c r="P972" s="133"/>
      <c r="Q972" s="133"/>
      <c r="R972" s="133"/>
      <c r="S972" s="212"/>
      <c r="T972" s="152"/>
      <c r="U972" s="134"/>
      <c r="V972" s="132"/>
      <c r="W972" s="64"/>
      <c r="X972" s="288" t="str">
        <f>IF(ISBLANK(W972), "", VLOOKUP(W972, Z!$A$2:$C$4127, 3, FALSE))</f>
        <v/>
      </c>
      <c r="Y972" s="162"/>
      <c r="Z972" s="209">
        <f t="shared" si="14"/>
        <v>0</v>
      </c>
      <c r="AA972" s="203"/>
    </row>
    <row r="973" spans="1:27" ht="12.75" customHeight="1" x14ac:dyDescent="0.2">
      <c r="A973" s="208"/>
      <c r="B973" s="205">
        <v>944</v>
      </c>
      <c r="C973" s="132"/>
      <c r="D973" s="64"/>
      <c r="E973" s="288" t="str">
        <f>IF(ISBLANK(D973), "", VLOOKUP(D973, Z!$A$2:$C$4127, 3, FALSE))</f>
        <v/>
      </c>
      <c r="F973" s="133"/>
      <c r="G973" s="133"/>
      <c r="H973" s="133"/>
      <c r="I973" s="133"/>
      <c r="J973" s="225"/>
      <c r="K973" s="212"/>
      <c r="L973" s="133"/>
      <c r="M973" s="133"/>
      <c r="N973" s="133"/>
      <c r="O973" s="133"/>
      <c r="P973" s="133"/>
      <c r="Q973" s="133"/>
      <c r="R973" s="133"/>
      <c r="S973" s="212"/>
      <c r="T973" s="152"/>
      <c r="U973" s="134"/>
      <c r="V973" s="132"/>
      <c r="W973" s="64"/>
      <c r="X973" s="288" t="str">
        <f>IF(ISBLANK(W973), "", VLOOKUP(W973, Z!$A$2:$C$4127, 3, FALSE))</f>
        <v/>
      </c>
      <c r="Y973" s="162"/>
      <c r="Z973" s="209">
        <f t="shared" si="14"/>
        <v>0</v>
      </c>
      <c r="AA973" s="203"/>
    </row>
    <row r="974" spans="1:27" ht="12.75" customHeight="1" x14ac:dyDescent="0.2">
      <c r="A974" s="208"/>
      <c r="B974" s="205">
        <v>945</v>
      </c>
      <c r="C974" s="132"/>
      <c r="D974" s="64"/>
      <c r="E974" s="288" t="str">
        <f>IF(ISBLANK(D974), "", VLOOKUP(D974, Z!$A$2:$C$4127, 3, FALSE))</f>
        <v/>
      </c>
      <c r="F974" s="133"/>
      <c r="G974" s="133"/>
      <c r="H974" s="133"/>
      <c r="I974" s="133"/>
      <c r="J974" s="225"/>
      <c r="K974" s="212"/>
      <c r="L974" s="133"/>
      <c r="M974" s="133"/>
      <c r="N974" s="133"/>
      <c r="O974" s="133"/>
      <c r="P974" s="133"/>
      <c r="Q974" s="133"/>
      <c r="R974" s="133"/>
      <c r="S974" s="212"/>
      <c r="T974" s="152"/>
      <c r="U974" s="134"/>
      <c r="V974" s="132"/>
      <c r="W974" s="64"/>
      <c r="X974" s="288" t="str">
        <f>IF(ISBLANK(W974), "", VLOOKUP(W974, Z!$A$2:$C$4127, 3, FALSE))</f>
        <v/>
      </c>
      <c r="Y974" s="162"/>
      <c r="Z974" s="209">
        <f t="shared" si="14"/>
        <v>0</v>
      </c>
      <c r="AA974" s="203"/>
    </row>
    <row r="975" spans="1:27" ht="12.75" customHeight="1" x14ac:dyDescent="0.2">
      <c r="A975" s="208"/>
      <c r="B975" s="205">
        <v>946</v>
      </c>
      <c r="C975" s="132"/>
      <c r="D975" s="64"/>
      <c r="E975" s="288" t="str">
        <f>IF(ISBLANK(D975), "", VLOOKUP(D975, Z!$A$2:$C$4127, 3, FALSE))</f>
        <v/>
      </c>
      <c r="F975" s="133"/>
      <c r="G975" s="133"/>
      <c r="H975" s="133"/>
      <c r="I975" s="133"/>
      <c r="J975" s="225"/>
      <c r="K975" s="212"/>
      <c r="L975" s="133"/>
      <c r="M975" s="133"/>
      <c r="N975" s="133"/>
      <c r="O975" s="133"/>
      <c r="P975" s="133"/>
      <c r="Q975" s="133"/>
      <c r="R975" s="133"/>
      <c r="S975" s="212"/>
      <c r="T975" s="152"/>
      <c r="U975" s="134"/>
      <c r="V975" s="132"/>
      <c r="W975" s="64"/>
      <c r="X975" s="288" t="str">
        <f>IF(ISBLANK(W975), "", VLOOKUP(W975, Z!$A$2:$C$4127, 3, FALSE))</f>
        <v/>
      </c>
      <c r="Y975" s="162"/>
      <c r="Z975" s="209">
        <f t="shared" si="14"/>
        <v>0</v>
      </c>
      <c r="AA975" s="203"/>
    </row>
    <row r="976" spans="1:27" ht="12.75" customHeight="1" x14ac:dyDescent="0.2">
      <c r="A976" s="208"/>
      <c r="B976" s="205">
        <v>947</v>
      </c>
      <c r="C976" s="132"/>
      <c r="D976" s="64"/>
      <c r="E976" s="288" t="str">
        <f>IF(ISBLANK(D976), "", VLOOKUP(D976, Z!$A$2:$C$4127, 3, FALSE))</f>
        <v/>
      </c>
      <c r="F976" s="133"/>
      <c r="G976" s="133"/>
      <c r="H976" s="133"/>
      <c r="I976" s="133"/>
      <c r="J976" s="225"/>
      <c r="K976" s="212"/>
      <c r="L976" s="133"/>
      <c r="M976" s="133"/>
      <c r="N976" s="133"/>
      <c r="O976" s="133"/>
      <c r="P976" s="133"/>
      <c r="Q976" s="133"/>
      <c r="R976" s="133"/>
      <c r="S976" s="212"/>
      <c r="T976" s="152"/>
      <c r="U976" s="134"/>
      <c r="V976" s="132"/>
      <c r="W976" s="64"/>
      <c r="X976" s="288" t="str">
        <f>IF(ISBLANK(W976), "", VLOOKUP(W976, Z!$A$2:$C$4127, 3, FALSE))</f>
        <v/>
      </c>
      <c r="Y976" s="162"/>
      <c r="Z976" s="209">
        <f t="shared" si="14"/>
        <v>0</v>
      </c>
      <c r="AA976" s="203"/>
    </row>
    <row r="977" spans="1:27" ht="12.75" customHeight="1" x14ac:dyDescent="0.2">
      <c r="A977" s="208"/>
      <c r="B977" s="205">
        <v>948</v>
      </c>
      <c r="C977" s="132"/>
      <c r="D977" s="64"/>
      <c r="E977" s="288" t="str">
        <f>IF(ISBLANK(D977), "", VLOOKUP(D977, Z!$A$2:$C$4127, 3, FALSE))</f>
        <v/>
      </c>
      <c r="F977" s="133"/>
      <c r="G977" s="133"/>
      <c r="H977" s="133"/>
      <c r="I977" s="133"/>
      <c r="J977" s="225"/>
      <c r="K977" s="212"/>
      <c r="L977" s="133"/>
      <c r="M977" s="133"/>
      <c r="N977" s="133"/>
      <c r="O977" s="133"/>
      <c r="P977" s="133"/>
      <c r="Q977" s="133"/>
      <c r="R977" s="133"/>
      <c r="S977" s="212"/>
      <c r="T977" s="152"/>
      <c r="U977" s="134"/>
      <c r="V977" s="132"/>
      <c r="W977" s="64"/>
      <c r="X977" s="288" t="str">
        <f>IF(ISBLANK(W977), "", VLOOKUP(W977, Z!$A$2:$C$4127, 3, FALSE))</f>
        <v/>
      </c>
      <c r="Y977" s="162"/>
      <c r="Z977" s="209">
        <f t="shared" si="14"/>
        <v>0</v>
      </c>
      <c r="AA977" s="203"/>
    </row>
    <row r="978" spans="1:27" ht="12.75" customHeight="1" x14ac:dyDescent="0.2">
      <c r="A978" s="208"/>
      <c r="B978" s="205">
        <v>949</v>
      </c>
      <c r="C978" s="132"/>
      <c r="D978" s="64"/>
      <c r="E978" s="288" t="str">
        <f>IF(ISBLANK(D978), "", VLOOKUP(D978, Z!$A$2:$C$4127, 3, FALSE))</f>
        <v/>
      </c>
      <c r="F978" s="133"/>
      <c r="G978" s="133"/>
      <c r="H978" s="133"/>
      <c r="I978" s="133"/>
      <c r="J978" s="225"/>
      <c r="K978" s="212"/>
      <c r="L978" s="133"/>
      <c r="M978" s="133"/>
      <c r="N978" s="133"/>
      <c r="O978" s="133"/>
      <c r="P978" s="133"/>
      <c r="Q978" s="133"/>
      <c r="R978" s="133"/>
      <c r="S978" s="212"/>
      <c r="T978" s="152"/>
      <c r="U978" s="134"/>
      <c r="V978" s="132"/>
      <c r="W978" s="64"/>
      <c r="X978" s="288" t="str">
        <f>IF(ISBLANK(W978), "", VLOOKUP(W978, Z!$A$2:$C$4127, 3, FALSE))</f>
        <v/>
      </c>
      <c r="Y978" s="162"/>
      <c r="Z978" s="209">
        <f t="shared" si="14"/>
        <v>0</v>
      </c>
      <c r="AA978" s="203"/>
    </row>
    <row r="979" spans="1:27" ht="12.75" customHeight="1" x14ac:dyDescent="0.2">
      <c r="A979" s="208"/>
      <c r="B979" s="205">
        <v>950</v>
      </c>
      <c r="C979" s="132"/>
      <c r="D979" s="64"/>
      <c r="E979" s="288" t="str">
        <f>IF(ISBLANK(D979), "", VLOOKUP(D979, Z!$A$2:$C$4127, 3, FALSE))</f>
        <v/>
      </c>
      <c r="F979" s="133"/>
      <c r="G979" s="133"/>
      <c r="H979" s="133"/>
      <c r="I979" s="133"/>
      <c r="J979" s="225"/>
      <c r="K979" s="212"/>
      <c r="L979" s="133"/>
      <c r="M979" s="133"/>
      <c r="N979" s="133"/>
      <c r="O979" s="133"/>
      <c r="P979" s="133"/>
      <c r="Q979" s="133"/>
      <c r="R979" s="133"/>
      <c r="S979" s="212"/>
      <c r="T979" s="152"/>
      <c r="U979" s="134"/>
      <c r="V979" s="132"/>
      <c r="W979" s="64"/>
      <c r="X979" s="288" t="str">
        <f>IF(ISBLANK(W979), "", VLOOKUP(W979, Z!$A$2:$C$4127, 3, FALSE))</f>
        <v/>
      </c>
      <c r="Y979" s="162"/>
      <c r="Z979" s="209">
        <f t="shared" si="14"/>
        <v>0</v>
      </c>
      <c r="AA979" s="203"/>
    </row>
    <row r="980" spans="1:27" ht="12.75" customHeight="1" x14ac:dyDescent="0.2">
      <c r="A980" s="208"/>
      <c r="B980" s="205">
        <v>951</v>
      </c>
      <c r="C980" s="132"/>
      <c r="D980" s="64"/>
      <c r="E980" s="288" t="str">
        <f>IF(ISBLANK(D980), "", VLOOKUP(D980, Z!$A$2:$C$4127, 3, FALSE))</f>
        <v/>
      </c>
      <c r="F980" s="133"/>
      <c r="G980" s="133"/>
      <c r="H980" s="133"/>
      <c r="I980" s="133"/>
      <c r="J980" s="225"/>
      <c r="K980" s="212"/>
      <c r="L980" s="133"/>
      <c r="M980" s="133"/>
      <c r="N980" s="133"/>
      <c r="O980" s="133"/>
      <c r="P980" s="133"/>
      <c r="Q980" s="133"/>
      <c r="R980" s="133"/>
      <c r="S980" s="212"/>
      <c r="T980" s="152"/>
      <c r="U980" s="134"/>
      <c r="V980" s="132"/>
      <c r="W980" s="64"/>
      <c r="X980" s="288" t="str">
        <f>IF(ISBLANK(W980), "", VLOOKUP(W980, Z!$A$2:$C$4127, 3, FALSE))</f>
        <v/>
      </c>
      <c r="Y980" s="162"/>
      <c r="Z980" s="209">
        <f t="shared" si="14"/>
        <v>0</v>
      </c>
      <c r="AA980" s="203"/>
    </row>
    <row r="981" spans="1:27" ht="12.75" customHeight="1" x14ac:dyDescent="0.2">
      <c r="A981" s="208"/>
      <c r="B981" s="205">
        <v>952</v>
      </c>
      <c r="C981" s="132"/>
      <c r="D981" s="64"/>
      <c r="E981" s="288" t="str">
        <f>IF(ISBLANK(D981), "", VLOOKUP(D981, Z!$A$2:$C$4127, 3, FALSE))</f>
        <v/>
      </c>
      <c r="F981" s="133"/>
      <c r="G981" s="133"/>
      <c r="H981" s="133"/>
      <c r="I981" s="133"/>
      <c r="J981" s="225"/>
      <c r="K981" s="212"/>
      <c r="L981" s="133"/>
      <c r="M981" s="133"/>
      <c r="N981" s="133"/>
      <c r="O981" s="133"/>
      <c r="P981" s="133"/>
      <c r="Q981" s="133"/>
      <c r="R981" s="133"/>
      <c r="S981" s="212"/>
      <c r="T981" s="152"/>
      <c r="U981" s="134"/>
      <c r="V981" s="132"/>
      <c r="W981" s="64"/>
      <c r="X981" s="288" t="str">
        <f>IF(ISBLANK(W981), "", VLOOKUP(W981, Z!$A$2:$C$4127, 3, FALSE))</f>
        <v/>
      </c>
      <c r="Y981" s="162"/>
      <c r="Z981" s="209">
        <f t="shared" si="14"/>
        <v>0</v>
      </c>
      <c r="AA981" s="203"/>
    </row>
    <row r="982" spans="1:27" ht="12.75" customHeight="1" x14ac:dyDescent="0.2">
      <c r="A982" s="208"/>
      <c r="B982" s="205">
        <v>953</v>
      </c>
      <c r="C982" s="132"/>
      <c r="D982" s="64"/>
      <c r="E982" s="288" t="str">
        <f>IF(ISBLANK(D982), "", VLOOKUP(D982, Z!$A$2:$C$4127, 3, FALSE))</f>
        <v/>
      </c>
      <c r="F982" s="133"/>
      <c r="G982" s="133"/>
      <c r="H982" s="133"/>
      <c r="I982" s="133"/>
      <c r="J982" s="225"/>
      <c r="K982" s="212"/>
      <c r="L982" s="133"/>
      <c r="M982" s="133"/>
      <c r="N982" s="133"/>
      <c r="O982" s="133"/>
      <c r="P982" s="133"/>
      <c r="Q982" s="133"/>
      <c r="R982" s="133"/>
      <c r="S982" s="212"/>
      <c r="T982" s="152"/>
      <c r="U982" s="134"/>
      <c r="V982" s="132"/>
      <c r="W982" s="64"/>
      <c r="X982" s="288" t="str">
        <f>IF(ISBLANK(W982), "", VLOOKUP(W982, Z!$A$2:$C$4127, 3, FALSE))</f>
        <v/>
      </c>
      <c r="Y982" s="162"/>
      <c r="Z982" s="209">
        <f t="shared" si="14"/>
        <v>0</v>
      </c>
      <c r="AA982" s="203"/>
    </row>
    <row r="983" spans="1:27" ht="12.75" customHeight="1" x14ac:dyDescent="0.2">
      <c r="A983" s="208"/>
      <c r="B983" s="205">
        <v>954</v>
      </c>
      <c r="C983" s="132"/>
      <c r="D983" s="64"/>
      <c r="E983" s="288" t="str">
        <f>IF(ISBLANK(D983), "", VLOOKUP(D983, Z!$A$2:$C$4127, 3, FALSE))</f>
        <v/>
      </c>
      <c r="F983" s="133"/>
      <c r="G983" s="133"/>
      <c r="H983" s="133"/>
      <c r="I983" s="133"/>
      <c r="J983" s="225"/>
      <c r="K983" s="212"/>
      <c r="L983" s="133"/>
      <c r="M983" s="133"/>
      <c r="N983" s="133"/>
      <c r="O983" s="133"/>
      <c r="P983" s="133"/>
      <c r="Q983" s="133"/>
      <c r="R983" s="133"/>
      <c r="S983" s="212"/>
      <c r="T983" s="152"/>
      <c r="U983" s="134"/>
      <c r="V983" s="132"/>
      <c r="W983" s="64"/>
      <c r="X983" s="288" t="str">
        <f>IF(ISBLANK(W983), "", VLOOKUP(W983, Z!$A$2:$C$4127, 3, FALSE))</f>
        <v/>
      </c>
      <c r="Y983" s="162"/>
      <c r="Z983" s="209">
        <f t="shared" si="14"/>
        <v>0</v>
      </c>
      <c r="AA983" s="203"/>
    </row>
    <row r="984" spans="1:27" ht="12.75" customHeight="1" x14ac:dyDescent="0.2">
      <c r="A984" s="208"/>
      <c r="B984" s="205">
        <v>955</v>
      </c>
      <c r="C984" s="132"/>
      <c r="D984" s="64"/>
      <c r="E984" s="288" t="str">
        <f>IF(ISBLANK(D984), "", VLOOKUP(D984, Z!$A$2:$C$4127, 3, FALSE))</f>
        <v/>
      </c>
      <c r="F984" s="133"/>
      <c r="G984" s="133"/>
      <c r="H984" s="133"/>
      <c r="I984" s="133"/>
      <c r="J984" s="225"/>
      <c r="K984" s="212"/>
      <c r="L984" s="133"/>
      <c r="M984" s="133"/>
      <c r="N984" s="133"/>
      <c r="O984" s="133"/>
      <c r="P984" s="133"/>
      <c r="Q984" s="133"/>
      <c r="R984" s="133"/>
      <c r="S984" s="212"/>
      <c r="T984" s="152"/>
      <c r="U984" s="134"/>
      <c r="V984" s="132"/>
      <c r="W984" s="64"/>
      <c r="X984" s="288" t="str">
        <f>IF(ISBLANK(W984), "", VLOOKUP(W984, Z!$A$2:$C$4127, 3, FALSE))</f>
        <v/>
      </c>
      <c r="Y984" s="162"/>
      <c r="Z984" s="209">
        <f t="shared" si="14"/>
        <v>0</v>
      </c>
      <c r="AA984" s="203"/>
    </row>
    <row r="985" spans="1:27" ht="12.75" customHeight="1" x14ac:dyDescent="0.2">
      <c r="A985" s="208"/>
      <c r="B985" s="205">
        <v>956</v>
      </c>
      <c r="C985" s="132"/>
      <c r="D985" s="64"/>
      <c r="E985" s="288" t="str">
        <f>IF(ISBLANK(D985), "", VLOOKUP(D985, Z!$A$2:$C$4127, 3, FALSE))</f>
        <v/>
      </c>
      <c r="F985" s="133"/>
      <c r="G985" s="133"/>
      <c r="H985" s="133"/>
      <c r="I985" s="133"/>
      <c r="J985" s="225"/>
      <c r="K985" s="212"/>
      <c r="L985" s="133"/>
      <c r="M985" s="133"/>
      <c r="N985" s="133"/>
      <c r="O985" s="133"/>
      <c r="P985" s="133"/>
      <c r="Q985" s="133"/>
      <c r="R985" s="133"/>
      <c r="S985" s="212"/>
      <c r="T985" s="152"/>
      <c r="U985" s="134"/>
      <c r="V985" s="132"/>
      <c r="W985" s="64"/>
      <c r="X985" s="288" t="str">
        <f>IF(ISBLANK(W985), "", VLOOKUP(W985, Z!$A$2:$C$4127, 3, FALSE))</f>
        <v/>
      </c>
      <c r="Y985" s="162"/>
      <c r="Z985" s="209">
        <f t="shared" si="14"/>
        <v>0</v>
      </c>
      <c r="AA985" s="203"/>
    </row>
    <row r="986" spans="1:27" ht="12.75" customHeight="1" x14ac:dyDescent="0.2">
      <c r="A986" s="208"/>
      <c r="B986" s="205">
        <v>957</v>
      </c>
      <c r="C986" s="132"/>
      <c r="D986" s="64"/>
      <c r="E986" s="288" t="str">
        <f>IF(ISBLANK(D986), "", VLOOKUP(D986, Z!$A$2:$C$4127, 3, FALSE))</f>
        <v/>
      </c>
      <c r="F986" s="133"/>
      <c r="G986" s="133"/>
      <c r="H986" s="133"/>
      <c r="I986" s="133"/>
      <c r="J986" s="225"/>
      <c r="K986" s="212"/>
      <c r="L986" s="133"/>
      <c r="M986" s="133"/>
      <c r="N986" s="133"/>
      <c r="O986" s="133"/>
      <c r="P986" s="133"/>
      <c r="Q986" s="133"/>
      <c r="R986" s="133"/>
      <c r="S986" s="212"/>
      <c r="T986" s="152"/>
      <c r="U986" s="134"/>
      <c r="V986" s="132"/>
      <c r="W986" s="64"/>
      <c r="X986" s="288" t="str">
        <f>IF(ISBLANK(W986), "", VLOOKUP(W986, Z!$A$2:$C$4127, 3, FALSE))</f>
        <v/>
      </c>
      <c r="Y986" s="162"/>
      <c r="Z986" s="209">
        <f t="shared" si="14"/>
        <v>0</v>
      </c>
      <c r="AA986" s="203"/>
    </row>
    <row r="987" spans="1:27" ht="12.75" customHeight="1" x14ac:dyDescent="0.2">
      <c r="A987" s="208"/>
      <c r="B987" s="205">
        <v>958</v>
      </c>
      <c r="C987" s="132"/>
      <c r="D987" s="64"/>
      <c r="E987" s="288" t="str">
        <f>IF(ISBLANK(D987), "", VLOOKUP(D987, Z!$A$2:$C$4127, 3, FALSE))</f>
        <v/>
      </c>
      <c r="F987" s="133"/>
      <c r="G987" s="133"/>
      <c r="H987" s="133"/>
      <c r="I987" s="133"/>
      <c r="J987" s="225"/>
      <c r="K987" s="212"/>
      <c r="L987" s="133"/>
      <c r="M987" s="133"/>
      <c r="N987" s="133"/>
      <c r="O987" s="133"/>
      <c r="P987" s="133"/>
      <c r="Q987" s="133"/>
      <c r="R987" s="133"/>
      <c r="S987" s="212"/>
      <c r="T987" s="152"/>
      <c r="U987" s="134"/>
      <c r="V987" s="132"/>
      <c r="W987" s="64"/>
      <c r="X987" s="288" t="str">
        <f>IF(ISBLANK(W987), "", VLOOKUP(W987, Z!$A$2:$C$4127, 3, FALSE))</f>
        <v/>
      </c>
      <c r="Y987" s="162"/>
      <c r="Z987" s="209">
        <f t="shared" si="14"/>
        <v>0</v>
      </c>
      <c r="AA987" s="203"/>
    </row>
    <row r="988" spans="1:27" ht="12.75" customHeight="1" x14ac:dyDescent="0.2">
      <c r="A988" s="208"/>
      <c r="B988" s="205">
        <v>959</v>
      </c>
      <c r="C988" s="132"/>
      <c r="D988" s="64"/>
      <c r="E988" s="288" t="str">
        <f>IF(ISBLANK(D988), "", VLOOKUP(D988, Z!$A$2:$C$4127, 3, FALSE))</f>
        <v/>
      </c>
      <c r="F988" s="133"/>
      <c r="G988" s="133"/>
      <c r="H988" s="133"/>
      <c r="I988" s="133"/>
      <c r="J988" s="225"/>
      <c r="K988" s="212"/>
      <c r="L988" s="133"/>
      <c r="M988" s="133"/>
      <c r="N988" s="133"/>
      <c r="O988" s="133"/>
      <c r="P988" s="133"/>
      <c r="Q988" s="133"/>
      <c r="R988" s="133"/>
      <c r="S988" s="212"/>
      <c r="T988" s="152"/>
      <c r="U988" s="134"/>
      <c r="V988" s="132"/>
      <c r="W988" s="64"/>
      <c r="X988" s="288" t="str">
        <f>IF(ISBLANK(W988), "", VLOOKUP(W988, Z!$A$2:$C$4127, 3, FALSE))</f>
        <v/>
      </c>
      <c r="Y988" s="162"/>
      <c r="Z988" s="209">
        <f t="shared" si="14"/>
        <v>0</v>
      </c>
      <c r="AA988" s="203"/>
    </row>
    <row r="989" spans="1:27" ht="12.75" customHeight="1" x14ac:dyDescent="0.2">
      <c r="A989" s="208"/>
      <c r="B989" s="205">
        <v>960</v>
      </c>
      <c r="C989" s="132"/>
      <c r="D989" s="64"/>
      <c r="E989" s="288" t="str">
        <f>IF(ISBLANK(D989), "", VLOOKUP(D989, Z!$A$2:$C$4127, 3, FALSE))</f>
        <v/>
      </c>
      <c r="F989" s="133"/>
      <c r="G989" s="133"/>
      <c r="H989" s="133"/>
      <c r="I989" s="133"/>
      <c r="J989" s="225"/>
      <c r="K989" s="212"/>
      <c r="L989" s="133"/>
      <c r="M989" s="133"/>
      <c r="N989" s="133"/>
      <c r="O989" s="133"/>
      <c r="P989" s="133"/>
      <c r="Q989" s="133"/>
      <c r="R989" s="133"/>
      <c r="S989" s="212"/>
      <c r="T989" s="152"/>
      <c r="U989" s="134"/>
      <c r="V989" s="132"/>
      <c r="W989" s="64"/>
      <c r="X989" s="288" t="str">
        <f>IF(ISBLANK(W989), "", VLOOKUP(W989, Z!$A$2:$C$4127, 3, FALSE))</f>
        <v/>
      </c>
      <c r="Y989" s="162"/>
      <c r="Z989" s="209">
        <f t="shared" si="14"/>
        <v>0</v>
      </c>
      <c r="AA989" s="203"/>
    </row>
    <row r="990" spans="1:27" ht="12.75" customHeight="1" x14ac:dyDescent="0.2">
      <c r="A990" s="208"/>
      <c r="B990" s="205">
        <v>961</v>
      </c>
      <c r="C990" s="132"/>
      <c r="D990" s="64"/>
      <c r="E990" s="288" t="str">
        <f>IF(ISBLANK(D990), "", VLOOKUP(D990, Z!$A$2:$C$4127, 3, FALSE))</f>
        <v/>
      </c>
      <c r="F990" s="133"/>
      <c r="G990" s="133"/>
      <c r="H990" s="133"/>
      <c r="I990" s="133"/>
      <c r="J990" s="225"/>
      <c r="K990" s="212"/>
      <c r="L990" s="133"/>
      <c r="M990" s="133"/>
      <c r="N990" s="133"/>
      <c r="O990" s="133"/>
      <c r="P990" s="133"/>
      <c r="Q990" s="133"/>
      <c r="R990" s="133"/>
      <c r="S990" s="212"/>
      <c r="T990" s="152"/>
      <c r="U990" s="134"/>
      <c r="V990" s="132"/>
      <c r="W990" s="64"/>
      <c r="X990" s="288" t="str">
        <f>IF(ISBLANK(W990), "", VLOOKUP(W990, Z!$A$2:$C$4127, 3, FALSE))</f>
        <v/>
      </c>
      <c r="Y990" s="162"/>
      <c r="Z990" s="209">
        <f t="shared" ref="Z990:Z1029" si="15">IFERROR((K990-S990)*0.75*T990, 0)</f>
        <v>0</v>
      </c>
      <c r="AA990" s="203"/>
    </row>
    <row r="991" spans="1:27" ht="12.75" customHeight="1" x14ac:dyDescent="0.2">
      <c r="A991" s="208"/>
      <c r="B991" s="205">
        <v>962</v>
      </c>
      <c r="C991" s="132"/>
      <c r="D991" s="64"/>
      <c r="E991" s="288" t="str">
        <f>IF(ISBLANK(D991), "", VLOOKUP(D991, Z!$A$2:$C$4127, 3, FALSE))</f>
        <v/>
      </c>
      <c r="F991" s="133"/>
      <c r="G991" s="133"/>
      <c r="H991" s="133"/>
      <c r="I991" s="133"/>
      <c r="J991" s="225"/>
      <c r="K991" s="212"/>
      <c r="L991" s="133"/>
      <c r="M991" s="133"/>
      <c r="N991" s="133"/>
      <c r="O991" s="133"/>
      <c r="P991" s="133"/>
      <c r="Q991" s="133"/>
      <c r="R991" s="133"/>
      <c r="S991" s="212"/>
      <c r="T991" s="152"/>
      <c r="U991" s="134"/>
      <c r="V991" s="132"/>
      <c r="W991" s="64"/>
      <c r="X991" s="288" t="str">
        <f>IF(ISBLANK(W991), "", VLOOKUP(W991, Z!$A$2:$C$4127, 3, FALSE))</f>
        <v/>
      </c>
      <c r="Y991" s="162"/>
      <c r="Z991" s="209">
        <f t="shared" si="15"/>
        <v>0</v>
      </c>
      <c r="AA991" s="203"/>
    </row>
    <row r="992" spans="1:27" ht="12.75" customHeight="1" x14ac:dyDescent="0.2">
      <c r="A992" s="208"/>
      <c r="B992" s="205">
        <v>963</v>
      </c>
      <c r="C992" s="132"/>
      <c r="D992" s="64"/>
      <c r="E992" s="288" t="str">
        <f>IF(ISBLANK(D992), "", VLOOKUP(D992, Z!$A$2:$C$4127, 3, FALSE))</f>
        <v/>
      </c>
      <c r="F992" s="133"/>
      <c r="G992" s="133"/>
      <c r="H992" s="133"/>
      <c r="I992" s="133"/>
      <c r="J992" s="225"/>
      <c r="K992" s="212"/>
      <c r="L992" s="133"/>
      <c r="M992" s="133"/>
      <c r="N992" s="133"/>
      <c r="O992" s="133"/>
      <c r="P992" s="133"/>
      <c r="Q992" s="133"/>
      <c r="R992" s="133"/>
      <c r="S992" s="212"/>
      <c r="T992" s="152"/>
      <c r="U992" s="134"/>
      <c r="V992" s="132"/>
      <c r="W992" s="64"/>
      <c r="X992" s="288" t="str">
        <f>IF(ISBLANK(W992), "", VLOOKUP(W992, Z!$A$2:$C$4127, 3, FALSE))</f>
        <v/>
      </c>
      <c r="Y992" s="162"/>
      <c r="Z992" s="209">
        <f t="shared" si="15"/>
        <v>0</v>
      </c>
      <c r="AA992" s="203"/>
    </row>
    <row r="993" spans="1:27" ht="12.75" customHeight="1" x14ac:dyDescent="0.2">
      <c r="A993" s="208"/>
      <c r="B993" s="205">
        <v>964</v>
      </c>
      <c r="C993" s="132"/>
      <c r="D993" s="64"/>
      <c r="E993" s="288" t="str">
        <f>IF(ISBLANK(D993), "", VLOOKUP(D993, Z!$A$2:$C$4127, 3, FALSE))</f>
        <v/>
      </c>
      <c r="F993" s="133"/>
      <c r="G993" s="133"/>
      <c r="H993" s="133"/>
      <c r="I993" s="133"/>
      <c r="J993" s="225"/>
      <c r="K993" s="212"/>
      <c r="L993" s="133"/>
      <c r="M993" s="133"/>
      <c r="N993" s="133"/>
      <c r="O993" s="133"/>
      <c r="P993" s="133"/>
      <c r="Q993" s="133"/>
      <c r="R993" s="133"/>
      <c r="S993" s="212"/>
      <c r="T993" s="152"/>
      <c r="U993" s="134"/>
      <c r="V993" s="132"/>
      <c r="W993" s="64"/>
      <c r="X993" s="288" t="str">
        <f>IF(ISBLANK(W993), "", VLOOKUP(W993, Z!$A$2:$C$4127, 3, FALSE))</f>
        <v/>
      </c>
      <c r="Y993" s="162"/>
      <c r="Z993" s="209">
        <f t="shared" si="15"/>
        <v>0</v>
      </c>
      <c r="AA993" s="203"/>
    </row>
    <row r="994" spans="1:27" ht="12.75" customHeight="1" x14ac:dyDescent="0.2">
      <c r="A994" s="208"/>
      <c r="B994" s="205">
        <v>965</v>
      </c>
      <c r="C994" s="132"/>
      <c r="D994" s="64"/>
      <c r="E994" s="288" t="str">
        <f>IF(ISBLANK(D994), "", VLOOKUP(D994, Z!$A$2:$C$4127, 3, FALSE))</f>
        <v/>
      </c>
      <c r="F994" s="133"/>
      <c r="G994" s="133"/>
      <c r="H994" s="133"/>
      <c r="I994" s="133"/>
      <c r="J994" s="225"/>
      <c r="K994" s="212"/>
      <c r="L994" s="133"/>
      <c r="M994" s="133"/>
      <c r="N994" s="133"/>
      <c r="O994" s="133"/>
      <c r="P994" s="133"/>
      <c r="Q994" s="133"/>
      <c r="R994" s="133"/>
      <c r="S994" s="212"/>
      <c r="T994" s="152"/>
      <c r="U994" s="134"/>
      <c r="V994" s="132"/>
      <c r="W994" s="64"/>
      <c r="X994" s="288" t="str">
        <f>IF(ISBLANK(W994), "", VLOOKUP(W994, Z!$A$2:$C$4127, 3, FALSE))</f>
        <v/>
      </c>
      <c r="Y994" s="162"/>
      <c r="Z994" s="209">
        <f t="shared" si="15"/>
        <v>0</v>
      </c>
      <c r="AA994" s="203"/>
    </row>
    <row r="995" spans="1:27" ht="12.75" customHeight="1" x14ac:dyDescent="0.2">
      <c r="A995" s="208"/>
      <c r="B995" s="205">
        <v>966</v>
      </c>
      <c r="C995" s="132"/>
      <c r="D995" s="64"/>
      <c r="E995" s="288" t="str">
        <f>IF(ISBLANK(D995), "", VLOOKUP(D995, Z!$A$2:$C$4127, 3, FALSE))</f>
        <v/>
      </c>
      <c r="F995" s="133"/>
      <c r="G995" s="133"/>
      <c r="H995" s="133"/>
      <c r="I995" s="133"/>
      <c r="J995" s="225"/>
      <c r="K995" s="212"/>
      <c r="L995" s="133"/>
      <c r="M995" s="133"/>
      <c r="N995" s="133"/>
      <c r="O995" s="133"/>
      <c r="P995" s="133"/>
      <c r="Q995" s="133"/>
      <c r="R995" s="133"/>
      <c r="S995" s="212"/>
      <c r="T995" s="152"/>
      <c r="U995" s="134"/>
      <c r="V995" s="132"/>
      <c r="W995" s="64"/>
      <c r="X995" s="288" t="str">
        <f>IF(ISBLANK(W995), "", VLOOKUP(W995, Z!$A$2:$C$4127, 3, FALSE))</f>
        <v/>
      </c>
      <c r="Y995" s="162"/>
      <c r="Z995" s="209">
        <f t="shared" si="15"/>
        <v>0</v>
      </c>
      <c r="AA995" s="203"/>
    </row>
    <row r="996" spans="1:27" ht="12.75" customHeight="1" x14ac:dyDescent="0.2">
      <c r="A996" s="208"/>
      <c r="B996" s="205">
        <v>967</v>
      </c>
      <c r="C996" s="132"/>
      <c r="D996" s="64"/>
      <c r="E996" s="288" t="str">
        <f>IF(ISBLANK(D996), "", VLOOKUP(D996, Z!$A$2:$C$4127, 3, FALSE))</f>
        <v/>
      </c>
      <c r="F996" s="133"/>
      <c r="G996" s="133"/>
      <c r="H996" s="133"/>
      <c r="I996" s="133"/>
      <c r="J996" s="225"/>
      <c r="K996" s="212"/>
      <c r="L996" s="133"/>
      <c r="M996" s="133"/>
      <c r="N996" s="133"/>
      <c r="O996" s="133"/>
      <c r="P996" s="133"/>
      <c r="Q996" s="133"/>
      <c r="R996" s="133"/>
      <c r="S996" s="212"/>
      <c r="T996" s="152"/>
      <c r="U996" s="134"/>
      <c r="V996" s="132"/>
      <c r="W996" s="64"/>
      <c r="X996" s="288" t="str">
        <f>IF(ISBLANK(W996), "", VLOOKUP(W996, Z!$A$2:$C$4127, 3, FALSE))</f>
        <v/>
      </c>
      <c r="Y996" s="162"/>
      <c r="Z996" s="209">
        <f t="shared" si="15"/>
        <v>0</v>
      </c>
      <c r="AA996" s="203"/>
    </row>
    <row r="997" spans="1:27" ht="12.75" customHeight="1" x14ac:dyDescent="0.2">
      <c r="A997" s="208"/>
      <c r="B997" s="205">
        <v>968</v>
      </c>
      <c r="C997" s="132"/>
      <c r="D997" s="64"/>
      <c r="E997" s="288" t="str">
        <f>IF(ISBLANK(D997), "", VLOOKUP(D997, Z!$A$2:$C$4127, 3, FALSE))</f>
        <v/>
      </c>
      <c r="F997" s="133"/>
      <c r="G997" s="133"/>
      <c r="H997" s="133"/>
      <c r="I997" s="133"/>
      <c r="J997" s="225"/>
      <c r="K997" s="212"/>
      <c r="L997" s="133"/>
      <c r="M997" s="133"/>
      <c r="N997" s="133"/>
      <c r="O997" s="133"/>
      <c r="P997" s="133"/>
      <c r="Q997" s="133"/>
      <c r="R997" s="133"/>
      <c r="S997" s="212"/>
      <c r="T997" s="152"/>
      <c r="U997" s="134"/>
      <c r="V997" s="132"/>
      <c r="W997" s="64"/>
      <c r="X997" s="288" t="str">
        <f>IF(ISBLANK(W997), "", VLOOKUP(W997, Z!$A$2:$C$4127, 3, FALSE))</f>
        <v/>
      </c>
      <c r="Y997" s="162"/>
      <c r="Z997" s="209">
        <f t="shared" si="15"/>
        <v>0</v>
      </c>
      <c r="AA997" s="203"/>
    </row>
    <row r="998" spans="1:27" ht="12.75" customHeight="1" x14ac:dyDescent="0.2">
      <c r="A998" s="208"/>
      <c r="B998" s="205">
        <v>969</v>
      </c>
      <c r="C998" s="132"/>
      <c r="D998" s="64"/>
      <c r="E998" s="288" t="str">
        <f>IF(ISBLANK(D998), "", VLOOKUP(D998, Z!$A$2:$C$4127, 3, FALSE))</f>
        <v/>
      </c>
      <c r="F998" s="133"/>
      <c r="G998" s="133"/>
      <c r="H998" s="133"/>
      <c r="I998" s="133"/>
      <c r="J998" s="225"/>
      <c r="K998" s="212"/>
      <c r="L998" s="133"/>
      <c r="M998" s="133"/>
      <c r="N998" s="133"/>
      <c r="O998" s="133"/>
      <c r="P998" s="133"/>
      <c r="Q998" s="133"/>
      <c r="R998" s="133"/>
      <c r="S998" s="212"/>
      <c r="T998" s="152"/>
      <c r="U998" s="134"/>
      <c r="V998" s="132"/>
      <c r="W998" s="64"/>
      <c r="X998" s="288" t="str">
        <f>IF(ISBLANK(W998), "", VLOOKUP(W998, Z!$A$2:$C$4127, 3, FALSE))</f>
        <v/>
      </c>
      <c r="Y998" s="162"/>
      <c r="Z998" s="209">
        <f t="shared" si="15"/>
        <v>0</v>
      </c>
      <c r="AA998" s="203"/>
    </row>
    <row r="999" spans="1:27" ht="12.75" customHeight="1" x14ac:dyDescent="0.2">
      <c r="A999" s="208"/>
      <c r="B999" s="205">
        <v>970</v>
      </c>
      <c r="C999" s="132"/>
      <c r="D999" s="64"/>
      <c r="E999" s="288" t="str">
        <f>IF(ISBLANK(D999), "", VLOOKUP(D999, Z!$A$2:$C$4127, 3, FALSE))</f>
        <v/>
      </c>
      <c r="F999" s="133"/>
      <c r="G999" s="133"/>
      <c r="H999" s="133"/>
      <c r="I999" s="133"/>
      <c r="J999" s="225"/>
      <c r="K999" s="212"/>
      <c r="L999" s="133"/>
      <c r="M999" s="133"/>
      <c r="N999" s="133"/>
      <c r="O999" s="133"/>
      <c r="P999" s="133"/>
      <c r="Q999" s="133"/>
      <c r="R999" s="133"/>
      <c r="S999" s="212"/>
      <c r="T999" s="152"/>
      <c r="U999" s="134"/>
      <c r="V999" s="132"/>
      <c r="W999" s="64"/>
      <c r="X999" s="288" t="str">
        <f>IF(ISBLANK(W999), "", VLOOKUP(W999, Z!$A$2:$C$4127, 3, FALSE))</f>
        <v/>
      </c>
      <c r="Y999" s="162"/>
      <c r="Z999" s="209">
        <f t="shared" si="15"/>
        <v>0</v>
      </c>
      <c r="AA999" s="203"/>
    </row>
    <row r="1000" spans="1:27" ht="12.75" customHeight="1" x14ac:dyDescent="0.2">
      <c r="A1000" s="208"/>
      <c r="B1000" s="205">
        <v>971</v>
      </c>
      <c r="C1000" s="132"/>
      <c r="D1000" s="64"/>
      <c r="E1000" s="288" t="str">
        <f>IF(ISBLANK(D1000), "", VLOOKUP(D1000, Z!$A$2:$C$4127, 3, FALSE))</f>
        <v/>
      </c>
      <c r="F1000" s="133"/>
      <c r="G1000" s="133"/>
      <c r="H1000" s="133"/>
      <c r="I1000" s="133"/>
      <c r="J1000" s="225"/>
      <c r="K1000" s="212"/>
      <c r="L1000" s="133"/>
      <c r="M1000" s="133"/>
      <c r="N1000" s="133"/>
      <c r="O1000" s="133"/>
      <c r="P1000" s="133"/>
      <c r="Q1000" s="133"/>
      <c r="R1000" s="133"/>
      <c r="S1000" s="212"/>
      <c r="T1000" s="152"/>
      <c r="U1000" s="134"/>
      <c r="V1000" s="132"/>
      <c r="W1000" s="64"/>
      <c r="X1000" s="288" t="str">
        <f>IF(ISBLANK(W1000), "", VLOOKUP(W1000, Z!$A$2:$C$4127, 3, FALSE))</f>
        <v/>
      </c>
      <c r="Y1000" s="162"/>
      <c r="Z1000" s="209">
        <f t="shared" si="15"/>
        <v>0</v>
      </c>
      <c r="AA1000" s="203"/>
    </row>
    <row r="1001" spans="1:27" ht="12.75" customHeight="1" x14ac:dyDescent="0.2">
      <c r="A1001" s="208"/>
      <c r="B1001" s="205">
        <v>972</v>
      </c>
      <c r="C1001" s="132"/>
      <c r="D1001" s="64"/>
      <c r="E1001" s="288" t="str">
        <f>IF(ISBLANK(D1001), "", VLOOKUP(D1001, Z!$A$2:$C$4127, 3, FALSE))</f>
        <v/>
      </c>
      <c r="F1001" s="133"/>
      <c r="G1001" s="133"/>
      <c r="H1001" s="133"/>
      <c r="I1001" s="133"/>
      <c r="J1001" s="225"/>
      <c r="K1001" s="212"/>
      <c r="L1001" s="133"/>
      <c r="M1001" s="133"/>
      <c r="N1001" s="133"/>
      <c r="O1001" s="133"/>
      <c r="P1001" s="133"/>
      <c r="Q1001" s="133"/>
      <c r="R1001" s="133"/>
      <c r="S1001" s="212"/>
      <c r="T1001" s="152"/>
      <c r="U1001" s="134"/>
      <c r="V1001" s="132"/>
      <c r="W1001" s="64"/>
      <c r="X1001" s="288" t="str">
        <f>IF(ISBLANK(W1001), "", VLOOKUP(W1001, Z!$A$2:$C$4127, 3, FALSE))</f>
        <v/>
      </c>
      <c r="Y1001" s="162"/>
      <c r="Z1001" s="209">
        <f t="shared" si="15"/>
        <v>0</v>
      </c>
      <c r="AA1001" s="203"/>
    </row>
    <row r="1002" spans="1:27" ht="12.75" customHeight="1" x14ac:dyDescent="0.2">
      <c r="A1002" s="208"/>
      <c r="B1002" s="205">
        <v>973</v>
      </c>
      <c r="C1002" s="132"/>
      <c r="D1002" s="64"/>
      <c r="E1002" s="288" t="str">
        <f>IF(ISBLANK(D1002), "", VLOOKUP(D1002, Z!$A$2:$C$4127, 3, FALSE))</f>
        <v/>
      </c>
      <c r="F1002" s="133"/>
      <c r="G1002" s="133"/>
      <c r="H1002" s="133"/>
      <c r="I1002" s="133"/>
      <c r="J1002" s="225"/>
      <c r="K1002" s="212"/>
      <c r="L1002" s="133"/>
      <c r="M1002" s="133"/>
      <c r="N1002" s="133"/>
      <c r="O1002" s="133"/>
      <c r="P1002" s="133"/>
      <c r="Q1002" s="133"/>
      <c r="R1002" s="133"/>
      <c r="S1002" s="212"/>
      <c r="T1002" s="152"/>
      <c r="U1002" s="134"/>
      <c r="V1002" s="132"/>
      <c r="W1002" s="64"/>
      <c r="X1002" s="288" t="str">
        <f>IF(ISBLANK(W1002), "", VLOOKUP(W1002, Z!$A$2:$C$4127, 3, FALSE))</f>
        <v/>
      </c>
      <c r="Y1002" s="162"/>
      <c r="Z1002" s="209">
        <f t="shared" si="15"/>
        <v>0</v>
      </c>
      <c r="AA1002" s="203"/>
    </row>
    <row r="1003" spans="1:27" ht="12.75" customHeight="1" x14ac:dyDescent="0.2">
      <c r="A1003" s="208"/>
      <c r="B1003" s="205">
        <v>974</v>
      </c>
      <c r="C1003" s="132"/>
      <c r="D1003" s="64"/>
      <c r="E1003" s="288" t="str">
        <f>IF(ISBLANK(D1003), "", VLOOKUP(D1003, Z!$A$2:$C$4127, 3, FALSE))</f>
        <v/>
      </c>
      <c r="F1003" s="133"/>
      <c r="G1003" s="133"/>
      <c r="H1003" s="133"/>
      <c r="I1003" s="133"/>
      <c r="J1003" s="225"/>
      <c r="K1003" s="212"/>
      <c r="L1003" s="133"/>
      <c r="M1003" s="133"/>
      <c r="N1003" s="133"/>
      <c r="O1003" s="133"/>
      <c r="P1003" s="133"/>
      <c r="Q1003" s="133"/>
      <c r="R1003" s="133"/>
      <c r="S1003" s="212"/>
      <c r="T1003" s="152"/>
      <c r="U1003" s="134"/>
      <c r="V1003" s="132"/>
      <c r="W1003" s="64"/>
      <c r="X1003" s="288" t="str">
        <f>IF(ISBLANK(W1003), "", VLOOKUP(W1003, Z!$A$2:$C$4127, 3, FALSE))</f>
        <v/>
      </c>
      <c r="Y1003" s="162"/>
      <c r="Z1003" s="209">
        <f t="shared" si="15"/>
        <v>0</v>
      </c>
      <c r="AA1003" s="203"/>
    </row>
    <row r="1004" spans="1:27" ht="12.75" customHeight="1" x14ac:dyDescent="0.2">
      <c r="A1004" s="208"/>
      <c r="B1004" s="205">
        <v>975</v>
      </c>
      <c r="C1004" s="132"/>
      <c r="D1004" s="64"/>
      <c r="E1004" s="288" t="str">
        <f>IF(ISBLANK(D1004), "", VLOOKUP(D1004, Z!$A$2:$C$4127, 3, FALSE))</f>
        <v/>
      </c>
      <c r="F1004" s="133"/>
      <c r="G1004" s="133"/>
      <c r="H1004" s="133"/>
      <c r="I1004" s="133"/>
      <c r="J1004" s="225"/>
      <c r="K1004" s="212"/>
      <c r="L1004" s="133"/>
      <c r="M1004" s="133"/>
      <c r="N1004" s="133"/>
      <c r="O1004" s="133"/>
      <c r="P1004" s="133"/>
      <c r="Q1004" s="133"/>
      <c r="R1004" s="133"/>
      <c r="S1004" s="212"/>
      <c r="T1004" s="152"/>
      <c r="U1004" s="134"/>
      <c r="V1004" s="132"/>
      <c r="W1004" s="64"/>
      <c r="X1004" s="288" t="str">
        <f>IF(ISBLANK(W1004), "", VLOOKUP(W1004, Z!$A$2:$C$4127, 3, FALSE))</f>
        <v/>
      </c>
      <c r="Y1004" s="162"/>
      <c r="Z1004" s="209">
        <f t="shared" si="15"/>
        <v>0</v>
      </c>
      <c r="AA1004" s="203"/>
    </row>
    <row r="1005" spans="1:27" ht="12.75" customHeight="1" x14ac:dyDescent="0.2">
      <c r="A1005" s="208"/>
      <c r="B1005" s="205">
        <v>976</v>
      </c>
      <c r="C1005" s="132"/>
      <c r="D1005" s="64"/>
      <c r="E1005" s="288" t="str">
        <f>IF(ISBLANK(D1005), "", VLOOKUP(D1005, Z!$A$2:$C$4127, 3, FALSE))</f>
        <v/>
      </c>
      <c r="F1005" s="133"/>
      <c r="G1005" s="133"/>
      <c r="H1005" s="133"/>
      <c r="I1005" s="133"/>
      <c r="J1005" s="225"/>
      <c r="K1005" s="212"/>
      <c r="L1005" s="133"/>
      <c r="M1005" s="133"/>
      <c r="N1005" s="133"/>
      <c r="O1005" s="133"/>
      <c r="P1005" s="133"/>
      <c r="Q1005" s="133"/>
      <c r="R1005" s="133"/>
      <c r="S1005" s="212"/>
      <c r="T1005" s="152"/>
      <c r="U1005" s="134"/>
      <c r="V1005" s="132"/>
      <c r="W1005" s="64"/>
      <c r="X1005" s="288" t="str">
        <f>IF(ISBLANK(W1005), "", VLOOKUP(W1005, Z!$A$2:$C$4127, 3, FALSE))</f>
        <v/>
      </c>
      <c r="Y1005" s="162"/>
      <c r="Z1005" s="209">
        <f t="shared" si="15"/>
        <v>0</v>
      </c>
      <c r="AA1005" s="203"/>
    </row>
    <row r="1006" spans="1:27" ht="12.75" customHeight="1" x14ac:dyDescent="0.2">
      <c r="A1006" s="208"/>
      <c r="B1006" s="205">
        <v>977</v>
      </c>
      <c r="C1006" s="132"/>
      <c r="D1006" s="64"/>
      <c r="E1006" s="288" t="str">
        <f>IF(ISBLANK(D1006), "", VLOOKUP(D1006, Z!$A$2:$C$4127, 3, FALSE))</f>
        <v/>
      </c>
      <c r="F1006" s="133"/>
      <c r="G1006" s="133"/>
      <c r="H1006" s="133"/>
      <c r="I1006" s="133"/>
      <c r="J1006" s="225"/>
      <c r="K1006" s="212"/>
      <c r="L1006" s="133"/>
      <c r="M1006" s="133"/>
      <c r="N1006" s="133"/>
      <c r="O1006" s="133"/>
      <c r="P1006" s="133"/>
      <c r="Q1006" s="133"/>
      <c r="R1006" s="133"/>
      <c r="S1006" s="212"/>
      <c r="T1006" s="152"/>
      <c r="U1006" s="134"/>
      <c r="V1006" s="132"/>
      <c r="W1006" s="64"/>
      <c r="X1006" s="288" t="str">
        <f>IF(ISBLANK(W1006), "", VLOOKUP(W1006, Z!$A$2:$C$4127, 3, FALSE))</f>
        <v/>
      </c>
      <c r="Y1006" s="162"/>
      <c r="Z1006" s="209">
        <f t="shared" si="15"/>
        <v>0</v>
      </c>
      <c r="AA1006" s="203"/>
    </row>
    <row r="1007" spans="1:27" ht="12.75" customHeight="1" x14ac:dyDescent="0.2">
      <c r="A1007" s="208"/>
      <c r="B1007" s="205">
        <v>978</v>
      </c>
      <c r="C1007" s="132"/>
      <c r="D1007" s="64"/>
      <c r="E1007" s="288" t="str">
        <f>IF(ISBLANK(D1007), "", VLOOKUP(D1007, Z!$A$2:$C$4127, 3, FALSE))</f>
        <v/>
      </c>
      <c r="F1007" s="133"/>
      <c r="G1007" s="133"/>
      <c r="H1007" s="133"/>
      <c r="I1007" s="133"/>
      <c r="J1007" s="225"/>
      <c r="K1007" s="212"/>
      <c r="L1007" s="133"/>
      <c r="M1007" s="133"/>
      <c r="N1007" s="133"/>
      <c r="O1007" s="133"/>
      <c r="P1007" s="133"/>
      <c r="Q1007" s="133"/>
      <c r="R1007" s="133"/>
      <c r="S1007" s="212"/>
      <c r="T1007" s="152"/>
      <c r="U1007" s="134"/>
      <c r="V1007" s="132"/>
      <c r="W1007" s="64"/>
      <c r="X1007" s="288" t="str">
        <f>IF(ISBLANK(W1007), "", VLOOKUP(W1007, Z!$A$2:$C$4127, 3, FALSE))</f>
        <v/>
      </c>
      <c r="Y1007" s="162"/>
      <c r="Z1007" s="209">
        <f t="shared" si="15"/>
        <v>0</v>
      </c>
      <c r="AA1007" s="203"/>
    </row>
    <row r="1008" spans="1:27" ht="12.75" customHeight="1" x14ac:dyDescent="0.2">
      <c r="A1008" s="208"/>
      <c r="B1008" s="205">
        <v>979</v>
      </c>
      <c r="C1008" s="132"/>
      <c r="D1008" s="64"/>
      <c r="E1008" s="288" t="str">
        <f>IF(ISBLANK(D1008), "", VLOOKUP(D1008, Z!$A$2:$C$4127, 3, FALSE))</f>
        <v/>
      </c>
      <c r="F1008" s="133"/>
      <c r="G1008" s="133"/>
      <c r="H1008" s="133"/>
      <c r="I1008" s="133"/>
      <c r="J1008" s="225"/>
      <c r="K1008" s="212"/>
      <c r="L1008" s="133"/>
      <c r="M1008" s="133"/>
      <c r="N1008" s="133"/>
      <c r="O1008" s="133"/>
      <c r="P1008" s="133"/>
      <c r="Q1008" s="133"/>
      <c r="R1008" s="133"/>
      <c r="S1008" s="212"/>
      <c r="T1008" s="152"/>
      <c r="U1008" s="134"/>
      <c r="V1008" s="132"/>
      <c r="W1008" s="64"/>
      <c r="X1008" s="288" t="str">
        <f>IF(ISBLANK(W1008), "", VLOOKUP(W1008, Z!$A$2:$C$4127, 3, FALSE))</f>
        <v/>
      </c>
      <c r="Y1008" s="162"/>
      <c r="Z1008" s="209">
        <f t="shared" si="15"/>
        <v>0</v>
      </c>
      <c r="AA1008" s="203"/>
    </row>
    <row r="1009" spans="1:27" ht="12.75" customHeight="1" x14ac:dyDescent="0.2">
      <c r="A1009" s="208"/>
      <c r="B1009" s="205">
        <v>980</v>
      </c>
      <c r="C1009" s="132"/>
      <c r="D1009" s="64"/>
      <c r="E1009" s="288" t="str">
        <f>IF(ISBLANK(D1009), "", VLOOKUP(D1009, Z!$A$2:$C$4127, 3, FALSE))</f>
        <v/>
      </c>
      <c r="F1009" s="133"/>
      <c r="G1009" s="133"/>
      <c r="H1009" s="133"/>
      <c r="I1009" s="133"/>
      <c r="J1009" s="225"/>
      <c r="K1009" s="212"/>
      <c r="L1009" s="133"/>
      <c r="M1009" s="133"/>
      <c r="N1009" s="133"/>
      <c r="O1009" s="133"/>
      <c r="P1009" s="133"/>
      <c r="Q1009" s="133"/>
      <c r="R1009" s="133"/>
      <c r="S1009" s="212"/>
      <c r="T1009" s="152"/>
      <c r="U1009" s="134"/>
      <c r="V1009" s="132"/>
      <c r="W1009" s="64"/>
      <c r="X1009" s="288" t="str">
        <f>IF(ISBLANK(W1009), "", VLOOKUP(W1009, Z!$A$2:$C$4127, 3, FALSE))</f>
        <v/>
      </c>
      <c r="Y1009" s="162"/>
      <c r="Z1009" s="209">
        <f t="shared" si="15"/>
        <v>0</v>
      </c>
      <c r="AA1009" s="203"/>
    </row>
    <row r="1010" spans="1:27" ht="12.75" customHeight="1" x14ac:dyDescent="0.2">
      <c r="A1010" s="208"/>
      <c r="B1010" s="205">
        <v>981</v>
      </c>
      <c r="C1010" s="132"/>
      <c r="D1010" s="64"/>
      <c r="E1010" s="288" t="str">
        <f>IF(ISBLANK(D1010), "", VLOOKUP(D1010, Z!$A$2:$C$4127, 3, FALSE))</f>
        <v/>
      </c>
      <c r="F1010" s="133"/>
      <c r="G1010" s="133"/>
      <c r="H1010" s="133"/>
      <c r="I1010" s="133"/>
      <c r="J1010" s="225"/>
      <c r="K1010" s="212"/>
      <c r="L1010" s="133"/>
      <c r="M1010" s="133"/>
      <c r="N1010" s="133"/>
      <c r="O1010" s="133"/>
      <c r="P1010" s="133"/>
      <c r="Q1010" s="133"/>
      <c r="R1010" s="133"/>
      <c r="S1010" s="212"/>
      <c r="T1010" s="152"/>
      <c r="U1010" s="134"/>
      <c r="V1010" s="132"/>
      <c r="W1010" s="64"/>
      <c r="X1010" s="288" t="str">
        <f>IF(ISBLANK(W1010), "", VLOOKUP(W1010, Z!$A$2:$C$4127, 3, FALSE))</f>
        <v/>
      </c>
      <c r="Y1010" s="162"/>
      <c r="Z1010" s="209">
        <f t="shared" si="15"/>
        <v>0</v>
      </c>
      <c r="AA1010" s="203"/>
    </row>
    <row r="1011" spans="1:27" ht="12.75" customHeight="1" x14ac:dyDescent="0.2">
      <c r="A1011" s="208"/>
      <c r="B1011" s="205">
        <v>982</v>
      </c>
      <c r="C1011" s="132"/>
      <c r="D1011" s="64"/>
      <c r="E1011" s="288" t="str">
        <f>IF(ISBLANK(D1011), "", VLOOKUP(D1011, Z!$A$2:$C$4127, 3, FALSE))</f>
        <v/>
      </c>
      <c r="F1011" s="133"/>
      <c r="G1011" s="133"/>
      <c r="H1011" s="133"/>
      <c r="I1011" s="133"/>
      <c r="J1011" s="225"/>
      <c r="K1011" s="212"/>
      <c r="L1011" s="133"/>
      <c r="M1011" s="133"/>
      <c r="N1011" s="133"/>
      <c r="O1011" s="133"/>
      <c r="P1011" s="133"/>
      <c r="Q1011" s="133"/>
      <c r="R1011" s="133"/>
      <c r="S1011" s="212"/>
      <c r="T1011" s="152"/>
      <c r="U1011" s="134"/>
      <c r="V1011" s="132"/>
      <c r="W1011" s="64"/>
      <c r="X1011" s="288" t="str">
        <f>IF(ISBLANK(W1011), "", VLOOKUP(W1011, Z!$A$2:$C$4127, 3, FALSE))</f>
        <v/>
      </c>
      <c r="Y1011" s="162"/>
      <c r="Z1011" s="209">
        <f t="shared" si="15"/>
        <v>0</v>
      </c>
      <c r="AA1011" s="203"/>
    </row>
    <row r="1012" spans="1:27" ht="12.75" customHeight="1" x14ac:dyDescent="0.2">
      <c r="A1012" s="208"/>
      <c r="B1012" s="205">
        <v>983</v>
      </c>
      <c r="C1012" s="132"/>
      <c r="D1012" s="64"/>
      <c r="E1012" s="288" t="str">
        <f>IF(ISBLANK(D1012), "", VLOOKUP(D1012, Z!$A$2:$C$4127, 3, FALSE))</f>
        <v/>
      </c>
      <c r="F1012" s="133"/>
      <c r="G1012" s="133"/>
      <c r="H1012" s="133"/>
      <c r="I1012" s="133"/>
      <c r="J1012" s="225"/>
      <c r="K1012" s="212"/>
      <c r="L1012" s="133"/>
      <c r="M1012" s="133"/>
      <c r="N1012" s="133"/>
      <c r="O1012" s="133"/>
      <c r="P1012" s="133"/>
      <c r="Q1012" s="133"/>
      <c r="R1012" s="133"/>
      <c r="S1012" s="212"/>
      <c r="T1012" s="152"/>
      <c r="U1012" s="134"/>
      <c r="V1012" s="132"/>
      <c r="W1012" s="64"/>
      <c r="X1012" s="288" t="str">
        <f>IF(ISBLANK(W1012), "", VLOOKUP(W1012, Z!$A$2:$C$4127, 3, FALSE))</f>
        <v/>
      </c>
      <c r="Y1012" s="162"/>
      <c r="Z1012" s="209">
        <f t="shared" si="15"/>
        <v>0</v>
      </c>
      <c r="AA1012" s="203"/>
    </row>
    <row r="1013" spans="1:27" ht="12.75" customHeight="1" x14ac:dyDescent="0.2">
      <c r="A1013" s="208"/>
      <c r="B1013" s="205">
        <v>984</v>
      </c>
      <c r="C1013" s="132"/>
      <c r="D1013" s="64"/>
      <c r="E1013" s="288" t="str">
        <f>IF(ISBLANK(D1013), "", VLOOKUP(D1013, Z!$A$2:$C$4127, 3, FALSE))</f>
        <v/>
      </c>
      <c r="F1013" s="133"/>
      <c r="G1013" s="133"/>
      <c r="H1013" s="133"/>
      <c r="I1013" s="133"/>
      <c r="J1013" s="225"/>
      <c r="K1013" s="212"/>
      <c r="L1013" s="133"/>
      <c r="M1013" s="133"/>
      <c r="N1013" s="133"/>
      <c r="O1013" s="133"/>
      <c r="P1013" s="133"/>
      <c r="Q1013" s="133"/>
      <c r="R1013" s="133"/>
      <c r="S1013" s="212"/>
      <c r="T1013" s="152"/>
      <c r="U1013" s="134"/>
      <c r="V1013" s="132"/>
      <c r="W1013" s="64"/>
      <c r="X1013" s="288" t="str">
        <f>IF(ISBLANK(W1013), "", VLOOKUP(W1013, Z!$A$2:$C$4127, 3, FALSE))</f>
        <v/>
      </c>
      <c r="Y1013" s="162"/>
      <c r="Z1013" s="209">
        <f t="shared" si="15"/>
        <v>0</v>
      </c>
      <c r="AA1013" s="203"/>
    </row>
    <row r="1014" spans="1:27" ht="12.75" customHeight="1" x14ac:dyDescent="0.2">
      <c r="A1014" s="208"/>
      <c r="B1014" s="205">
        <v>985</v>
      </c>
      <c r="C1014" s="132"/>
      <c r="D1014" s="64"/>
      <c r="E1014" s="288" t="str">
        <f>IF(ISBLANK(D1014), "", VLOOKUP(D1014, Z!$A$2:$C$4127, 3, FALSE))</f>
        <v/>
      </c>
      <c r="F1014" s="133"/>
      <c r="G1014" s="133"/>
      <c r="H1014" s="133"/>
      <c r="I1014" s="133"/>
      <c r="J1014" s="225"/>
      <c r="K1014" s="212"/>
      <c r="L1014" s="133"/>
      <c r="M1014" s="133"/>
      <c r="N1014" s="133"/>
      <c r="O1014" s="133"/>
      <c r="P1014" s="133"/>
      <c r="Q1014" s="133"/>
      <c r="R1014" s="133"/>
      <c r="S1014" s="212"/>
      <c r="T1014" s="152"/>
      <c r="U1014" s="134"/>
      <c r="V1014" s="132"/>
      <c r="W1014" s="64"/>
      <c r="X1014" s="288" t="str">
        <f>IF(ISBLANK(W1014), "", VLOOKUP(W1014, Z!$A$2:$C$4127, 3, FALSE))</f>
        <v/>
      </c>
      <c r="Y1014" s="162"/>
      <c r="Z1014" s="209">
        <f t="shared" si="15"/>
        <v>0</v>
      </c>
      <c r="AA1014" s="203"/>
    </row>
    <row r="1015" spans="1:27" ht="12.75" customHeight="1" x14ac:dyDescent="0.2">
      <c r="A1015" s="208"/>
      <c r="B1015" s="205">
        <v>986</v>
      </c>
      <c r="C1015" s="132"/>
      <c r="D1015" s="64"/>
      <c r="E1015" s="288" t="str">
        <f>IF(ISBLANK(D1015), "", VLOOKUP(D1015, Z!$A$2:$C$4127, 3, FALSE))</f>
        <v/>
      </c>
      <c r="F1015" s="133"/>
      <c r="G1015" s="133"/>
      <c r="H1015" s="133"/>
      <c r="I1015" s="133"/>
      <c r="J1015" s="225"/>
      <c r="K1015" s="212"/>
      <c r="L1015" s="133"/>
      <c r="M1015" s="133"/>
      <c r="N1015" s="133"/>
      <c r="O1015" s="133"/>
      <c r="P1015" s="133"/>
      <c r="Q1015" s="133"/>
      <c r="R1015" s="133"/>
      <c r="S1015" s="212"/>
      <c r="T1015" s="152"/>
      <c r="U1015" s="134"/>
      <c r="V1015" s="132"/>
      <c r="W1015" s="64"/>
      <c r="X1015" s="288" t="str">
        <f>IF(ISBLANK(W1015), "", VLOOKUP(W1015, Z!$A$2:$C$4127, 3, FALSE))</f>
        <v/>
      </c>
      <c r="Y1015" s="162"/>
      <c r="Z1015" s="209">
        <f t="shared" si="15"/>
        <v>0</v>
      </c>
      <c r="AA1015" s="203"/>
    </row>
    <row r="1016" spans="1:27" ht="12.75" customHeight="1" x14ac:dyDescent="0.2">
      <c r="A1016" s="208"/>
      <c r="B1016" s="205">
        <v>987</v>
      </c>
      <c r="C1016" s="132"/>
      <c r="D1016" s="64"/>
      <c r="E1016" s="288" t="str">
        <f>IF(ISBLANK(D1016), "", VLOOKUP(D1016, Z!$A$2:$C$4127, 3, FALSE))</f>
        <v/>
      </c>
      <c r="F1016" s="133"/>
      <c r="G1016" s="133"/>
      <c r="H1016" s="133"/>
      <c r="I1016" s="133"/>
      <c r="J1016" s="225"/>
      <c r="K1016" s="212"/>
      <c r="L1016" s="133"/>
      <c r="M1016" s="133"/>
      <c r="N1016" s="133"/>
      <c r="O1016" s="133"/>
      <c r="P1016" s="133"/>
      <c r="Q1016" s="133"/>
      <c r="R1016" s="133"/>
      <c r="S1016" s="212"/>
      <c r="T1016" s="152"/>
      <c r="U1016" s="134"/>
      <c r="V1016" s="132"/>
      <c r="W1016" s="64"/>
      <c r="X1016" s="288" t="str">
        <f>IF(ISBLANK(W1016), "", VLOOKUP(W1016, Z!$A$2:$C$4127, 3, FALSE))</f>
        <v/>
      </c>
      <c r="Y1016" s="162"/>
      <c r="Z1016" s="209">
        <f t="shared" si="15"/>
        <v>0</v>
      </c>
      <c r="AA1016" s="203"/>
    </row>
    <row r="1017" spans="1:27" ht="12.75" customHeight="1" x14ac:dyDescent="0.2">
      <c r="A1017" s="208"/>
      <c r="B1017" s="205">
        <v>988</v>
      </c>
      <c r="C1017" s="132"/>
      <c r="D1017" s="64"/>
      <c r="E1017" s="288" t="str">
        <f>IF(ISBLANK(D1017), "", VLOOKUP(D1017, Z!$A$2:$C$4127, 3, FALSE))</f>
        <v/>
      </c>
      <c r="F1017" s="133"/>
      <c r="G1017" s="133"/>
      <c r="H1017" s="133"/>
      <c r="I1017" s="133"/>
      <c r="J1017" s="225"/>
      <c r="K1017" s="212"/>
      <c r="L1017" s="133"/>
      <c r="M1017" s="133"/>
      <c r="N1017" s="133"/>
      <c r="O1017" s="133"/>
      <c r="P1017" s="133"/>
      <c r="Q1017" s="133"/>
      <c r="R1017" s="133"/>
      <c r="S1017" s="212"/>
      <c r="T1017" s="152"/>
      <c r="U1017" s="134"/>
      <c r="V1017" s="132"/>
      <c r="W1017" s="64"/>
      <c r="X1017" s="288" t="str">
        <f>IF(ISBLANK(W1017), "", VLOOKUP(W1017, Z!$A$2:$C$4127, 3, FALSE))</f>
        <v/>
      </c>
      <c r="Y1017" s="162"/>
      <c r="Z1017" s="209">
        <f t="shared" si="15"/>
        <v>0</v>
      </c>
      <c r="AA1017" s="203"/>
    </row>
    <row r="1018" spans="1:27" ht="12.75" customHeight="1" x14ac:dyDescent="0.2">
      <c r="A1018" s="208"/>
      <c r="B1018" s="205">
        <v>989</v>
      </c>
      <c r="C1018" s="132"/>
      <c r="D1018" s="64"/>
      <c r="E1018" s="288" t="str">
        <f>IF(ISBLANK(D1018), "", VLOOKUP(D1018, Z!$A$2:$C$4127, 3, FALSE))</f>
        <v/>
      </c>
      <c r="F1018" s="133"/>
      <c r="G1018" s="133"/>
      <c r="H1018" s="133"/>
      <c r="I1018" s="133"/>
      <c r="J1018" s="225"/>
      <c r="K1018" s="212"/>
      <c r="L1018" s="133"/>
      <c r="M1018" s="133"/>
      <c r="N1018" s="133"/>
      <c r="O1018" s="133"/>
      <c r="P1018" s="133"/>
      <c r="Q1018" s="133"/>
      <c r="R1018" s="133"/>
      <c r="S1018" s="212"/>
      <c r="T1018" s="152"/>
      <c r="U1018" s="134"/>
      <c r="V1018" s="132"/>
      <c r="W1018" s="64"/>
      <c r="X1018" s="288" t="str">
        <f>IF(ISBLANK(W1018), "", VLOOKUP(W1018, Z!$A$2:$C$4127, 3, FALSE))</f>
        <v/>
      </c>
      <c r="Y1018" s="162"/>
      <c r="Z1018" s="209">
        <f t="shared" si="15"/>
        <v>0</v>
      </c>
      <c r="AA1018" s="203"/>
    </row>
    <row r="1019" spans="1:27" ht="12.75" customHeight="1" x14ac:dyDescent="0.2">
      <c r="A1019" s="208"/>
      <c r="B1019" s="205">
        <v>990</v>
      </c>
      <c r="C1019" s="132"/>
      <c r="D1019" s="64"/>
      <c r="E1019" s="288" t="str">
        <f>IF(ISBLANK(D1019), "", VLOOKUP(D1019, Z!$A$2:$C$4127, 3, FALSE))</f>
        <v/>
      </c>
      <c r="F1019" s="133"/>
      <c r="G1019" s="133"/>
      <c r="H1019" s="133"/>
      <c r="I1019" s="133"/>
      <c r="J1019" s="225"/>
      <c r="K1019" s="212"/>
      <c r="L1019" s="133"/>
      <c r="M1019" s="133"/>
      <c r="N1019" s="133"/>
      <c r="O1019" s="133"/>
      <c r="P1019" s="133"/>
      <c r="Q1019" s="133"/>
      <c r="R1019" s="133"/>
      <c r="S1019" s="212"/>
      <c r="T1019" s="152"/>
      <c r="U1019" s="134"/>
      <c r="V1019" s="132"/>
      <c r="W1019" s="64"/>
      <c r="X1019" s="288" t="str">
        <f>IF(ISBLANK(W1019), "", VLOOKUP(W1019, Z!$A$2:$C$4127, 3, FALSE))</f>
        <v/>
      </c>
      <c r="Y1019" s="162"/>
      <c r="Z1019" s="209">
        <f t="shared" si="15"/>
        <v>0</v>
      </c>
      <c r="AA1019" s="203"/>
    </row>
    <row r="1020" spans="1:27" ht="12.75" customHeight="1" x14ac:dyDescent="0.2">
      <c r="A1020" s="208"/>
      <c r="B1020" s="205">
        <v>991</v>
      </c>
      <c r="C1020" s="132"/>
      <c r="D1020" s="64"/>
      <c r="E1020" s="288" t="str">
        <f>IF(ISBLANK(D1020), "", VLOOKUP(D1020, Z!$A$2:$C$4127, 3, FALSE))</f>
        <v/>
      </c>
      <c r="F1020" s="133"/>
      <c r="G1020" s="133"/>
      <c r="H1020" s="133"/>
      <c r="I1020" s="133"/>
      <c r="J1020" s="225"/>
      <c r="K1020" s="212"/>
      <c r="L1020" s="133"/>
      <c r="M1020" s="133"/>
      <c r="N1020" s="133"/>
      <c r="O1020" s="133"/>
      <c r="P1020" s="133"/>
      <c r="Q1020" s="133"/>
      <c r="R1020" s="133"/>
      <c r="S1020" s="212"/>
      <c r="T1020" s="152"/>
      <c r="U1020" s="134"/>
      <c r="V1020" s="132"/>
      <c r="W1020" s="64"/>
      <c r="X1020" s="288" t="str">
        <f>IF(ISBLANK(W1020), "", VLOOKUP(W1020, Z!$A$2:$C$4127, 3, FALSE))</f>
        <v/>
      </c>
      <c r="Y1020" s="162"/>
      <c r="Z1020" s="209">
        <f t="shared" si="15"/>
        <v>0</v>
      </c>
      <c r="AA1020" s="203"/>
    </row>
    <row r="1021" spans="1:27" ht="12.75" customHeight="1" x14ac:dyDescent="0.2">
      <c r="A1021" s="208"/>
      <c r="B1021" s="205">
        <v>992</v>
      </c>
      <c r="C1021" s="132"/>
      <c r="D1021" s="64"/>
      <c r="E1021" s="288" t="str">
        <f>IF(ISBLANK(D1021), "", VLOOKUP(D1021, Z!$A$2:$C$4127, 3, FALSE))</f>
        <v/>
      </c>
      <c r="F1021" s="133"/>
      <c r="G1021" s="133"/>
      <c r="H1021" s="133"/>
      <c r="I1021" s="133"/>
      <c r="J1021" s="225"/>
      <c r="K1021" s="212"/>
      <c r="L1021" s="133"/>
      <c r="M1021" s="133"/>
      <c r="N1021" s="133"/>
      <c r="O1021" s="133"/>
      <c r="P1021" s="133"/>
      <c r="Q1021" s="133"/>
      <c r="R1021" s="133"/>
      <c r="S1021" s="212"/>
      <c r="T1021" s="152"/>
      <c r="U1021" s="134"/>
      <c r="V1021" s="132"/>
      <c r="W1021" s="64"/>
      <c r="X1021" s="288" t="str">
        <f>IF(ISBLANK(W1021), "", VLOOKUP(W1021, Z!$A$2:$C$4127, 3, FALSE))</f>
        <v/>
      </c>
      <c r="Y1021" s="162"/>
      <c r="Z1021" s="209">
        <f t="shared" si="15"/>
        <v>0</v>
      </c>
      <c r="AA1021" s="203"/>
    </row>
    <row r="1022" spans="1:27" ht="12.75" customHeight="1" x14ac:dyDescent="0.2">
      <c r="A1022" s="208"/>
      <c r="B1022" s="205">
        <v>993</v>
      </c>
      <c r="C1022" s="132"/>
      <c r="D1022" s="64"/>
      <c r="E1022" s="288" t="str">
        <f>IF(ISBLANK(D1022), "", VLOOKUP(D1022, Z!$A$2:$C$4127, 3, FALSE))</f>
        <v/>
      </c>
      <c r="F1022" s="133"/>
      <c r="G1022" s="133"/>
      <c r="H1022" s="133"/>
      <c r="I1022" s="133"/>
      <c r="J1022" s="225"/>
      <c r="K1022" s="212"/>
      <c r="L1022" s="133"/>
      <c r="M1022" s="133"/>
      <c r="N1022" s="133"/>
      <c r="O1022" s="133"/>
      <c r="P1022" s="133"/>
      <c r="Q1022" s="133"/>
      <c r="R1022" s="133"/>
      <c r="S1022" s="212"/>
      <c r="T1022" s="152"/>
      <c r="U1022" s="134"/>
      <c r="V1022" s="132"/>
      <c r="W1022" s="64"/>
      <c r="X1022" s="288" t="str">
        <f>IF(ISBLANK(W1022), "", VLOOKUP(W1022, Z!$A$2:$C$4127, 3, FALSE))</f>
        <v/>
      </c>
      <c r="Y1022" s="162"/>
      <c r="Z1022" s="209">
        <f t="shared" si="15"/>
        <v>0</v>
      </c>
      <c r="AA1022" s="203"/>
    </row>
    <row r="1023" spans="1:27" ht="12.75" customHeight="1" x14ac:dyDescent="0.2">
      <c r="A1023" s="208"/>
      <c r="B1023" s="205">
        <v>994</v>
      </c>
      <c r="C1023" s="132"/>
      <c r="D1023" s="64"/>
      <c r="E1023" s="288" t="str">
        <f>IF(ISBLANK(D1023), "", VLOOKUP(D1023, Z!$A$2:$C$4127, 3, FALSE))</f>
        <v/>
      </c>
      <c r="F1023" s="133"/>
      <c r="G1023" s="133"/>
      <c r="H1023" s="133"/>
      <c r="I1023" s="133"/>
      <c r="J1023" s="225"/>
      <c r="K1023" s="212"/>
      <c r="L1023" s="133"/>
      <c r="M1023" s="133"/>
      <c r="N1023" s="133"/>
      <c r="O1023" s="133"/>
      <c r="P1023" s="133"/>
      <c r="Q1023" s="133"/>
      <c r="R1023" s="133"/>
      <c r="S1023" s="212"/>
      <c r="T1023" s="152"/>
      <c r="U1023" s="134"/>
      <c r="V1023" s="132"/>
      <c r="W1023" s="64"/>
      <c r="X1023" s="288" t="str">
        <f>IF(ISBLANK(W1023), "", VLOOKUP(W1023, Z!$A$2:$C$4127, 3, FALSE))</f>
        <v/>
      </c>
      <c r="Y1023" s="162"/>
      <c r="Z1023" s="209">
        <f t="shared" si="15"/>
        <v>0</v>
      </c>
      <c r="AA1023" s="203"/>
    </row>
    <row r="1024" spans="1:27" ht="12.75" customHeight="1" x14ac:dyDescent="0.2">
      <c r="A1024" s="208"/>
      <c r="B1024" s="205">
        <v>995</v>
      </c>
      <c r="C1024" s="132"/>
      <c r="D1024" s="64"/>
      <c r="E1024" s="288" t="str">
        <f>IF(ISBLANK(D1024), "", VLOOKUP(D1024, Z!$A$2:$C$4127, 3, FALSE))</f>
        <v/>
      </c>
      <c r="F1024" s="133"/>
      <c r="G1024" s="133"/>
      <c r="H1024" s="133"/>
      <c r="I1024" s="133"/>
      <c r="J1024" s="225"/>
      <c r="K1024" s="212"/>
      <c r="L1024" s="133"/>
      <c r="M1024" s="133"/>
      <c r="N1024" s="133"/>
      <c r="O1024" s="133"/>
      <c r="P1024" s="133"/>
      <c r="Q1024" s="133"/>
      <c r="R1024" s="133"/>
      <c r="S1024" s="212"/>
      <c r="T1024" s="152"/>
      <c r="U1024" s="134"/>
      <c r="V1024" s="132"/>
      <c r="W1024" s="64"/>
      <c r="X1024" s="288" t="str">
        <f>IF(ISBLANK(W1024), "", VLOOKUP(W1024, Z!$A$2:$C$4127, 3, FALSE))</f>
        <v/>
      </c>
      <c r="Y1024" s="162"/>
      <c r="Z1024" s="209">
        <f t="shared" si="15"/>
        <v>0</v>
      </c>
      <c r="AA1024" s="203"/>
    </row>
    <row r="1025" spans="1:27" ht="12.75" customHeight="1" x14ac:dyDescent="0.2">
      <c r="A1025" s="208"/>
      <c r="B1025" s="205">
        <v>996</v>
      </c>
      <c r="C1025" s="132"/>
      <c r="D1025" s="64"/>
      <c r="E1025" s="288" t="str">
        <f>IF(ISBLANK(D1025), "", VLOOKUP(D1025, Z!$A$2:$C$4127, 3, FALSE))</f>
        <v/>
      </c>
      <c r="F1025" s="133"/>
      <c r="G1025" s="133"/>
      <c r="H1025" s="133"/>
      <c r="I1025" s="133"/>
      <c r="J1025" s="225"/>
      <c r="K1025" s="212"/>
      <c r="L1025" s="133"/>
      <c r="M1025" s="133"/>
      <c r="N1025" s="133"/>
      <c r="O1025" s="133"/>
      <c r="P1025" s="133"/>
      <c r="Q1025" s="133"/>
      <c r="R1025" s="133"/>
      <c r="S1025" s="212"/>
      <c r="T1025" s="152"/>
      <c r="U1025" s="134"/>
      <c r="V1025" s="132"/>
      <c r="W1025" s="64"/>
      <c r="X1025" s="288" t="str">
        <f>IF(ISBLANK(W1025), "", VLOOKUP(W1025, Z!$A$2:$C$4127, 3, FALSE))</f>
        <v/>
      </c>
      <c r="Y1025" s="162"/>
      <c r="Z1025" s="209">
        <f t="shared" si="15"/>
        <v>0</v>
      </c>
      <c r="AA1025" s="203"/>
    </row>
    <row r="1026" spans="1:27" ht="12.75" customHeight="1" x14ac:dyDescent="0.2">
      <c r="A1026" s="208"/>
      <c r="B1026" s="205">
        <v>997</v>
      </c>
      <c r="C1026" s="132"/>
      <c r="D1026" s="64"/>
      <c r="E1026" s="288" t="str">
        <f>IF(ISBLANK(D1026), "", VLOOKUP(D1026, Z!$A$2:$C$4127, 3, FALSE))</f>
        <v/>
      </c>
      <c r="F1026" s="133"/>
      <c r="G1026" s="133"/>
      <c r="H1026" s="133"/>
      <c r="I1026" s="133"/>
      <c r="J1026" s="225"/>
      <c r="K1026" s="212"/>
      <c r="L1026" s="133"/>
      <c r="M1026" s="133"/>
      <c r="N1026" s="133"/>
      <c r="O1026" s="133"/>
      <c r="P1026" s="133"/>
      <c r="Q1026" s="133"/>
      <c r="R1026" s="133"/>
      <c r="S1026" s="212"/>
      <c r="T1026" s="152"/>
      <c r="U1026" s="134"/>
      <c r="V1026" s="132"/>
      <c r="W1026" s="64"/>
      <c r="X1026" s="288" t="str">
        <f>IF(ISBLANK(W1026), "", VLOOKUP(W1026, Z!$A$2:$C$4127, 3, FALSE))</f>
        <v/>
      </c>
      <c r="Y1026" s="162"/>
      <c r="Z1026" s="209">
        <f t="shared" si="15"/>
        <v>0</v>
      </c>
      <c r="AA1026" s="203"/>
    </row>
    <row r="1027" spans="1:27" ht="12.75" customHeight="1" x14ac:dyDescent="0.2">
      <c r="A1027" s="208"/>
      <c r="B1027" s="205">
        <v>998</v>
      </c>
      <c r="C1027" s="132"/>
      <c r="D1027" s="64"/>
      <c r="E1027" s="288" t="str">
        <f>IF(ISBLANK(D1027), "", VLOOKUP(D1027, Z!$A$2:$C$4127, 3, FALSE))</f>
        <v/>
      </c>
      <c r="F1027" s="133"/>
      <c r="G1027" s="133"/>
      <c r="H1027" s="133"/>
      <c r="I1027" s="133"/>
      <c r="J1027" s="225"/>
      <c r="K1027" s="212"/>
      <c r="L1027" s="133"/>
      <c r="M1027" s="133"/>
      <c r="N1027" s="133"/>
      <c r="O1027" s="133"/>
      <c r="P1027" s="133"/>
      <c r="Q1027" s="133"/>
      <c r="R1027" s="133"/>
      <c r="S1027" s="212"/>
      <c r="T1027" s="152"/>
      <c r="U1027" s="134"/>
      <c r="V1027" s="132"/>
      <c r="W1027" s="64"/>
      <c r="X1027" s="288" t="str">
        <f>IF(ISBLANK(W1027), "", VLOOKUP(W1027, Z!$A$2:$C$4127, 3, FALSE))</f>
        <v/>
      </c>
      <c r="Y1027" s="162"/>
      <c r="Z1027" s="209">
        <f t="shared" si="15"/>
        <v>0</v>
      </c>
      <c r="AA1027" s="203"/>
    </row>
    <row r="1028" spans="1:27" ht="12.75" customHeight="1" x14ac:dyDescent="0.2">
      <c r="A1028" s="208"/>
      <c r="B1028" s="205">
        <v>999</v>
      </c>
      <c r="C1028" s="132"/>
      <c r="D1028" s="64"/>
      <c r="E1028" s="288" t="str">
        <f>IF(ISBLANK(D1028), "", VLOOKUP(D1028, Z!$A$2:$C$4127, 3, FALSE))</f>
        <v/>
      </c>
      <c r="F1028" s="133"/>
      <c r="G1028" s="133"/>
      <c r="H1028" s="133"/>
      <c r="I1028" s="133"/>
      <c r="J1028" s="225"/>
      <c r="K1028" s="212"/>
      <c r="L1028" s="133"/>
      <c r="M1028" s="133"/>
      <c r="N1028" s="133"/>
      <c r="O1028" s="133"/>
      <c r="P1028" s="133"/>
      <c r="Q1028" s="133"/>
      <c r="R1028" s="133"/>
      <c r="S1028" s="212"/>
      <c r="T1028" s="152"/>
      <c r="U1028" s="134"/>
      <c r="V1028" s="132"/>
      <c r="W1028" s="64"/>
      <c r="X1028" s="288" t="str">
        <f>IF(ISBLANK(W1028), "", VLOOKUP(W1028, Z!$A$2:$C$4127, 3, FALSE))</f>
        <v/>
      </c>
      <c r="Y1028" s="162"/>
      <c r="Z1028" s="209">
        <f t="shared" si="15"/>
        <v>0</v>
      </c>
      <c r="AA1028" s="203"/>
    </row>
    <row r="1029" spans="1:27" ht="12.75" customHeight="1" x14ac:dyDescent="0.2">
      <c r="A1029" s="208"/>
      <c r="B1029" s="205">
        <v>1000</v>
      </c>
      <c r="C1029" s="132"/>
      <c r="D1029" s="64"/>
      <c r="E1029" s="288" t="str">
        <f>IF(ISBLANK(D1029), "", VLOOKUP(D1029, Z!$A$2:$C$4127, 3, FALSE))</f>
        <v/>
      </c>
      <c r="F1029" s="133"/>
      <c r="G1029" s="133"/>
      <c r="H1029" s="133"/>
      <c r="I1029" s="133"/>
      <c r="J1029" s="225"/>
      <c r="K1029" s="212"/>
      <c r="L1029" s="133"/>
      <c r="M1029" s="133"/>
      <c r="N1029" s="133"/>
      <c r="O1029" s="133"/>
      <c r="P1029" s="133"/>
      <c r="Q1029" s="133"/>
      <c r="R1029" s="133"/>
      <c r="S1029" s="212"/>
      <c r="T1029" s="152"/>
      <c r="U1029" s="134"/>
      <c r="V1029" s="132"/>
      <c r="W1029" s="64"/>
      <c r="X1029" s="288" t="str">
        <f>IF(ISBLANK(W1029), "", VLOOKUP(W1029, Z!$A$2:$C$4127, 3, FALSE))</f>
        <v/>
      </c>
      <c r="Y1029" s="162"/>
      <c r="Z1029" s="209">
        <f t="shared" si="15"/>
        <v>0</v>
      </c>
      <c r="AA1029" s="203"/>
    </row>
  </sheetData>
  <sheetProtection algorithmName="SHA-512" hashValue="K0Als3w2D0HNylpwlHyqhoF+EG1yJp1qmqeVluXuvdwRTdp+kAlWwEPAylFbw/NX3RntVRLb3ZvGcqnfYAiAPg==" saltValue="Ue4mOFseGr3D+TMlHDDOIg==" spinCount="100000" sheet="1" formatRows="0" insertColumns="0" deleteColumns="0"/>
  <mergeCells count="29">
    <mergeCell ref="B24:B28"/>
    <mergeCell ref="T21:T22"/>
    <mergeCell ref="S21:S22"/>
    <mergeCell ref="M21:M22"/>
    <mergeCell ref="P21:P22"/>
    <mergeCell ref="Q21:Q22"/>
    <mergeCell ref="R21:R22"/>
    <mergeCell ref="G21:G22"/>
    <mergeCell ref="J21:J22"/>
    <mergeCell ref="H21:H22"/>
    <mergeCell ref="N21:N22"/>
    <mergeCell ref="O21:O22"/>
    <mergeCell ref="K21:K22"/>
    <mergeCell ref="B2:C2"/>
    <mergeCell ref="C21:C22"/>
    <mergeCell ref="Z21:Z22"/>
    <mergeCell ref="D15:E15"/>
    <mergeCell ref="D17:E17"/>
    <mergeCell ref="W21:W22"/>
    <mergeCell ref="X21:X22"/>
    <mergeCell ref="Y21:Y22"/>
    <mergeCell ref="I21:I22"/>
    <mergeCell ref="U21:U22"/>
    <mergeCell ref="V21:V22"/>
    <mergeCell ref="D16:E16"/>
    <mergeCell ref="D21:D22"/>
    <mergeCell ref="E21:E22"/>
    <mergeCell ref="F21:F22"/>
    <mergeCell ref="L21:L22"/>
  </mergeCells>
  <phoneticPr fontId="21" type="noConversion"/>
  <conditionalFormatting sqref="F21:J23 L21:R23 F29:J29 L29:R29">
    <cfRule type="expression" dxfId="0" priority="1">
      <formula>F21&lt;&gt;""</formula>
    </cfRule>
  </conditionalFormatting>
  <dataValidations count="3">
    <dataValidation type="list" allowBlank="1" showInputMessage="1" showErrorMessage="1" sqref="B8:B9" xr:uid="{AFD83454-3471-496D-843F-5BE398528784}">
      <formula1>"D,F,I"</formula1>
    </dataValidation>
    <dataValidation type="whole" allowBlank="1" showInputMessage="1" showErrorMessage="1" sqref="Y30:Y1029 Y24:Y28" xr:uid="{EBED3253-B9BD-4D44-AAE0-9F8378169E5B}">
      <formula1>2025</formula1>
      <formula2>2050</formula2>
    </dataValidation>
    <dataValidation type="whole" allowBlank="1" showInputMessage="1" showErrorMessage="1" sqref="J30:J1029 T30:T1029 J24:J28 T24:T28" xr:uid="{A1E73680-5356-47D7-BE1C-B4D5EA2A870C}">
      <formula1>0</formula1>
      <formula2>10000</formula2>
    </dataValidation>
  </dataValidations>
  <hyperlinks>
    <hyperlink ref="U21" r:id="rId1" xr:uid="{49070CAB-5413-4EA8-990F-A0DA09AB0EFC}"/>
    <hyperlink ref="B2" location="Version!A1" display="Version!A1" xr:uid="{9CBF5D81-07DE-4BF0-B4C8-6618BAB14FBE}"/>
  </hyperlinks>
  <pageMargins left="0.7" right="0.7" top="0.75" bottom="0.75" header="0.3" footer="0.3"/>
  <pageSetup paperSize="9" orientation="portrait" r:id="rId2"/>
  <ignoredErrors>
    <ignoredError sqref="L21"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745CE69D-1CCC-4713-A347-20BE7E53FC1A}">
          <x14:formula1>
            <xm:f>Z!$A$2:$A$4111</xm:f>
          </x14:formula1>
          <xm:sqref>W30:W1029 D30:D1029 D24:D28 W24:W28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EB5F9-8E41-4C43-B46A-2187DC9545AB}">
  <dimension ref="A1:E401"/>
  <sheetViews>
    <sheetView zoomScaleNormal="100" workbookViewId="0">
      <pane ySplit="1" topLeftCell="A16" activePane="bottomLeft" state="frozen"/>
      <selection pane="bottomLeft" activeCell="D52" sqref="D52"/>
    </sheetView>
  </sheetViews>
  <sheetFormatPr baseColWidth="10" defaultColWidth="9.140625" defaultRowHeight="12.75" outlineLevelRow="1" x14ac:dyDescent="0.2"/>
  <cols>
    <col min="1" max="1" width="28.140625" style="2" customWidth="1"/>
    <col min="2" max="2" width="5.7109375" style="77" customWidth="1"/>
    <col min="3" max="5" width="40.7109375" style="21" customWidth="1"/>
    <col min="6" max="16384" width="9.140625" style="2"/>
  </cols>
  <sheetData>
    <row r="1" spans="1:5" x14ac:dyDescent="0.2">
      <c r="A1" s="25" t="s">
        <v>4657</v>
      </c>
      <c r="B1" s="25" t="s">
        <v>4462</v>
      </c>
      <c r="C1" s="25" t="s">
        <v>4464</v>
      </c>
      <c r="D1" s="25" t="s">
        <v>4505</v>
      </c>
      <c r="E1" s="25" t="s">
        <v>4506</v>
      </c>
    </row>
    <row r="2" spans="1:5" x14ac:dyDescent="0.2">
      <c r="A2" s="85" t="s">
        <v>4666</v>
      </c>
      <c r="B2" s="87">
        <v>1</v>
      </c>
      <c r="C2" s="20" t="s">
        <v>4667</v>
      </c>
      <c r="D2" s="20" t="s">
        <v>4669</v>
      </c>
      <c r="E2" s="20" t="s">
        <v>4668</v>
      </c>
    </row>
    <row r="3" spans="1:5" outlineLevel="1" x14ac:dyDescent="0.2">
      <c r="A3" s="86"/>
      <c r="B3" s="87">
        <v>2</v>
      </c>
      <c r="C3" s="20" t="s">
        <v>4465</v>
      </c>
      <c r="D3" s="20" t="s">
        <v>4466</v>
      </c>
      <c r="E3" s="20" t="s">
        <v>4485</v>
      </c>
    </row>
    <row r="4" spans="1:5" outlineLevel="1" x14ac:dyDescent="0.2">
      <c r="A4" s="86"/>
      <c r="B4" s="87">
        <v>3</v>
      </c>
      <c r="C4" s="20" t="s">
        <v>4467</v>
      </c>
      <c r="D4" s="20" t="s">
        <v>4468</v>
      </c>
      <c r="E4" s="20" t="s">
        <v>4494</v>
      </c>
    </row>
    <row r="5" spans="1:5" outlineLevel="1" x14ac:dyDescent="0.2">
      <c r="A5" s="86"/>
      <c r="B5" s="87">
        <v>4</v>
      </c>
      <c r="C5" s="20" t="s">
        <v>4493</v>
      </c>
      <c r="D5" s="20" t="s">
        <v>4469</v>
      </c>
      <c r="E5" s="20" t="s">
        <v>4495</v>
      </c>
    </row>
    <row r="6" spans="1:5" outlineLevel="1" x14ac:dyDescent="0.2">
      <c r="A6" s="86"/>
      <c r="B6" s="87">
        <v>5</v>
      </c>
      <c r="C6" s="20" t="s">
        <v>4700</v>
      </c>
      <c r="D6" s="20" t="s">
        <v>4703</v>
      </c>
      <c r="E6" s="20" t="s">
        <v>4704</v>
      </c>
    </row>
    <row r="7" spans="1:5" outlineLevel="1" x14ac:dyDescent="0.2">
      <c r="A7" s="86"/>
      <c r="B7" s="87">
        <v>6</v>
      </c>
      <c r="C7" s="20" t="s">
        <v>4481</v>
      </c>
      <c r="D7" s="20" t="s">
        <v>4482</v>
      </c>
      <c r="E7" s="20" t="s">
        <v>4496</v>
      </c>
    </row>
    <row r="8" spans="1:5" outlineLevel="1" x14ac:dyDescent="0.2">
      <c r="A8" s="86"/>
      <c r="B8" s="87">
        <v>7</v>
      </c>
      <c r="C8" s="20" t="s">
        <v>4740</v>
      </c>
      <c r="D8" s="20" t="s">
        <v>4738</v>
      </c>
      <c r="E8" s="20" t="s">
        <v>4739</v>
      </c>
    </row>
    <row r="9" spans="1:5" outlineLevel="1" x14ac:dyDescent="0.2">
      <c r="A9" s="86"/>
      <c r="B9" s="87">
        <v>8</v>
      </c>
      <c r="C9" s="20" t="s">
        <v>4484</v>
      </c>
      <c r="D9" s="20" t="s">
        <v>4483</v>
      </c>
      <c r="E9" s="20" t="s">
        <v>4497</v>
      </c>
    </row>
    <row r="10" spans="1:5" outlineLevel="1" x14ac:dyDescent="0.2">
      <c r="A10" s="86"/>
      <c r="B10" s="87">
        <v>9</v>
      </c>
      <c r="C10" s="20" t="s">
        <v>4753</v>
      </c>
      <c r="D10" s="20" t="s">
        <v>4762</v>
      </c>
      <c r="E10" s="20" t="s">
        <v>4498</v>
      </c>
    </row>
    <row r="11" spans="1:5" outlineLevel="1" x14ac:dyDescent="0.2">
      <c r="A11" s="86"/>
      <c r="B11" s="87">
        <v>10</v>
      </c>
      <c r="C11" s="20" t="s">
        <v>4470</v>
      </c>
      <c r="D11" s="20" t="s">
        <v>4471</v>
      </c>
      <c r="E11" s="20" t="s">
        <v>4471</v>
      </c>
    </row>
    <row r="12" spans="1:5" outlineLevel="1" x14ac:dyDescent="0.2">
      <c r="A12" s="86"/>
      <c r="B12" s="87">
        <v>11</v>
      </c>
      <c r="C12" s="20" t="s">
        <v>4472</v>
      </c>
      <c r="D12" s="20" t="s">
        <v>4473</v>
      </c>
      <c r="E12" s="20" t="s">
        <v>4486</v>
      </c>
    </row>
    <row r="13" spans="1:5" outlineLevel="1" x14ac:dyDescent="0.2">
      <c r="A13" s="86"/>
      <c r="B13" s="87">
        <v>12</v>
      </c>
      <c r="C13" s="20" t="s">
        <v>4474</v>
      </c>
      <c r="D13" s="20" t="s">
        <v>4474</v>
      </c>
      <c r="E13" s="20" t="s">
        <v>4487</v>
      </c>
    </row>
    <row r="14" spans="1:5" outlineLevel="1" x14ac:dyDescent="0.2">
      <c r="A14" s="86"/>
      <c r="B14" s="87">
        <v>13</v>
      </c>
      <c r="C14" s="20" t="s">
        <v>4462</v>
      </c>
      <c r="D14" s="20" t="s">
        <v>4477</v>
      </c>
      <c r="E14" s="20" t="s">
        <v>4488</v>
      </c>
    </row>
    <row r="15" spans="1:5" outlineLevel="1" x14ac:dyDescent="0.2">
      <c r="A15" s="86"/>
      <c r="B15" s="87">
        <v>14</v>
      </c>
      <c r="C15" s="20" t="s">
        <v>4475</v>
      </c>
      <c r="D15" s="20" t="s">
        <v>4476</v>
      </c>
      <c r="E15" s="20" t="s">
        <v>4489</v>
      </c>
    </row>
    <row r="16" spans="1:5" outlineLevel="1" x14ac:dyDescent="0.2">
      <c r="A16" s="86"/>
      <c r="B16" s="87">
        <v>15</v>
      </c>
      <c r="C16" s="20" t="s">
        <v>0</v>
      </c>
      <c r="D16" s="20" t="s">
        <v>4478</v>
      </c>
      <c r="E16" s="20" t="s">
        <v>4490</v>
      </c>
    </row>
    <row r="17" spans="1:5" outlineLevel="1" x14ac:dyDescent="0.2">
      <c r="A17" s="86"/>
      <c r="B17" s="87">
        <v>16</v>
      </c>
      <c r="C17" s="20" t="s">
        <v>4765</v>
      </c>
      <c r="D17" s="20" t="s">
        <v>4766</v>
      </c>
      <c r="E17" s="20" t="s">
        <v>4803</v>
      </c>
    </row>
    <row r="18" spans="1:5" outlineLevel="1" x14ac:dyDescent="0.2">
      <c r="A18" s="86"/>
      <c r="B18" s="87">
        <v>17</v>
      </c>
      <c r="C18" s="20" t="s">
        <v>4744</v>
      </c>
      <c r="D18" s="20" t="s">
        <v>4743</v>
      </c>
      <c r="E18" s="20" t="s">
        <v>4742</v>
      </c>
    </row>
    <row r="19" spans="1:5" outlineLevel="1" x14ac:dyDescent="0.2">
      <c r="A19" s="86"/>
      <c r="B19" s="87">
        <v>18</v>
      </c>
      <c r="C19" s="20" t="s">
        <v>4508</v>
      </c>
      <c r="D19" s="20" t="s">
        <v>4509</v>
      </c>
      <c r="E19" s="20" t="s">
        <v>4510</v>
      </c>
    </row>
    <row r="20" spans="1:5" outlineLevel="1" x14ac:dyDescent="0.2">
      <c r="A20" s="86"/>
      <c r="B20" s="87">
        <v>19</v>
      </c>
      <c r="C20" s="20" t="s">
        <v>4569</v>
      </c>
      <c r="D20" s="20" t="s">
        <v>4570</v>
      </c>
      <c r="E20" s="20" t="s">
        <v>4571</v>
      </c>
    </row>
    <row r="21" spans="1:5" outlineLevel="1" x14ac:dyDescent="0.2">
      <c r="A21" s="86"/>
      <c r="B21" s="87">
        <v>20</v>
      </c>
      <c r="C21" s="20" t="s">
        <v>4670</v>
      </c>
      <c r="D21" s="20" t="s">
        <v>4479</v>
      </c>
      <c r="E21" s="20" t="s">
        <v>4491</v>
      </c>
    </row>
    <row r="22" spans="1:5" outlineLevel="1" x14ac:dyDescent="0.2">
      <c r="A22" s="86"/>
      <c r="B22" s="87">
        <v>21</v>
      </c>
      <c r="C22" s="20" t="s">
        <v>4480</v>
      </c>
      <c r="D22" s="20" t="s">
        <v>4461</v>
      </c>
      <c r="E22" s="20" t="s">
        <v>4492</v>
      </c>
    </row>
    <row r="23" spans="1:5" outlineLevel="1" x14ac:dyDescent="0.2">
      <c r="A23" s="86"/>
      <c r="B23" s="87">
        <v>22</v>
      </c>
      <c r="C23" s="20" t="s">
        <v>4701</v>
      </c>
      <c r="D23" s="20" t="s">
        <v>4702</v>
      </c>
      <c r="E23" s="20" t="s">
        <v>4705</v>
      </c>
    </row>
    <row r="24" spans="1:5" outlineLevel="1" x14ac:dyDescent="0.2">
      <c r="A24" s="86"/>
      <c r="B24" s="87">
        <v>23</v>
      </c>
      <c r="C24" s="20" t="s">
        <v>4708</v>
      </c>
      <c r="D24" s="20" t="s">
        <v>4707</v>
      </c>
      <c r="E24" s="20" t="s">
        <v>4709</v>
      </c>
    </row>
    <row r="25" spans="1:5" outlineLevel="1" x14ac:dyDescent="0.2">
      <c r="A25" s="86"/>
      <c r="B25" s="87">
        <v>24</v>
      </c>
      <c r="C25" s="20" t="s">
        <v>4573</v>
      </c>
      <c r="D25" s="20" t="s">
        <v>4573</v>
      </c>
      <c r="E25" s="20" t="s">
        <v>4611</v>
      </c>
    </row>
    <row r="26" spans="1:5" outlineLevel="1" x14ac:dyDescent="0.2">
      <c r="A26" s="86"/>
      <c r="B26" s="87">
        <v>25</v>
      </c>
      <c r="C26" s="20" t="s">
        <v>4710</v>
      </c>
      <c r="D26" s="20" t="s">
        <v>4711</v>
      </c>
      <c r="E26" s="20" t="s">
        <v>4712</v>
      </c>
    </row>
    <row r="27" spans="1:5" outlineLevel="1" x14ac:dyDescent="0.2">
      <c r="A27" s="86"/>
      <c r="B27" s="87">
        <v>26</v>
      </c>
      <c r="C27" s="20" t="s">
        <v>4804</v>
      </c>
      <c r="D27" s="20" t="s">
        <v>4764</v>
      </c>
      <c r="E27" s="20" t="s">
        <v>4805</v>
      </c>
    </row>
    <row r="28" spans="1:5" outlineLevel="1" x14ac:dyDescent="0.2">
      <c r="A28" s="86"/>
      <c r="B28" s="87">
        <v>27</v>
      </c>
      <c r="C28" s="20" t="s">
        <v>4717</v>
      </c>
      <c r="D28" s="20" t="s">
        <v>4718</v>
      </c>
      <c r="E28" s="20" t="s">
        <v>4719</v>
      </c>
    </row>
    <row r="29" spans="1:5" outlineLevel="1" x14ac:dyDescent="0.2">
      <c r="A29" s="86"/>
      <c r="B29" s="87">
        <v>28</v>
      </c>
      <c r="C29" s="20" t="s">
        <v>4720</v>
      </c>
      <c r="D29" s="20" t="s">
        <v>4721</v>
      </c>
      <c r="E29" s="20" t="s">
        <v>4722</v>
      </c>
    </row>
    <row r="30" spans="1:5" ht="25.5" outlineLevel="1" x14ac:dyDescent="0.2">
      <c r="A30" s="86"/>
      <c r="B30" s="87">
        <v>29</v>
      </c>
      <c r="C30" s="20" t="s">
        <v>4754</v>
      </c>
      <c r="D30" s="20" t="s">
        <v>4730</v>
      </c>
      <c r="E30" s="20" t="s">
        <v>4731</v>
      </c>
    </row>
    <row r="31" spans="1:5" ht="25.5" outlineLevel="1" x14ac:dyDescent="0.2">
      <c r="A31" s="86"/>
      <c r="B31" s="87">
        <v>30</v>
      </c>
      <c r="C31" s="20" t="s">
        <v>4734</v>
      </c>
      <c r="D31" s="20" t="s">
        <v>4733</v>
      </c>
      <c r="E31" s="20" t="s">
        <v>4732</v>
      </c>
    </row>
    <row r="32" spans="1:5" outlineLevel="1" x14ac:dyDescent="0.2">
      <c r="A32" s="86"/>
      <c r="B32" s="87">
        <v>31</v>
      </c>
      <c r="C32" s="20" t="s">
        <v>4499</v>
      </c>
      <c r="D32" s="20" t="s">
        <v>4500</v>
      </c>
      <c r="E32" s="20" t="s">
        <v>4501</v>
      </c>
    </row>
    <row r="33" spans="1:5" outlineLevel="1" x14ac:dyDescent="0.2">
      <c r="A33" s="86"/>
      <c r="B33" s="87">
        <v>32</v>
      </c>
      <c r="C33" s="20" t="s">
        <v>4671</v>
      </c>
      <c r="D33" s="20" t="s">
        <v>4672</v>
      </c>
      <c r="E33" s="20" t="s">
        <v>4673</v>
      </c>
    </row>
    <row r="34" spans="1:5" outlineLevel="1" x14ac:dyDescent="0.2">
      <c r="A34" s="86"/>
      <c r="B34" s="87">
        <v>33</v>
      </c>
      <c r="C34" s="20"/>
      <c r="D34" s="20"/>
      <c r="E34" s="20"/>
    </row>
    <row r="35" spans="1:5" ht="25.5" outlineLevel="1" x14ac:dyDescent="0.2">
      <c r="A35" s="86"/>
      <c r="B35" s="87">
        <v>34</v>
      </c>
      <c r="C35" s="20" t="s">
        <v>4745</v>
      </c>
      <c r="D35" s="20" t="s">
        <v>4741</v>
      </c>
      <c r="E35" s="20" t="s">
        <v>4746</v>
      </c>
    </row>
    <row r="36" spans="1:5" outlineLevel="1" x14ac:dyDescent="0.2">
      <c r="A36" s="86"/>
      <c r="B36" s="87">
        <v>35</v>
      </c>
      <c r="C36" s="20"/>
      <c r="D36" s="20"/>
      <c r="E36" s="20"/>
    </row>
    <row r="37" spans="1:5" outlineLevel="1" x14ac:dyDescent="0.2">
      <c r="A37" s="86"/>
      <c r="B37" s="87">
        <v>36</v>
      </c>
      <c r="C37" s="20"/>
      <c r="D37" s="20"/>
      <c r="E37" s="20"/>
    </row>
    <row r="38" spans="1:5" outlineLevel="1" x14ac:dyDescent="0.2">
      <c r="A38" s="86"/>
      <c r="B38" s="87">
        <v>37</v>
      </c>
      <c r="C38" s="20"/>
      <c r="D38" s="20"/>
      <c r="E38" s="20"/>
    </row>
    <row r="39" spans="1:5" outlineLevel="1" x14ac:dyDescent="0.2">
      <c r="A39" s="86"/>
      <c r="B39" s="87">
        <v>38</v>
      </c>
      <c r="C39" s="20"/>
      <c r="D39" s="20"/>
      <c r="E39" s="20"/>
    </row>
    <row r="40" spans="1:5" outlineLevel="1" x14ac:dyDescent="0.2">
      <c r="A40" s="86"/>
      <c r="B40" s="87">
        <v>39</v>
      </c>
      <c r="C40" s="20"/>
      <c r="D40" s="20"/>
      <c r="E40" s="20"/>
    </row>
    <row r="41" spans="1:5" outlineLevel="1" x14ac:dyDescent="0.2">
      <c r="A41" s="86"/>
      <c r="B41" s="87">
        <v>40</v>
      </c>
      <c r="C41" s="20"/>
      <c r="D41" s="20"/>
      <c r="E41" s="20"/>
    </row>
    <row r="42" spans="1:5" outlineLevel="1" x14ac:dyDescent="0.2">
      <c r="A42" s="86"/>
      <c r="B42" s="87">
        <v>41</v>
      </c>
      <c r="C42" s="20"/>
      <c r="D42" s="20"/>
      <c r="E42" s="20"/>
    </row>
    <row r="43" spans="1:5" outlineLevel="1" x14ac:dyDescent="0.2">
      <c r="A43" s="86"/>
      <c r="B43" s="87">
        <v>42</v>
      </c>
      <c r="C43" s="20"/>
      <c r="D43" s="20"/>
      <c r="E43" s="20"/>
    </row>
    <row r="44" spans="1:5" outlineLevel="1" x14ac:dyDescent="0.2">
      <c r="A44" s="86"/>
      <c r="B44" s="87">
        <v>43</v>
      </c>
      <c r="C44" s="20"/>
      <c r="D44" s="20"/>
      <c r="E44" s="20"/>
    </row>
    <row r="45" spans="1:5" outlineLevel="1" x14ac:dyDescent="0.2">
      <c r="A45" s="86"/>
      <c r="B45" s="87">
        <v>44</v>
      </c>
      <c r="C45" s="20"/>
      <c r="D45" s="20"/>
      <c r="E45" s="20"/>
    </row>
    <row r="46" spans="1:5" outlineLevel="1" x14ac:dyDescent="0.2">
      <c r="A46" s="86"/>
      <c r="B46" s="87">
        <v>45</v>
      </c>
      <c r="C46" s="20"/>
      <c r="D46" s="20"/>
      <c r="E46" s="20"/>
    </row>
    <row r="47" spans="1:5" ht="38.25" outlineLevel="1" x14ac:dyDescent="0.2">
      <c r="A47" s="86"/>
      <c r="B47" s="87">
        <v>46</v>
      </c>
      <c r="C47" s="20" t="s">
        <v>4750</v>
      </c>
      <c r="D47" s="20" t="s">
        <v>4752</v>
      </c>
      <c r="E47" s="20" t="s">
        <v>4751</v>
      </c>
    </row>
    <row r="48" spans="1:5" outlineLevel="1" x14ac:dyDescent="0.2">
      <c r="A48" s="86"/>
      <c r="B48" s="87">
        <v>47</v>
      </c>
      <c r="C48" s="20" t="s">
        <v>4823</v>
      </c>
      <c r="D48" s="20" t="s">
        <v>4824</v>
      </c>
      <c r="E48" s="20" t="s">
        <v>4825</v>
      </c>
    </row>
    <row r="49" spans="1:5" outlineLevel="1" x14ac:dyDescent="0.2">
      <c r="A49" s="86"/>
      <c r="B49" s="87">
        <v>48</v>
      </c>
      <c r="C49" s="20"/>
      <c r="D49" s="20"/>
      <c r="E49" s="20"/>
    </row>
    <row r="50" spans="1:5" outlineLevel="1" x14ac:dyDescent="0.2">
      <c r="A50" s="86"/>
      <c r="B50" s="87">
        <v>49</v>
      </c>
      <c r="C50" s="20"/>
      <c r="D50" s="20"/>
      <c r="E50" s="20"/>
    </row>
    <row r="51" spans="1:5" outlineLevel="1" x14ac:dyDescent="0.2">
      <c r="A51" s="149"/>
      <c r="B51" s="87">
        <v>50</v>
      </c>
      <c r="C51" s="20"/>
      <c r="D51" s="20"/>
      <c r="E51" s="20"/>
    </row>
    <row r="52" spans="1:5" outlineLevel="1" x14ac:dyDescent="0.2">
      <c r="A52" s="86"/>
      <c r="B52" s="87">
        <v>51</v>
      </c>
      <c r="C52" s="20"/>
      <c r="D52" s="20"/>
      <c r="E52" s="20"/>
    </row>
    <row r="53" spans="1:5" outlineLevel="1" x14ac:dyDescent="0.2">
      <c r="A53" s="86"/>
      <c r="B53" s="87">
        <v>52</v>
      </c>
      <c r="C53" s="20"/>
      <c r="D53" s="20"/>
      <c r="E53" s="20"/>
    </row>
    <row r="54" spans="1:5" outlineLevel="1" x14ac:dyDescent="0.2">
      <c r="A54" s="86"/>
      <c r="B54" s="87">
        <v>53</v>
      </c>
      <c r="C54" s="20"/>
      <c r="D54" s="20"/>
      <c r="E54" s="20"/>
    </row>
    <row r="55" spans="1:5" outlineLevel="1" x14ac:dyDescent="0.2">
      <c r="A55" s="86"/>
      <c r="B55" s="87">
        <v>54</v>
      </c>
      <c r="C55" s="20"/>
      <c r="D55" s="20"/>
      <c r="E55" s="20"/>
    </row>
    <row r="56" spans="1:5" outlineLevel="1" x14ac:dyDescent="0.2">
      <c r="A56" s="86"/>
      <c r="B56" s="87">
        <v>55</v>
      </c>
      <c r="C56" s="20"/>
      <c r="D56" s="20"/>
      <c r="E56" s="20"/>
    </row>
    <row r="57" spans="1:5" outlineLevel="1" x14ac:dyDescent="0.2">
      <c r="A57" s="86"/>
      <c r="B57" s="87">
        <v>56</v>
      </c>
      <c r="C57" s="20"/>
      <c r="D57" s="20"/>
      <c r="E57" s="20"/>
    </row>
    <row r="58" spans="1:5" outlineLevel="1" x14ac:dyDescent="0.2">
      <c r="A58" s="86"/>
      <c r="B58" s="87">
        <v>57</v>
      </c>
      <c r="C58" s="20"/>
      <c r="D58" s="20"/>
      <c r="E58" s="20"/>
    </row>
    <row r="59" spans="1:5" outlineLevel="1" x14ac:dyDescent="0.2">
      <c r="A59" s="86"/>
      <c r="B59" s="87">
        <v>58</v>
      </c>
      <c r="C59" s="20"/>
      <c r="D59" s="20"/>
      <c r="E59" s="20"/>
    </row>
    <row r="60" spans="1:5" outlineLevel="1" x14ac:dyDescent="0.2">
      <c r="A60" s="86"/>
      <c r="B60" s="87">
        <v>59</v>
      </c>
      <c r="C60" s="20"/>
      <c r="D60" s="20"/>
      <c r="E60" s="20"/>
    </row>
    <row r="61" spans="1:5" outlineLevel="1" x14ac:dyDescent="0.2">
      <c r="A61" s="86"/>
      <c r="B61" s="87">
        <v>60</v>
      </c>
      <c r="C61" s="20"/>
      <c r="D61" s="20"/>
      <c r="E61" s="20"/>
    </row>
    <row r="62" spans="1:5" outlineLevel="1" x14ac:dyDescent="0.2">
      <c r="A62" s="86"/>
      <c r="B62" s="87">
        <v>61</v>
      </c>
      <c r="C62" s="20"/>
      <c r="D62" s="20"/>
      <c r="E62" s="20"/>
    </row>
    <row r="63" spans="1:5" outlineLevel="1" x14ac:dyDescent="0.2">
      <c r="A63" s="86"/>
      <c r="B63" s="87">
        <v>62</v>
      </c>
      <c r="C63" s="20"/>
      <c r="D63" s="20"/>
      <c r="E63" s="20"/>
    </row>
    <row r="64" spans="1:5" outlineLevel="1" x14ac:dyDescent="0.2">
      <c r="A64" s="86"/>
      <c r="B64" s="87">
        <v>63</v>
      </c>
      <c r="C64" s="20"/>
      <c r="D64" s="20"/>
      <c r="E64" s="20"/>
    </row>
    <row r="65" spans="1:5" outlineLevel="1" x14ac:dyDescent="0.2">
      <c r="A65" s="86"/>
      <c r="B65" s="87">
        <v>64</v>
      </c>
      <c r="C65" s="20"/>
      <c r="D65" s="20"/>
      <c r="E65" s="20"/>
    </row>
    <row r="66" spans="1:5" outlineLevel="1" x14ac:dyDescent="0.2">
      <c r="A66" s="86"/>
      <c r="B66" s="87">
        <v>65</v>
      </c>
      <c r="C66" s="20"/>
      <c r="D66" s="20"/>
      <c r="E66" s="20"/>
    </row>
    <row r="67" spans="1:5" outlineLevel="1" x14ac:dyDescent="0.2">
      <c r="A67" s="86"/>
      <c r="B67" s="87">
        <v>66</v>
      </c>
      <c r="C67" s="20"/>
      <c r="D67" s="20"/>
      <c r="E67" s="20"/>
    </row>
    <row r="68" spans="1:5" outlineLevel="1" x14ac:dyDescent="0.2">
      <c r="A68" s="86"/>
      <c r="B68" s="87">
        <v>67</v>
      </c>
      <c r="C68" s="20"/>
      <c r="D68" s="20"/>
      <c r="E68" s="20"/>
    </row>
    <row r="69" spans="1:5" outlineLevel="1" x14ac:dyDescent="0.2">
      <c r="A69" s="86"/>
      <c r="B69" s="87">
        <v>68</v>
      </c>
      <c r="C69" s="20"/>
      <c r="D69" s="20"/>
      <c r="E69" s="20"/>
    </row>
    <row r="70" spans="1:5" outlineLevel="1" x14ac:dyDescent="0.2">
      <c r="A70" s="86"/>
      <c r="B70" s="87">
        <v>69</v>
      </c>
      <c r="C70" s="20"/>
      <c r="D70" s="20"/>
      <c r="E70" s="20"/>
    </row>
    <row r="71" spans="1:5" outlineLevel="1" x14ac:dyDescent="0.2">
      <c r="A71" s="86"/>
      <c r="B71" s="87">
        <v>70</v>
      </c>
      <c r="C71" s="20"/>
      <c r="D71" s="20"/>
      <c r="E71" s="20"/>
    </row>
    <row r="72" spans="1:5" outlineLevel="1" x14ac:dyDescent="0.2">
      <c r="A72" s="86"/>
      <c r="B72" s="87">
        <v>71</v>
      </c>
      <c r="C72" s="20"/>
      <c r="D72" s="20"/>
      <c r="E72" s="20"/>
    </row>
    <row r="73" spans="1:5" outlineLevel="1" x14ac:dyDescent="0.2">
      <c r="A73" s="86"/>
      <c r="B73" s="87">
        <v>72</v>
      </c>
      <c r="C73" s="20"/>
      <c r="D73" s="20"/>
      <c r="E73" s="20"/>
    </row>
    <row r="74" spans="1:5" outlineLevel="1" x14ac:dyDescent="0.2">
      <c r="A74" s="86"/>
      <c r="B74" s="87">
        <v>73</v>
      </c>
      <c r="C74" s="20"/>
      <c r="D74" s="20"/>
      <c r="E74" s="20"/>
    </row>
    <row r="75" spans="1:5" outlineLevel="1" x14ac:dyDescent="0.2">
      <c r="A75" s="86"/>
      <c r="B75" s="87">
        <v>74</v>
      </c>
      <c r="C75" s="20"/>
      <c r="D75" s="20"/>
      <c r="E75" s="20"/>
    </row>
    <row r="76" spans="1:5" outlineLevel="1" x14ac:dyDescent="0.2">
      <c r="A76" s="86"/>
      <c r="B76" s="87">
        <v>75</v>
      </c>
      <c r="C76" s="20"/>
      <c r="D76" s="20"/>
      <c r="E76" s="20"/>
    </row>
    <row r="77" spans="1:5" outlineLevel="1" x14ac:dyDescent="0.2">
      <c r="A77" s="86"/>
      <c r="B77" s="87">
        <v>76</v>
      </c>
      <c r="C77" s="20"/>
      <c r="D77" s="20"/>
      <c r="E77" s="20"/>
    </row>
    <row r="78" spans="1:5" outlineLevel="1" x14ac:dyDescent="0.2">
      <c r="A78" s="86"/>
      <c r="B78" s="87">
        <v>77</v>
      </c>
      <c r="C78" s="20"/>
      <c r="D78" s="20"/>
      <c r="E78" s="20"/>
    </row>
    <row r="79" spans="1:5" outlineLevel="1" x14ac:dyDescent="0.2">
      <c r="A79" s="86"/>
      <c r="B79" s="87">
        <v>78</v>
      </c>
      <c r="C79" s="20"/>
      <c r="D79" s="20"/>
      <c r="E79" s="20"/>
    </row>
    <row r="80" spans="1:5" outlineLevel="1" x14ac:dyDescent="0.2">
      <c r="A80" s="86"/>
      <c r="B80" s="87">
        <v>79</v>
      </c>
      <c r="C80" s="20"/>
      <c r="D80" s="20"/>
      <c r="E80" s="20"/>
    </row>
    <row r="81" spans="1:5" outlineLevel="1" x14ac:dyDescent="0.2">
      <c r="A81" s="86"/>
      <c r="B81" s="87">
        <v>80</v>
      </c>
      <c r="C81" s="20"/>
      <c r="D81" s="20"/>
      <c r="E81" s="20"/>
    </row>
    <row r="82" spans="1:5" outlineLevel="1" x14ac:dyDescent="0.2">
      <c r="A82" s="86"/>
      <c r="B82" s="87">
        <v>81</v>
      </c>
      <c r="C82" s="20"/>
      <c r="D82" s="20"/>
      <c r="E82" s="20"/>
    </row>
    <row r="83" spans="1:5" outlineLevel="1" x14ac:dyDescent="0.2">
      <c r="A83" s="86"/>
      <c r="B83" s="87">
        <v>82</v>
      </c>
      <c r="C83" s="20"/>
      <c r="D83" s="20"/>
      <c r="E83" s="20"/>
    </row>
    <row r="84" spans="1:5" outlineLevel="1" x14ac:dyDescent="0.2">
      <c r="A84" s="86"/>
      <c r="B84" s="87">
        <v>83</v>
      </c>
      <c r="C84" s="20"/>
      <c r="D84" s="20"/>
      <c r="E84" s="20"/>
    </row>
    <row r="85" spans="1:5" outlineLevel="1" x14ac:dyDescent="0.2">
      <c r="A85" s="86"/>
      <c r="B85" s="87">
        <v>84</v>
      </c>
      <c r="C85" s="20"/>
      <c r="D85" s="20"/>
      <c r="E85" s="20"/>
    </row>
    <row r="86" spans="1:5" outlineLevel="1" x14ac:dyDescent="0.2">
      <c r="A86" s="86"/>
      <c r="B86" s="87">
        <v>85</v>
      </c>
      <c r="C86" s="20"/>
      <c r="D86" s="20"/>
      <c r="E86" s="20"/>
    </row>
    <row r="87" spans="1:5" outlineLevel="1" x14ac:dyDescent="0.2">
      <c r="A87" s="86"/>
      <c r="B87" s="87">
        <v>86</v>
      </c>
      <c r="C87" s="20"/>
      <c r="D87" s="20"/>
      <c r="E87" s="20"/>
    </row>
    <row r="88" spans="1:5" outlineLevel="1" x14ac:dyDescent="0.2">
      <c r="A88" s="86"/>
      <c r="B88" s="87">
        <v>87</v>
      </c>
      <c r="C88" s="20"/>
      <c r="D88" s="20"/>
      <c r="E88" s="20"/>
    </row>
    <row r="89" spans="1:5" outlineLevel="1" x14ac:dyDescent="0.2">
      <c r="A89" s="86"/>
      <c r="B89" s="87">
        <v>88</v>
      </c>
      <c r="C89" s="20"/>
      <c r="D89" s="20"/>
      <c r="E89" s="20"/>
    </row>
    <row r="90" spans="1:5" outlineLevel="1" x14ac:dyDescent="0.2">
      <c r="A90" s="86"/>
      <c r="B90" s="87">
        <v>89</v>
      </c>
      <c r="C90" s="20"/>
      <c r="D90" s="20"/>
      <c r="E90" s="20"/>
    </row>
    <row r="91" spans="1:5" outlineLevel="1" x14ac:dyDescent="0.2">
      <c r="A91" s="86"/>
      <c r="B91" s="87">
        <v>90</v>
      </c>
      <c r="C91" s="20"/>
      <c r="D91" s="20"/>
      <c r="E91" s="20"/>
    </row>
    <row r="92" spans="1:5" outlineLevel="1" x14ac:dyDescent="0.2">
      <c r="A92" s="86"/>
      <c r="B92" s="87">
        <v>91</v>
      </c>
      <c r="C92" s="20"/>
      <c r="D92" s="20"/>
      <c r="E92" s="20"/>
    </row>
    <row r="93" spans="1:5" outlineLevel="1" x14ac:dyDescent="0.2">
      <c r="A93" s="86"/>
      <c r="B93" s="87">
        <v>92</v>
      </c>
      <c r="C93" s="20"/>
      <c r="D93" s="20"/>
      <c r="E93" s="20"/>
    </row>
    <row r="94" spans="1:5" outlineLevel="1" x14ac:dyDescent="0.2">
      <c r="A94" s="86"/>
      <c r="B94" s="87">
        <v>93</v>
      </c>
      <c r="C94" s="20"/>
      <c r="D94" s="20"/>
      <c r="E94" s="20"/>
    </row>
    <row r="95" spans="1:5" outlineLevel="1" x14ac:dyDescent="0.2">
      <c r="A95" s="86"/>
      <c r="B95" s="87">
        <v>94</v>
      </c>
      <c r="C95" s="20"/>
      <c r="D95" s="20"/>
      <c r="E95" s="20"/>
    </row>
    <row r="96" spans="1:5" outlineLevel="1" x14ac:dyDescent="0.2">
      <c r="A96" s="86"/>
      <c r="B96" s="87">
        <v>95</v>
      </c>
      <c r="C96" s="20"/>
      <c r="D96" s="20"/>
      <c r="E96" s="20"/>
    </row>
    <row r="97" spans="1:5" outlineLevel="1" x14ac:dyDescent="0.2">
      <c r="A97" s="86"/>
      <c r="B97" s="87">
        <v>96</v>
      </c>
      <c r="C97" s="20"/>
      <c r="D97" s="20"/>
      <c r="E97" s="20"/>
    </row>
    <row r="98" spans="1:5" outlineLevel="1" x14ac:dyDescent="0.2">
      <c r="A98" s="86"/>
      <c r="B98" s="87">
        <v>97</v>
      </c>
      <c r="C98" s="20"/>
      <c r="D98" s="20"/>
      <c r="E98" s="20"/>
    </row>
    <row r="99" spans="1:5" outlineLevel="1" x14ac:dyDescent="0.2">
      <c r="A99" s="86"/>
      <c r="B99" s="87">
        <v>98</v>
      </c>
      <c r="C99" s="20"/>
      <c r="D99" s="20"/>
      <c r="E99" s="20"/>
    </row>
    <row r="100" spans="1:5" outlineLevel="1" x14ac:dyDescent="0.2">
      <c r="A100" s="86"/>
      <c r="B100" s="87">
        <v>99</v>
      </c>
      <c r="C100" s="20"/>
      <c r="D100" s="20"/>
      <c r="E100" s="20"/>
    </row>
    <row r="101" spans="1:5" x14ac:dyDescent="0.2">
      <c r="A101" s="82" t="s">
        <v>4664</v>
      </c>
      <c r="B101" s="81">
        <v>100</v>
      </c>
      <c r="C101" s="20" t="s">
        <v>4674</v>
      </c>
      <c r="D101" s="20" t="s">
        <v>4675</v>
      </c>
      <c r="E101" s="20" t="s">
        <v>4676</v>
      </c>
    </row>
    <row r="102" spans="1:5" outlineLevel="1" x14ac:dyDescent="0.2">
      <c r="A102" s="80"/>
      <c r="B102" s="81">
        <v>101</v>
      </c>
      <c r="C102" s="20" t="s">
        <v>4771</v>
      </c>
      <c r="D102" s="20" t="s">
        <v>4772</v>
      </c>
      <c r="E102" s="20" t="s">
        <v>4773</v>
      </c>
    </row>
    <row r="103" spans="1:5" outlineLevel="1" x14ac:dyDescent="0.2">
      <c r="A103" s="80"/>
      <c r="B103" s="81">
        <v>102</v>
      </c>
      <c r="C103" s="20" t="s">
        <v>4572</v>
      </c>
      <c r="D103" s="20" t="s">
        <v>4596</v>
      </c>
      <c r="E103" s="20" t="s">
        <v>4610</v>
      </c>
    </row>
    <row r="104" spans="1:5" outlineLevel="1" x14ac:dyDescent="0.2">
      <c r="A104" s="80"/>
      <c r="B104" s="81">
        <v>103</v>
      </c>
      <c r="C104" s="20" t="s">
        <v>4573</v>
      </c>
      <c r="D104" s="20" t="s">
        <v>4573</v>
      </c>
      <c r="E104" s="20" t="s">
        <v>4611</v>
      </c>
    </row>
    <row r="105" spans="1:5" outlineLevel="1" x14ac:dyDescent="0.2">
      <c r="A105" s="80"/>
      <c r="B105" s="81">
        <v>104</v>
      </c>
      <c r="C105" s="20" t="s">
        <v>4812</v>
      </c>
      <c r="D105" s="20" t="s">
        <v>4813</v>
      </c>
      <c r="E105" s="20" t="s">
        <v>4814</v>
      </c>
    </row>
    <row r="106" spans="1:5" ht="63.75" outlineLevel="1" x14ac:dyDescent="0.2">
      <c r="A106" s="80"/>
      <c r="B106" s="81">
        <v>105</v>
      </c>
      <c r="C106" s="20" t="s">
        <v>4817</v>
      </c>
      <c r="D106" s="20" t="s">
        <v>4815</v>
      </c>
      <c r="E106" s="20" t="s">
        <v>4816</v>
      </c>
    </row>
    <row r="107" spans="1:5" outlineLevel="1" x14ac:dyDescent="0.2">
      <c r="A107" s="80"/>
      <c r="B107" s="81">
        <v>106</v>
      </c>
      <c r="C107" s="20"/>
      <c r="D107" s="20"/>
      <c r="E107" s="20"/>
    </row>
    <row r="108" spans="1:5" outlineLevel="1" x14ac:dyDescent="0.2">
      <c r="A108" s="80"/>
      <c r="B108" s="81">
        <v>107</v>
      </c>
      <c r="C108" s="20"/>
      <c r="D108" s="20"/>
      <c r="E108" s="20"/>
    </row>
    <row r="109" spans="1:5" outlineLevel="1" x14ac:dyDescent="0.2">
      <c r="A109" s="80"/>
      <c r="B109" s="81">
        <v>108</v>
      </c>
      <c r="C109" s="20"/>
      <c r="D109" s="20"/>
      <c r="E109" s="20"/>
    </row>
    <row r="110" spans="1:5" outlineLevel="1" x14ac:dyDescent="0.2">
      <c r="A110" s="80"/>
      <c r="B110" s="81">
        <v>109</v>
      </c>
      <c r="C110" s="88" t="s">
        <v>4589</v>
      </c>
      <c r="D110" s="88" t="s">
        <v>4608</v>
      </c>
      <c r="E110" s="88" t="s">
        <v>4621</v>
      </c>
    </row>
    <row r="111" spans="1:5" outlineLevel="1" x14ac:dyDescent="0.2">
      <c r="A111" s="80"/>
      <c r="B111" s="81">
        <v>110</v>
      </c>
      <c r="C111" s="20" t="s">
        <v>4575</v>
      </c>
      <c r="D111" s="20" t="s">
        <v>4755</v>
      </c>
      <c r="E111" s="20" t="s">
        <v>4612</v>
      </c>
    </row>
    <row r="112" spans="1:5" outlineLevel="1" x14ac:dyDescent="0.2">
      <c r="A112" s="80"/>
      <c r="B112" s="81">
        <v>111</v>
      </c>
      <c r="C112" s="20" t="s">
        <v>4576</v>
      </c>
      <c r="D112" s="20" t="s">
        <v>4597</v>
      </c>
      <c r="E112" s="20" t="s">
        <v>4613</v>
      </c>
    </row>
    <row r="113" spans="1:5" outlineLevel="1" x14ac:dyDescent="0.2">
      <c r="A113" s="80"/>
      <c r="B113" s="81">
        <v>112</v>
      </c>
      <c r="C113" s="20"/>
      <c r="D113" s="20"/>
      <c r="E113" s="20"/>
    </row>
    <row r="114" spans="1:5" outlineLevel="1" x14ac:dyDescent="0.2">
      <c r="A114" s="80"/>
      <c r="B114" s="81">
        <v>113</v>
      </c>
      <c r="C114" s="20"/>
      <c r="D114" s="20"/>
      <c r="E114" s="20"/>
    </row>
    <row r="115" spans="1:5" outlineLevel="1" x14ac:dyDescent="0.2">
      <c r="A115" s="80"/>
      <c r="B115" s="81">
        <v>114</v>
      </c>
      <c r="C115" s="88" t="s">
        <v>4577</v>
      </c>
      <c r="D115" s="88" t="s">
        <v>4598</v>
      </c>
      <c r="E115" s="88" t="s">
        <v>4614</v>
      </c>
    </row>
    <row r="116" spans="1:5" ht="63.75" outlineLevel="1" x14ac:dyDescent="0.2">
      <c r="A116" s="80"/>
      <c r="B116" s="81">
        <v>115</v>
      </c>
      <c r="C116" s="20" t="s">
        <v>4756</v>
      </c>
      <c r="D116" s="20" t="s">
        <v>4686</v>
      </c>
      <c r="E116" s="20" t="s">
        <v>4687</v>
      </c>
    </row>
    <row r="117" spans="1:5" outlineLevel="1" x14ac:dyDescent="0.2">
      <c r="A117" s="80"/>
      <c r="B117" s="81">
        <v>116</v>
      </c>
      <c r="C117" s="20" t="s">
        <v>4584</v>
      </c>
      <c r="D117" s="20" t="s">
        <v>4603</v>
      </c>
      <c r="E117" s="20" t="s">
        <v>4615</v>
      </c>
    </row>
    <row r="118" spans="1:5" outlineLevel="1" x14ac:dyDescent="0.2">
      <c r="A118" s="80"/>
      <c r="B118" s="81">
        <v>117</v>
      </c>
      <c r="C118" s="20" t="s">
        <v>4585</v>
      </c>
      <c r="D118" s="20" t="s">
        <v>4604</v>
      </c>
      <c r="E118" s="20" t="s">
        <v>4616</v>
      </c>
    </row>
    <row r="119" spans="1:5" outlineLevel="1" x14ac:dyDescent="0.2">
      <c r="A119" s="80"/>
      <c r="B119" s="81">
        <v>118</v>
      </c>
      <c r="C119" s="20" t="s">
        <v>4586</v>
      </c>
      <c r="D119" s="20" t="s">
        <v>4605</v>
      </c>
      <c r="E119" s="20" t="s">
        <v>4617</v>
      </c>
    </row>
    <row r="120" spans="1:5" outlineLevel="1" x14ac:dyDescent="0.2">
      <c r="A120" s="80"/>
      <c r="B120" s="81">
        <v>119</v>
      </c>
      <c r="C120" s="20" t="s">
        <v>4690</v>
      </c>
      <c r="D120" s="20" t="s">
        <v>4689</v>
      </c>
      <c r="E120" s="20" t="s">
        <v>4691</v>
      </c>
    </row>
    <row r="121" spans="1:5" outlineLevel="1" x14ac:dyDescent="0.2">
      <c r="A121" s="80"/>
      <c r="B121" s="81">
        <v>120</v>
      </c>
      <c r="C121" s="88" t="s">
        <v>4587</v>
      </c>
      <c r="D121" s="88" t="s">
        <v>4606</v>
      </c>
      <c r="E121" s="88" t="s">
        <v>4618</v>
      </c>
    </row>
    <row r="122" spans="1:5" ht="38.25" outlineLevel="1" x14ac:dyDescent="0.2">
      <c r="A122" s="80"/>
      <c r="B122" s="81">
        <v>121</v>
      </c>
      <c r="C122" s="20" t="s">
        <v>4695</v>
      </c>
      <c r="D122" s="20" t="s">
        <v>4688</v>
      </c>
      <c r="E122" s="20" t="s">
        <v>4619</v>
      </c>
    </row>
    <row r="123" spans="1:5" outlineLevel="1" x14ac:dyDescent="0.2">
      <c r="A123" s="80"/>
      <c r="B123" s="81">
        <v>122</v>
      </c>
      <c r="C123" s="88" t="s">
        <v>4588</v>
      </c>
      <c r="D123" s="88" t="s">
        <v>4607</v>
      </c>
      <c r="E123" s="88" t="s">
        <v>4620</v>
      </c>
    </row>
    <row r="124" spans="1:5" ht="51" outlineLevel="1" x14ac:dyDescent="0.2">
      <c r="A124" s="80"/>
      <c r="B124" s="81">
        <v>123</v>
      </c>
      <c r="C124" s="20" t="s">
        <v>4757</v>
      </c>
      <c r="D124" s="20" t="s">
        <v>4758</v>
      </c>
      <c r="E124" s="20" t="s">
        <v>4759</v>
      </c>
    </row>
    <row r="125" spans="1:5" outlineLevel="1" x14ac:dyDescent="0.2">
      <c r="A125" s="80"/>
      <c r="B125" s="81">
        <v>124</v>
      </c>
      <c r="C125" s="20"/>
      <c r="D125" s="20"/>
      <c r="E125" s="20"/>
    </row>
    <row r="126" spans="1:5" outlineLevel="1" x14ac:dyDescent="0.2">
      <c r="A126" s="80"/>
      <c r="B126" s="81">
        <v>125</v>
      </c>
      <c r="C126" s="88" t="s">
        <v>4578</v>
      </c>
      <c r="D126" s="88" t="s">
        <v>4599</v>
      </c>
      <c r="E126" s="88" t="s">
        <v>4627</v>
      </c>
    </row>
    <row r="127" spans="1:5" ht="51" outlineLevel="1" x14ac:dyDescent="0.2">
      <c r="A127" s="80"/>
      <c r="B127" s="81">
        <v>126</v>
      </c>
      <c r="C127" s="20" t="s">
        <v>4636</v>
      </c>
      <c r="D127" s="20" t="s">
        <v>4637</v>
      </c>
      <c r="E127" s="20" t="s">
        <v>4638</v>
      </c>
    </row>
    <row r="128" spans="1:5" outlineLevel="1" x14ac:dyDescent="0.2">
      <c r="A128" s="80"/>
      <c r="B128" s="81">
        <v>127</v>
      </c>
      <c r="C128" s="20" t="s">
        <v>4633</v>
      </c>
      <c r="D128" s="20" t="s">
        <v>4634</v>
      </c>
      <c r="E128" s="20" t="s">
        <v>4635</v>
      </c>
    </row>
    <row r="129" spans="1:5" ht="63.75" outlineLevel="1" x14ac:dyDescent="0.2">
      <c r="A129" s="80"/>
      <c r="B129" s="183">
        <v>128</v>
      </c>
      <c r="C129" s="20" t="s">
        <v>4680</v>
      </c>
      <c r="D129" s="20" t="s">
        <v>4681</v>
      </c>
      <c r="E129" s="20" t="s">
        <v>4682</v>
      </c>
    </row>
    <row r="130" spans="1:5" ht="63.75" outlineLevel="1" x14ac:dyDescent="0.2">
      <c r="A130" s="80"/>
      <c r="B130" s="183">
        <v>129</v>
      </c>
      <c r="C130" s="20" t="s">
        <v>4698</v>
      </c>
      <c r="D130" s="20" t="s">
        <v>4696</v>
      </c>
      <c r="E130" s="20" t="s">
        <v>4699</v>
      </c>
    </row>
    <row r="131" spans="1:5" outlineLevel="1" x14ac:dyDescent="0.2">
      <c r="A131" s="80"/>
      <c r="B131" s="183">
        <v>130</v>
      </c>
      <c r="C131" s="20" t="s">
        <v>4697</v>
      </c>
      <c r="D131" s="20" t="s">
        <v>4600</v>
      </c>
      <c r="E131" s="20" t="s">
        <v>4626</v>
      </c>
    </row>
    <row r="132" spans="1:5" ht="25.5" outlineLevel="1" x14ac:dyDescent="0.2">
      <c r="A132" s="80"/>
      <c r="B132" s="183">
        <v>131</v>
      </c>
      <c r="C132" s="20" t="s">
        <v>4684</v>
      </c>
      <c r="D132" s="20" t="s">
        <v>4683</v>
      </c>
      <c r="E132" s="20" t="s">
        <v>4622</v>
      </c>
    </row>
    <row r="133" spans="1:5" outlineLevel="1" x14ac:dyDescent="0.2">
      <c r="A133" s="80"/>
      <c r="B133" s="81">
        <v>132</v>
      </c>
      <c r="C133" s="20"/>
      <c r="D133" s="20"/>
      <c r="E133" s="20"/>
    </row>
    <row r="134" spans="1:5" outlineLevel="1" x14ac:dyDescent="0.2">
      <c r="A134" s="80"/>
      <c r="B134" s="81">
        <v>133</v>
      </c>
      <c r="C134" s="20"/>
      <c r="D134" s="20"/>
      <c r="E134" s="20"/>
    </row>
    <row r="135" spans="1:5" outlineLevel="1" x14ac:dyDescent="0.2">
      <c r="A135" s="80"/>
      <c r="B135" s="81">
        <v>134</v>
      </c>
      <c r="C135" s="20"/>
      <c r="D135" s="20"/>
      <c r="E135" s="20"/>
    </row>
    <row r="136" spans="1:5" outlineLevel="1" x14ac:dyDescent="0.2">
      <c r="A136" s="80"/>
      <c r="B136" s="81">
        <v>135</v>
      </c>
      <c r="C136" s="89" t="s">
        <v>4677</v>
      </c>
      <c r="D136" s="89" t="s">
        <v>4678</v>
      </c>
      <c r="E136" s="89" t="s">
        <v>4679</v>
      </c>
    </row>
    <row r="137" spans="1:5" ht="38.25" outlineLevel="1" x14ac:dyDescent="0.2">
      <c r="A137" s="80"/>
      <c r="B137" s="81">
        <v>136</v>
      </c>
      <c r="C137" s="20" t="s">
        <v>4780</v>
      </c>
      <c r="D137" s="20" t="s">
        <v>4779</v>
      </c>
      <c r="E137" s="20" t="s">
        <v>4781</v>
      </c>
    </row>
    <row r="138" spans="1:5" outlineLevel="1" x14ac:dyDescent="0.2">
      <c r="A138" s="80"/>
      <c r="B138" s="81">
        <v>137</v>
      </c>
      <c r="C138" s="20" t="s">
        <v>4782</v>
      </c>
      <c r="D138" s="20" t="s">
        <v>4783</v>
      </c>
      <c r="E138" s="20" t="s">
        <v>4784</v>
      </c>
    </row>
    <row r="139" spans="1:5" outlineLevel="1" x14ac:dyDescent="0.2">
      <c r="A139" s="80"/>
      <c r="B139" s="81">
        <v>138</v>
      </c>
      <c r="C139" s="20" t="s">
        <v>4579</v>
      </c>
      <c r="D139" s="20" t="s">
        <v>4601</v>
      </c>
      <c r="E139" s="20" t="s">
        <v>4625</v>
      </c>
    </row>
    <row r="140" spans="1:5" ht="38.25" outlineLevel="1" x14ac:dyDescent="0.2">
      <c r="A140" s="80"/>
      <c r="B140" s="81">
        <v>139</v>
      </c>
      <c r="C140" s="20" t="s">
        <v>4785</v>
      </c>
      <c r="D140" s="20" t="s">
        <v>4786</v>
      </c>
      <c r="E140" s="20" t="s">
        <v>4787</v>
      </c>
    </row>
    <row r="141" spans="1:5" outlineLevel="1" x14ac:dyDescent="0.2">
      <c r="A141" s="80"/>
      <c r="B141" s="81">
        <v>140</v>
      </c>
      <c r="C141" s="88" t="s">
        <v>4580</v>
      </c>
      <c r="D141" s="88" t="s">
        <v>4602</v>
      </c>
      <c r="E141" s="88" t="s">
        <v>4624</v>
      </c>
    </row>
    <row r="142" spans="1:5" ht="38.25" outlineLevel="1" x14ac:dyDescent="0.2">
      <c r="A142" s="80"/>
      <c r="B142" s="81">
        <v>141</v>
      </c>
      <c r="C142" s="110" t="s">
        <v>4767</v>
      </c>
      <c r="D142" s="110" t="s">
        <v>4778</v>
      </c>
      <c r="E142" s="110" t="s">
        <v>4777</v>
      </c>
    </row>
    <row r="143" spans="1:5" ht="21.75" customHeight="1" outlineLevel="1" x14ac:dyDescent="0.2">
      <c r="A143" s="80"/>
      <c r="B143" s="81">
        <v>142</v>
      </c>
      <c r="C143" s="20"/>
      <c r="D143" s="20"/>
      <c r="E143" s="20"/>
    </row>
    <row r="144" spans="1:5" outlineLevel="1" x14ac:dyDescent="0.2">
      <c r="A144" s="80"/>
      <c r="B144" s="81">
        <v>143</v>
      </c>
      <c r="C144" s="88" t="s">
        <v>4480</v>
      </c>
      <c r="D144" s="88" t="s">
        <v>4461</v>
      </c>
      <c r="E144" s="88" t="s">
        <v>4623</v>
      </c>
    </row>
    <row r="145" spans="1:5" outlineLevel="1" x14ac:dyDescent="0.2">
      <c r="A145" s="80"/>
      <c r="B145" s="81">
        <v>144</v>
      </c>
      <c r="C145" s="20" t="s">
        <v>4714</v>
      </c>
      <c r="D145" s="20" t="s">
        <v>4715</v>
      </c>
      <c r="E145" s="20" t="s">
        <v>4716</v>
      </c>
    </row>
    <row r="146" spans="1:5" ht="25.5" outlineLevel="1" x14ac:dyDescent="0.2">
      <c r="A146" s="80"/>
      <c r="B146" s="81">
        <v>145</v>
      </c>
      <c r="C146" s="110" t="s">
        <v>4768</v>
      </c>
      <c r="D146" s="20" t="s">
        <v>4776</v>
      </c>
      <c r="E146" s="20" t="s">
        <v>4775</v>
      </c>
    </row>
    <row r="147" spans="1:5" outlineLevel="1" x14ac:dyDescent="0.2">
      <c r="A147" s="80"/>
      <c r="B147" s="81">
        <v>146</v>
      </c>
      <c r="C147" s="110"/>
      <c r="D147" s="110"/>
      <c r="E147" s="110"/>
    </row>
    <row r="148" spans="1:5" outlineLevel="1" x14ac:dyDescent="0.2">
      <c r="A148" s="80"/>
      <c r="B148" s="81">
        <v>147</v>
      </c>
      <c r="C148" s="88" t="s">
        <v>4727</v>
      </c>
      <c r="D148" s="88" t="s">
        <v>4728</v>
      </c>
      <c r="E148" s="88" t="s">
        <v>4729</v>
      </c>
    </row>
    <row r="149" spans="1:5" outlineLevel="1" x14ac:dyDescent="0.2">
      <c r="A149" s="80"/>
      <c r="B149" s="81">
        <v>148</v>
      </c>
      <c r="C149" s="20" t="s">
        <v>4717</v>
      </c>
      <c r="D149" s="20" t="s">
        <v>4718</v>
      </c>
      <c r="E149" s="20" t="s">
        <v>4719</v>
      </c>
    </row>
    <row r="150" spans="1:5" outlineLevel="1" x14ac:dyDescent="0.2">
      <c r="A150" s="80"/>
      <c r="B150" s="81">
        <v>149</v>
      </c>
      <c r="C150" s="20" t="s">
        <v>4720</v>
      </c>
      <c r="D150" s="20" t="s">
        <v>4721</v>
      </c>
      <c r="E150" s="20" t="s">
        <v>4722</v>
      </c>
    </row>
    <row r="151" spans="1:5" outlineLevel="1" x14ac:dyDescent="0.2">
      <c r="A151" s="80"/>
      <c r="B151" s="81">
        <v>150</v>
      </c>
      <c r="C151" s="110"/>
      <c r="D151" s="110"/>
      <c r="E151" s="110"/>
    </row>
    <row r="152" spans="1:5" outlineLevel="1" x14ac:dyDescent="0.2">
      <c r="A152" s="80"/>
      <c r="B152" s="81">
        <v>151</v>
      </c>
      <c r="C152" s="110"/>
      <c r="D152" s="110"/>
      <c r="E152" s="110"/>
    </row>
    <row r="153" spans="1:5" outlineLevel="1" x14ac:dyDescent="0.2">
      <c r="A153" s="80"/>
      <c r="B153" s="81">
        <v>152</v>
      </c>
      <c r="C153" s="110"/>
      <c r="D153" s="110"/>
      <c r="E153" s="110"/>
    </row>
    <row r="154" spans="1:5" outlineLevel="1" x14ac:dyDescent="0.2">
      <c r="A154" s="80"/>
      <c r="B154" s="81">
        <v>153</v>
      </c>
      <c r="C154" s="110"/>
      <c r="D154" s="110"/>
      <c r="E154" s="110"/>
    </row>
    <row r="155" spans="1:5" outlineLevel="1" x14ac:dyDescent="0.2">
      <c r="A155" s="80"/>
      <c r="B155" s="81">
        <v>154</v>
      </c>
      <c r="C155" s="110"/>
      <c r="D155" s="110"/>
      <c r="E155" s="110"/>
    </row>
    <row r="156" spans="1:5" outlineLevel="1" x14ac:dyDescent="0.2">
      <c r="A156" s="80"/>
      <c r="B156" s="81">
        <v>155</v>
      </c>
      <c r="C156" s="110"/>
      <c r="D156" s="110"/>
      <c r="E156" s="110"/>
    </row>
    <row r="157" spans="1:5" outlineLevel="1" x14ac:dyDescent="0.2">
      <c r="A157" s="80"/>
      <c r="B157" s="81">
        <v>156</v>
      </c>
      <c r="C157" s="110"/>
      <c r="D157" s="110"/>
      <c r="E157" s="110"/>
    </row>
    <row r="158" spans="1:5" outlineLevel="1" x14ac:dyDescent="0.2">
      <c r="A158" s="80"/>
      <c r="B158" s="81">
        <v>157</v>
      </c>
      <c r="C158" s="110"/>
      <c r="D158" s="110"/>
      <c r="E158" s="110"/>
    </row>
    <row r="159" spans="1:5" outlineLevel="1" x14ac:dyDescent="0.2">
      <c r="A159" s="80"/>
      <c r="B159" s="81">
        <v>158</v>
      </c>
      <c r="C159" s="110"/>
      <c r="D159" s="110"/>
      <c r="E159" s="110"/>
    </row>
    <row r="160" spans="1:5" outlineLevel="1" x14ac:dyDescent="0.2">
      <c r="A160" s="80"/>
      <c r="B160" s="81">
        <v>159</v>
      </c>
      <c r="C160" s="110"/>
      <c r="D160" s="110"/>
      <c r="E160" s="110"/>
    </row>
    <row r="161" spans="1:5" outlineLevel="1" x14ac:dyDescent="0.2">
      <c r="A161" s="80"/>
      <c r="B161" s="81">
        <v>160</v>
      </c>
      <c r="C161" s="110"/>
      <c r="D161" s="110"/>
      <c r="E161" s="110"/>
    </row>
    <row r="162" spans="1:5" outlineLevel="1" x14ac:dyDescent="0.2">
      <c r="A162" s="80"/>
      <c r="B162" s="81">
        <v>161</v>
      </c>
      <c r="C162" s="110"/>
      <c r="D162" s="110"/>
      <c r="E162" s="110"/>
    </row>
    <row r="163" spans="1:5" outlineLevel="1" x14ac:dyDescent="0.2">
      <c r="A163" s="80"/>
      <c r="B163" s="81">
        <v>162</v>
      </c>
      <c r="C163" s="110"/>
      <c r="D163" s="110"/>
      <c r="E163" s="110"/>
    </row>
    <row r="164" spans="1:5" outlineLevel="1" x14ac:dyDescent="0.2">
      <c r="A164" s="80"/>
      <c r="B164" s="81">
        <v>163</v>
      </c>
      <c r="C164" s="110"/>
      <c r="D164" s="110"/>
      <c r="E164" s="110"/>
    </row>
    <row r="165" spans="1:5" outlineLevel="1" x14ac:dyDescent="0.2">
      <c r="A165" s="80"/>
      <c r="B165" s="81">
        <v>164</v>
      </c>
      <c r="C165" s="110"/>
      <c r="D165" s="110"/>
      <c r="E165" s="110"/>
    </row>
    <row r="166" spans="1:5" outlineLevel="1" x14ac:dyDescent="0.2">
      <c r="A166" s="80"/>
      <c r="B166" s="81">
        <v>165</v>
      </c>
      <c r="C166" s="110"/>
      <c r="D166" s="110"/>
      <c r="E166" s="110"/>
    </row>
    <row r="167" spans="1:5" outlineLevel="1" x14ac:dyDescent="0.2">
      <c r="A167" s="80"/>
      <c r="B167" s="81">
        <v>166</v>
      </c>
      <c r="C167" s="110"/>
      <c r="D167" s="110"/>
      <c r="E167" s="110"/>
    </row>
    <row r="168" spans="1:5" outlineLevel="1" x14ac:dyDescent="0.2">
      <c r="A168" s="80"/>
      <c r="B168" s="81">
        <v>167</v>
      </c>
      <c r="C168" s="110"/>
      <c r="D168" s="110"/>
      <c r="E168" s="110"/>
    </row>
    <row r="169" spans="1:5" outlineLevel="1" x14ac:dyDescent="0.2">
      <c r="A169" s="80"/>
      <c r="B169" s="81">
        <v>168</v>
      </c>
      <c r="C169" s="110"/>
      <c r="D169" s="110"/>
      <c r="E169" s="110"/>
    </row>
    <row r="170" spans="1:5" outlineLevel="1" x14ac:dyDescent="0.2">
      <c r="A170" s="80"/>
      <c r="B170" s="81">
        <v>169</v>
      </c>
      <c r="C170" s="110"/>
      <c r="D170" s="110"/>
      <c r="E170" s="110"/>
    </row>
    <row r="171" spans="1:5" outlineLevel="1" x14ac:dyDescent="0.2">
      <c r="A171" s="80"/>
      <c r="B171" s="81">
        <v>170</v>
      </c>
      <c r="C171" s="110"/>
      <c r="D171" s="110"/>
      <c r="E171" s="110"/>
    </row>
    <row r="172" spans="1:5" outlineLevel="1" x14ac:dyDescent="0.2">
      <c r="A172" s="80"/>
      <c r="B172" s="81">
        <v>171</v>
      </c>
      <c r="C172" s="110"/>
      <c r="D172" s="110"/>
      <c r="E172" s="110"/>
    </row>
    <row r="173" spans="1:5" outlineLevel="1" x14ac:dyDescent="0.2">
      <c r="A173" s="80"/>
      <c r="B173" s="81">
        <v>172</v>
      </c>
      <c r="C173" s="110"/>
      <c r="D173" s="110"/>
      <c r="E173" s="110"/>
    </row>
    <row r="174" spans="1:5" outlineLevel="1" x14ac:dyDescent="0.2">
      <c r="A174" s="80"/>
      <c r="B174" s="81">
        <v>173</v>
      </c>
      <c r="C174" s="110"/>
      <c r="D174" s="110"/>
      <c r="E174" s="110"/>
    </row>
    <row r="175" spans="1:5" outlineLevel="1" x14ac:dyDescent="0.2">
      <c r="A175" s="80"/>
      <c r="B175" s="81">
        <v>174</v>
      </c>
      <c r="C175" s="110"/>
      <c r="D175" s="110"/>
      <c r="E175" s="110"/>
    </row>
    <row r="176" spans="1:5" outlineLevel="1" x14ac:dyDescent="0.2">
      <c r="A176" s="80"/>
      <c r="B176" s="81">
        <v>175</v>
      </c>
      <c r="C176" s="110"/>
      <c r="D176" s="110"/>
      <c r="E176" s="110"/>
    </row>
    <row r="177" spans="1:5" outlineLevel="1" x14ac:dyDescent="0.2">
      <c r="A177" s="80"/>
      <c r="B177" s="81">
        <v>176</v>
      </c>
      <c r="C177" s="110"/>
      <c r="D177" s="110"/>
      <c r="E177" s="110"/>
    </row>
    <row r="178" spans="1:5" outlineLevel="1" x14ac:dyDescent="0.2">
      <c r="A178" s="80"/>
      <c r="B178" s="81">
        <v>177</v>
      </c>
      <c r="C178" s="110"/>
      <c r="D178" s="110"/>
      <c r="E178" s="110"/>
    </row>
    <row r="179" spans="1:5" outlineLevel="1" x14ac:dyDescent="0.2">
      <c r="A179" s="80"/>
      <c r="B179" s="81">
        <v>178</v>
      </c>
      <c r="C179" s="110"/>
      <c r="D179" s="110"/>
      <c r="E179" s="110"/>
    </row>
    <row r="180" spans="1:5" outlineLevel="1" x14ac:dyDescent="0.2">
      <c r="A180" s="80"/>
      <c r="B180" s="81">
        <v>179</v>
      </c>
      <c r="C180" s="110"/>
      <c r="D180" s="110"/>
      <c r="E180" s="110"/>
    </row>
    <row r="181" spans="1:5" outlineLevel="1" x14ac:dyDescent="0.2">
      <c r="A181" s="80"/>
      <c r="B181" s="81">
        <v>180</v>
      </c>
      <c r="C181" s="110"/>
      <c r="D181" s="110"/>
      <c r="E181" s="110"/>
    </row>
    <row r="182" spans="1:5" outlineLevel="1" x14ac:dyDescent="0.2">
      <c r="A182" s="80"/>
      <c r="B182" s="81">
        <v>181</v>
      </c>
      <c r="C182" s="110"/>
      <c r="D182" s="110"/>
      <c r="E182" s="110"/>
    </row>
    <row r="183" spans="1:5" outlineLevel="1" x14ac:dyDescent="0.2">
      <c r="A183" s="80"/>
      <c r="B183" s="81">
        <v>182</v>
      </c>
      <c r="C183" s="110"/>
      <c r="D183" s="110"/>
      <c r="E183" s="110"/>
    </row>
    <row r="184" spans="1:5" outlineLevel="1" x14ac:dyDescent="0.2">
      <c r="A184" s="80"/>
      <c r="B184" s="81">
        <v>183</v>
      </c>
      <c r="C184" s="110"/>
      <c r="D184" s="110"/>
      <c r="E184" s="110"/>
    </row>
    <row r="185" spans="1:5" outlineLevel="1" x14ac:dyDescent="0.2">
      <c r="A185" s="80"/>
      <c r="B185" s="81">
        <v>184</v>
      </c>
      <c r="C185" s="110"/>
      <c r="D185" s="110"/>
      <c r="E185" s="110"/>
    </row>
    <row r="186" spans="1:5" outlineLevel="1" x14ac:dyDescent="0.2">
      <c r="A186" s="80"/>
      <c r="B186" s="81">
        <v>185</v>
      </c>
      <c r="C186" s="110"/>
      <c r="D186" s="110"/>
      <c r="E186" s="110"/>
    </row>
    <row r="187" spans="1:5" outlineLevel="1" x14ac:dyDescent="0.2">
      <c r="A187" s="80"/>
      <c r="B187" s="81">
        <v>186</v>
      </c>
      <c r="C187" s="110"/>
      <c r="D187" s="110"/>
      <c r="E187" s="110"/>
    </row>
    <row r="188" spans="1:5" outlineLevel="1" x14ac:dyDescent="0.2">
      <c r="A188" s="80"/>
      <c r="B188" s="81">
        <v>187</v>
      </c>
      <c r="C188" s="110"/>
      <c r="D188" s="110"/>
      <c r="E188" s="110"/>
    </row>
    <row r="189" spans="1:5" outlineLevel="1" x14ac:dyDescent="0.2">
      <c r="A189" s="80"/>
      <c r="B189" s="81">
        <v>188</v>
      </c>
      <c r="C189" s="110"/>
      <c r="D189" s="110"/>
      <c r="E189" s="110"/>
    </row>
    <row r="190" spans="1:5" outlineLevel="1" x14ac:dyDescent="0.2">
      <c r="A190" s="80"/>
      <c r="B190" s="81">
        <v>189</v>
      </c>
      <c r="C190" s="110"/>
      <c r="D190" s="110"/>
      <c r="E190" s="110"/>
    </row>
    <row r="191" spans="1:5" outlineLevel="1" x14ac:dyDescent="0.2">
      <c r="A191" s="80"/>
      <c r="B191" s="81">
        <v>190</v>
      </c>
      <c r="C191" s="110"/>
      <c r="D191" s="110"/>
      <c r="E191" s="110"/>
    </row>
    <row r="192" spans="1:5" outlineLevel="1" x14ac:dyDescent="0.2">
      <c r="A192" s="80"/>
      <c r="B192" s="81">
        <v>191</v>
      </c>
      <c r="C192" s="110"/>
      <c r="D192" s="110"/>
      <c r="E192" s="110"/>
    </row>
    <row r="193" spans="1:5" outlineLevel="1" x14ac:dyDescent="0.2">
      <c r="A193" s="80"/>
      <c r="B193" s="81">
        <v>192</v>
      </c>
      <c r="C193" s="110"/>
      <c r="D193" s="110"/>
      <c r="E193" s="110"/>
    </row>
    <row r="194" spans="1:5" outlineLevel="1" x14ac:dyDescent="0.2">
      <c r="A194" s="80"/>
      <c r="B194" s="81">
        <v>193</v>
      </c>
      <c r="C194" s="110"/>
      <c r="D194" s="110"/>
      <c r="E194" s="110"/>
    </row>
    <row r="195" spans="1:5" outlineLevel="1" x14ac:dyDescent="0.2">
      <c r="A195" s="80"/>
      <c r="B195" s="81">
        <v>194</v>
      </c>
      <c r="C195" s="110"/>
      <c r="D195" s="110"/>
      <c r="E195" s="110"/>
    </row>
    <row r="196" spans="1:5" outlineLevel="1" x14ac:dyDescent="0.2">
      <c r="A196" s="80"/>
      <c r="B196" s="81">
        <v>195</v>
      </c>
      <c r="C196" s="110"/>
      <c r="D196" s="110"/>
      <c r="E196" s="110"/>
    </row>
    <row r="197" spans="1:5" outlineLevel="1" x14ac:dyDescent="0.2">
      <c r="A197" s="80"/>
      <c r="B197" s="81">
        <v>196</v>
      </c>
      <c r="C197" s="110"/>
      <c r="D197" s="110"/>
      <c r="E197" s="110"/>
    </row>
    <row r="198" spans="1:5" outlineLevel="1" x14ac:dyDescent="0.2">
      <c r="A198" s="80"/>
      <c r="B198" s="81">
        <v>197</v>
      </c>
      <c r="C198" s="110"/>
      <c r="D198" s="110"/>
      <c r="E198" s="110"/>
    </row>
    <row r="199" spans="1:5" outlineLevel="1" x14ac:dyDescent="0.2">
      <c r="A199" s="80"/>
      <c r="B199" s="81">
        <v>198</v>
      </c>
      <c r="C199" s="110"/>
      <c r="D199" s="110"/>
      <c r="E199" s="110"/>
    </row>
    <row r="200" spans="1:5" outlineLevel="1" x14ac:dyDescent="0.2">
      <c r="A200" s="80"/>
      <c r="B200" s="81">
        <v>199</v>
      </c>
      <c r="C200" s="110"/>
      <c r="D200" s="110"/>
      <c r="E200" s="110"/>
    </row>
    <row r="201" spans="1:5" x14ac:dyDescent="0.2">
      <c r="A201" s="83" t="s">
        <v>4573</v>
      </c>
      <c r="B201" s="78">
        <v>200</v>
      </c>
      <c r="C201" s="20" t="s">
        <v>4581</v>
      </c>
      <c r="D201" s="20" t="s">
        <v>4631</v>
      </c>
      <c r="E201" s="20" t="s">
        <v>4629</v>
      </c>
    </row>
    <row r="202" spans="1:5" hidden="1" outlineLevel="1" x14ac:dyDescent="0.2">
      <c r="A202" s="76"/>
      <c r="B202" s="78">
        <v>201</v>
      </c>
      <c r="C202" s="20" t="s">
        <v>4582</v>
      </c>
      <c r="D202" s="20" t="s">
        <v>4632</v>
      </c>
      <c r="E202" s="20" t="s">
        <v>4630</v>
      </c>
    </row>
    <row r="203" spans="1:5" hidden="1" outlineLevel="1" x14ac:dyDescent="0.2">
      <c r="A203" s="76"/>
      <c r="B203" s="78">
        <v>202</v>
      </c>
      <c r="C203" s="20" t="s">
        <v>4583</v>
      </c>
      <c r="D203" s="20" t="s">
        <v>4609</v>
      </c>
      <c r="E203" s="20" t="s">
        <v>4628</v>
      </c>
    </row>
    <row r="204" spans="1:5" hidden="1" outlineLevel="1" x14ac:dyDescent="0.2">
      <c r="A204" s="76"/>
      <c r="B204" s="78">
        <v>203</v>
      </c>
      <c r="C204" s="20" t="s">
        <v>4640</v>
      </c>
      <c r="D204" s="20" t="s">
        <v>4639</v>
      </c>
      <c r="E204" s="20" t="s">
        <v>4641</v>
      </c>
    </row>
    <row r="205" spans="1:5" hidden="1" outlineLevel="1" x14ac:dyDescent="0.2">
      <c r="A205" s="76"/>
      <c r="B205" s="78">
        <v>204</v>
      </c>
      <c r="C205" s="20" t="s">
        <v>4735</v>
      </c>
      <c r="D205" s="20" t="s">
        <v>4737</v>
      </c>
      <c r="E205" s="20" t="s">
        <v>4736</v>
      </c>
    </row>
    <row r="206" spans="1:5" hidden="1" outlineLevel="1" x14ac:dyDescent="0.2">
      <c r="A206" s="76"/>
      <c r="B206" s="78">
        <v>205</v>
      </c>
      <c r="C206" s="20" t="s">
        <v>4649</v>
      </c>
      <c r="D206" s="20" t="s">
        <v>4651</v>
      </c>
      <c r="E206" s="20" t="s">
        <v>4650</v>
      </c>
    </row>
    <row r="207" spans="1:5" hidden="1" outlineLevel="1" x14ac:dyDescent="0.2">
      <c r="A207" s="76"/>
      <c r="B207" s="78">
        <v>206</v>
      </c>
      <c r="C207" s="20" t="s">
        <v>4652</v>
      </c>
      <c r="D207" s="20" t="s">
        <v>4653</v>
      </c>
      <c r="E207" s="20" t="s">
        <v>4659</v>
      </c>
    </row>
    <row r="208" spans="1:5" hidden="1" outlineLevel="1" x14ac:dyDescent="0.2">
      <c r="A208" s="76"/>
      <c r="B208" s="78">
        <v>207</v>
      </c>
      <c r="C208" s="20" t="s">
        <v>4654</v>
      </c>
      <c r="D208" s="20" t="s">
        <v>4658</v>
      </c>
      <c r="E208" s="20" t="s">
        <v>4660</v>
      </c>
    </row>
    <row r="209" spans="1:5" ht="38.25" hidden="1" outlineLevel="1" x14ac:dyDescent="0.2">
      <c r="A209" s="76"/>
      <c r="B209" s="78">
        <v>208</v>
      </c>
      <c r="C209" s="20" t="s">
        <v>4724</v>
      </c>
      <c r="D209" s="20" t="s">
        <v>4760</v>
      </c>
      <c r="E209" s="20" t="s">
        <v>4723</v>
      </c>
    </row>
    <row r="210" spans="1:5" ht="38.25" hidden="1" outlineLevel="1" x14ac:dyDescent="0.2">
      <c r="A210" s="76"/>
      <c r="B210" s="78">
        <v>209</v>
      </c>
      <c r="C210" s="20" t="s">
        <v>4726</v>
      </c>
      <c r="D210" s="20" t="s">
        <v>4761</v>
      </c>
      <c r="E210" s="20" t="s">
        <v>4725</v>
      </c>
    </row>
    <row r="211" spans="1:5" hidden="1" outlineLevel="1" x14ac:dyDescent="0.2">
      <c r="A211" s="76"/>
      <c r="B211" s="78">
        <v>210</v>
      </c>
      <c r="C211" s="20" t="s">
        <v>4642</v>
      </c>
      <c r="D211" s="20" t="s">
        <v>4643</v>
      </c>
      <c r="E211" s="20" t="s">
        <v>4644</v>
      </c>
    </row>
    <row r="212" spans="1:5" hidden="1" outlineLevel="1" x14ac:dyDescent="0.2">
      <c r="A212" s="76"/>
      <c r="B212" s="78">
        <v>211</v>
      </c>
      <c r="C212" s="20" t="s">
        <v>4811</v>
      </c>
      <c r="D212" s="20" t="s">
        <v>4806</v>
      </c>
      <c r="E212" s="20" t="s">
        <v>4807</v>
      </c>
    </row>
    <row r="213" spans="1:5" hidden="1" outlineLevel="1" x14ac:dyDescent="0.2">
      <c r="A213" s="76"/>
      <c r="B213" s="78">
        <v>212</v>
      </c>
      <c r="C213" s="20" t="s">
        <v>4769</v>
      </c>
      <c r="D213" s="20" t="s">
        <v>4770</v>
      </c>
      <c r="E213" s="20" t="s">
        <v>4774</v>
      </c>
    </row>
    <row r="214" spans="1:5" hidden="1" outlineLevel="1" x14ac:dyDescent="0.2">
      <c r="A214" s="76"/>
      <c r="B214" s="78">
        <v>213</v>
      </c>
      <c r="C214" s="20" t="s">
        <v>4708</v>
      </c>
      <c r="D214" s="20" t="s">
        <v>4707</v>
      </c>
      <c r="E214" s="20" t="s">
        <v>4709</v>
      </c>
    </row>
    <row r="215" spans="1:5" hidden="1" outlineLevel="1" x14ac:dyDescent="0.2">
      <c r="A215" s="76"/>
      <c r="B215" s="78">
        <v>214</v>
      </c>
      <c r="C215" s="20" t="s">
        <v>4573</v>
      </c>
      <c r="D215" s="20" t="s">
        <v>4573</v>
      </c>
      <c r="E215" s="20" t="s">
        <v>4611</v>
      </c>
    </row>
    <row r="216" spans="1:5" hidden="1" outlineLevel="1" x14ac:dyDescent="0.2">
      <c r="A216" s="76"/>
      <c r="B216" s="78">
        <v>215</v>
      </c>
      <c r="C216" s="20" t="s">
        <v>4808</v>
      </c>
      <c r="D216" s="20" t="s">
        <v>4809</v>
      </c>
      <c r="E216" s="20" t="s">
        <v>4810</v>
      </c>
    </row>
    <row r="217" spans="1:5" hidden="1" outlineLevel="1" x14ac:dyDescent="0.2">
      <c r="A217" s="76"/>
      <c r="B217" s="78">
        <v>216</v>
      </c>
      <c r="C217" s="20" t="s">
        <v>4693</v>
      </c>
      <c r="D217" s="20" t="s">
        <v>4692</v>
      </c>
      <c r="E217" s="20" t="s">
        <v>4694</v>
      </c>
    </row>
    <row r="218" spans="1:5" hidden="1" outlineLevel="1" x14ac:dyDescent="0.2">
      <c r="A218" s="76"/>
      <c r="B218" s="78">
        <v>217</v>
      </c>
      <c r="C218" s="20"/>
      <c r="D218" s="20"/>
      <c r="E218" s="20"/>
    </row>
    <row r="219" spans="1:5" hidden="1" outlineLevel="1" x14ac:dyDescent="0.2">
      <c r="A219" s="76"/>
      <c r="B219" s="78">
        <v>218</v>
      </c>
      <c r="C219" s="20"/>
      <c r="D219" s="20"/>
      <c r="E219" s="20"/>
    </row>
    <row r="220" spans="1:5" hidden="1" outlineLevel="1" x14ac:dyDescent="0.2">
      <c r="A220" s="76"/>
      <c r="B220" s="78">
        <v>219</v>
      </c>
      <c r="C220" s="20"/>
      <c r="D220" s="20"/>
      <c r="E220" s="20"/>
    </row>
    <row r="221" spans="1:5" hidden="1" outlineLevel="1" x14ac:dyDescent="0.2">
      <c r="A221" s="76"/>
      <c r="B221" s="78">
        <v>220</v>
      </c>
      <c r="C221" s="20" t="s">
        <v>4646</v>
      </c>
      <c r="D221" s="20" t="s">
        <v>4647</v>
      </c>
      <c r="E221" s="20" t="s">
        <v>4655</v>
      </c>
    </row>
    <row r="222" spans="1:5" hidden="1" outlineLevel="1" x14ac:dyDescent="0.2">
      <c r="A222" s="76"/>
      <c r="B222" s="78">
        <v>221</v>
      </c>
      <c r="C222" s="20" t="s">
        <v>4507</v>
      </c>
      <c r="D222" s="20" t="s">
        <v>4645</v>
      </c>
      <c r="E222" s="20" t="s">
        <v>4656</v>
      </c>
    </row>
    <row r="223" spans="1:5" hidden="1" outlineLevel="1" x14ac:dyDescent="0.2">
      <c r="A223" s="147"/>
      <c r="B223" s="78">
        <v>222</v>
      </c>
      <c r="C223" s="79"/>
      <c r="D223" s="79"/>
      <c r="E223" s="79"/>
    </row>
    <row r="224" spans="1:5" hidden="1" outlineLevel="1" x14ac:dyDescent="0.2">
      <c r="A224" s="76"/>
      <c r="B224" s="78">
        <v>223</v>
      </c>
      <c r="C224" s="79"/>
      <c r="D224" s="79"/>
      <c r="E224" s="79"/>
    </row>
    <row r="225" spans="1:5" hidden="1" outlineLevel="1" x14ac:dyDescent="0.2">
      <c r="A225" s="76"/>
      <c r="B225" s="78">
        <v>224</v>
      </c>
      <c r="C225" s="79"/>
      <c r="D225" s="79"/>
      <c r="E225" s="79"/>
    </row>
    <row r="226" spans="1:5" hidden="1" outlineLevel="1" x14ac:dyDescent="0.2">
      <c r="A226" s="76"/>
      <c r="B226" s="78">
        <v>225</v>
      </c>
      <c r="C226" s="79"/>
      <c r="D226" s="79"/>
      <c r="E226" s="79"/>
    </row>
    <row r="227" spans="1:5" hidden="1" outlineLevel="1" x14ac:dyDescent="0.2">
      <c r="A227" s="76"/>
      <c r="B227" s="78">
        <v>226</v>
      </c>
      <c r="C227" s="79"/>
      <c r="D227" s="79"/>
      <c r="E227" s="79"/>
    </row>
    <row r="228" spans="1:5" hidden="1" outlineLevel="1" x14ac:dyDescent="0.2">
      <c r="A228" s="76"/>
      <c r="B228" s="78">
        <v>227</v>
      </c>
      <c r="C228" s="79"/>
      <c r="D228" s="79"/>
      <c r="E228" s="79"/>
    </row>
    <row r="229" spans="1:5" hidden="1" outlineLevel="1" x14ac:dyDescent="0.2">
      <c r="A229" s="76"/>
      <c r="B229" s="78">
        <v>228</v>
      </c>
      <c r="C229" s="79"/>
      <c r="D229" s="79"/>
      <c r="E229" s="79"/>
    </row>
    <row r="230" spans="1:5" hidden="1" outlineLevel="1" x14ac:dyDescent="0.2">
      <c r="A230" s="76"/>
      <c r="B230" s="78">
        <v>229</v>
      </c>
      <c r="C230" s="79"/>
      <c r="D230" s="79"/>
      <c r="E230" s="79"/>
    </row>
    <row r="231" spans="1:5" hidden="1" outlineLevel="1" x14ac:dyDescent="0.2">
      <c r="A231" s="76"/>
      <c r="B231" s="78">
        <v>230</v>
      </c>
      <c r="C231" s="79"/>
      <c r="D231" s="79"/>
      <c r="E231" s="79"/>
    </row>
    <row r="232" spans="1:5" hidden="1" outlineLevel="1" x14ac:dyDescent="0.2">
      <c r="A232" s="76"/>
      <c r="B232" s="78">
        <v>231</v>
      </c>
      <c r="C232" s="20"/>
      <c r="D232" s="20"/>
      <c r="E232" s="20"/>
    </row>
    <row r="233" spans="1:5" hidden="1" outlineLevel="1" x14ac:dyDescent="0.2">
      <c r="A233" s="76"/>
      <c r="B233" s="78">
        <v>232</v>
      </c>
      <c r="C233" s="20"/>
      <c r="D233" s="20"/>
      <c r="E233" s="20"/>
    </row>
    <row r="234" spans="1:5" hidden="1" outlineLevel="1" x14ac:dyDescent="0.2">
      <c r="A234" s="76"/>
      <c r="B234" s="78">
        <v>233</v>
      </c>
      <c r="C234" s="20"/>
      <c r="D234" s="20"/>
      <c r="E234" s="20"/>
    </row>
    <row r="235" spans="1:5" hidden="1" outlineLevel="1" x14ac:dyDescent="0.2">
      <c r="A235" s="76"/>
      <c r="B235" s="78">
        <v>234</v>
      </c>
      <c r="C235" s="20"/>
      <c r="D235" s="20"/>
      <c r="E235" s="20"/>
    </row>
    <row r="236" spans="1:5" hidden="1" outlineLevel="1" x14ac:dyDescent="0.2">
      <c r="A236" s="76"/>
      <c r="B236" s="78">
        <v>235</v>
      </c>
      <c r="C236" s="20"/>
      <c r="D236" s="20"/>
      <c r="E236" s="20"/>
    </row>
    <row r="237" spans="1:5" hidden="1" outlineLevel="1" x14ac:dyDescent="0.2">
      <c r="A237" s="76"/>
      <c r="B237" s="78">
        <v>236</v>
      </c>
      <c r="C237" s="20"/>
      <c r="D237" s="20"/>
      <c r="E237" s="20"/>
    </row>
    <row r="238" spans="1:5" hidden="1" outlineLevel="1" x14ac:dyDescent="0.2">
      <c r="A238" s="76"/>
      <c r="B238" s="78">
        <v>237</v>
      </c>
      <c r="C238" s="20"/>
      <c r="D238" s="20"/>
      <c r="E238" s="20"/>
    </row>
    <row r="239" spans="1:5" hidden="1" outlineLevel="1" x14ac:dyDescent="0.2">
      <c r="A239" s="76"/>
      <c r="B239" s="78">
        <v>238</v>
      </c>
      <c r="C239" s="20"/>
      <c r="D239" s="20"/>
      <c r="E239" s="20"/>
    </row>
    <row r="240" spans="1:5" hidden="1" outlineLevel="1" x14ac:dyDescent="0.2">
      <c r="A240" s="76"/>
      <c r="B240" s="78">
        <v>239</v>
      </c>
      <c r="C240" s="20"/>
      <c r="D240" s="20"/>
      <c r="E240" s="20"/>
    </row>
    <row r="241" spans="1:5" hidden="1" outlineLevel="1" x14ac:dyDescent="0.2">
      <c r="A241" s="76"/>
      <c r="B241" s="78">
        <v>240</v>
      </c>
      <c r="C241" s="20" t="s">
        <v>4574</v>
      </c>
      <c r="D241" s="20" t="s">
        <v>4574</v>
      </c>
      <c r="E241" s="20" t="s">
        <v>4574</v>
      </c>
    </row>
    <row r="242" spans="1:5" ht="140.25" hidden="1" outlineLevel="1" x14ac:dyDescent="0.2">
      <c r="A242" s="76"/>
      <c r="B242" s="78">
        <v>241</v>
      </c>
      <c r="C242" s="20" t="s">
        <v>4662</v>
      </c>
      <c r="D242" s="20" t="s">
        <v>4661</v>
      </c>
      <c r="E242" s="20" t="s">
        <v>4663</v>
      </c>
    </row>
    <row r="243" spans="1:5" hidden="1" outlineLevel="1" x14ac:dyDescent="0.2">
      <c r="A243" s="76"/>
      <c r="B243" s="78">
        <v>242</v>
      </c>
      <c r="C243" s="20"/>
      <c r="D243" s="20"/>
      <c r="E243" s="20"/>
    </row>
    <row r="244" spans="1:5" hidden="1" outlineLevel="1" x14ac:dyDescent="0.2">
      <c r="A244" s="76"/>
      <c r="B244" s="78">
        <v>243</v>
      </c>
      <c r="C244" s="20"/>
      <c r="D244" s="20"/>
      <c r="E244" s="20"/>
    </row>
    <row r="245" spans="1:5" hidden="1" outlineLevel="1" x14ac:dyDescent="0.2">
      <c r="A245" s="76"/>
      <c r="B245" s="78">
        <v>244</v>
      </c>
      <c r="C245" s="20"/>
      <c r="D245" s="20"/>
      <c r="E245" s="20"/>
    </row>
    <row r="246" spans="1:5" hidden="1" outlineLevel="1" x14ac:dyDescent="0.2">
      <c r="A246" s="76"/>
      <c r="B246" s="78">
        <v>245</v>
      </c>
      <c r="C246" s="20"/>
      <c r="D246" s="20"/>
      <c r="E246" s="20"/>
    </row>
    <row r="247" spans="1:5" hidden="1" outlineLevel="1" x14ac:dyDescent="0.2">
      <c r="A247" s="76"/>
      <c r="B247" s="78">
        <v>246</v>
      </c>
      <c r="C247" s="20"/>
      <c r="D247" s="20"/>
      <c r="E247" s="20"/>
    </row>
    <row r="248" spans="1:5" hidden="1" outlineLevel="1" x14ac:dyDescent="0.2">
      <c r="A248" s="76"/>
      <c r="B248" s="78">
        <v>247</v>
      </c>
      <c r="C248" s="20"/>
      <c r="D248" s="20"/>
      <c r="E248" s="20"/>
    </row>
    <row r="249" spans="1:5" hidden="1" outlineLevel="1" x14ac:dyDescent="0.2">
      <c r="A249" s="76"/>
      <c r="B249" s="78">
        <v>248</v>
      </c>
      <c r="C249" s="20"/>
      <c r="D249" s="20"/>
      <c r="E249" s="20"/>
    </row>
    <row r="250" spans="1:5" hidden="1" outlineLevel="1" x14ac:dyDescent="0.2">
      <c r="A250" s="76"/>
      <c r="B250" s="78">
        <v>249</v>
      </c>
      <c r="C250" s="20"/>
      <c r="D250" s="20"/>
      <c r="E250" s="20"/>
    </row>
    <row r="251" spans="1:5" hidden="1" outlineLevel="1" x14ac:dyDescent="0.2">
      <c r="A251" s="76"/>
      <c r="B251" s="78">
        <v>250</v>
      </c>
      <c r="C251" s="20"/>
      <c r="D251" s="20"/>
      <c r="E251" s="20"/>
    </row>
    <row r="252" spans="1:5" collapsed="1" x14ac:dyDescent="0.2">
      <c r="A252" s="84" t="s">
        <v>4665</v>
      </c>
      <c r="B252" s="77">
        <v>251</v>
      </c>
      <c r="C252" s="20" t="s">
        <v>4788</v>
      </c>
      <c r="D252" s="20" t="s">
        <v>4792</v>
      </c>
      <c r="E252" s="20" t="s">
        <v>4799</v>
      </c>
    </row>
    <row r="253" spans="1:5" ht="178.5" x14ac:dyDescent="0.2">
      <c r="B253" s="77">
        <v>252</v>
      </c>
      <c r="C253" s="20" t="s">
        <v>4789</v>
      </c>
      <c r="D253" s="20" t="s">
        <v>4793</v>
      </c>
      <c r="E253" s="20" t="s">
        <v>4796</v>
      </c>
    </row>
    <row r="254" spans="1:5" ht="89.25" x14ac:dyDescent="0.2">
      <c r="B254" s="77">
        <v>253</v>
      </c>
      <c r="C254" s="20" t="s">
        <v>4790</v>
      </c>
      <c r="D254" s="20" t="s">
        <v>4794</v>
      </c>
      <c r="E254" s="20" t="s">
        <v>4797</v>
      </c>
    </row>
    <row r="255" spans="1:5" ht="38.25" x14ac:dyDescent="0.2">
      <c r="B255" s="77">
        <v>254</v>
      </c>
      <c r="C255" s="20" t="s">
        <v>4791</v>
      </c>
      <c r="D255" s="20" t="s">
        <v>4795</v>
      </c>
      <c r="E255" s="20" t="s">
        <v>4798</v>
      </c>
    </row>
    <row r="256" spans="1:5" x14ac:dyDescent="0.2">
      <c r="B256" s="77">
        <v>255</v>
      </c>
      <c r="C256" s="20" t="s">
        <v>4801</v>
      </c>
      <c r="D256" s="20" t="s">
        <v>4800</v>
      </c>
      <c r="E256" s="20" t="s">
        <v>4802</v>
      </c>
    </row>
    <row r="257" spans="2:5" x14ac:dyDescent="0.2">
      <c r="B257" s="77">
        <v>256</v>
      </c>
      <c r="C257" s="20" t="s">
        <v>4740</v>
      </c>
      <c r="D257" s="20" t="s">
        <v>4738</v>
      </c>
      <c r="E257" s="20" t="s">
        <v>4739</v>
      </c>
    </row>
    <row r="258" spans="2:5" x14ac:dyDescent="0.2">
      <c r="B258" s="77">
        <v>257</v>
      </c>
      <c r="C258" s="20" t="s">
        <v>4508</v>
      </c>
      <c r="D258" s="20" t="s">
        <v>4509</v>
      </c>
      <c r="E258" s="20" t="s">
        <v>4510</v>
      </c>
    </row>
    <row r="259" spans="2:5" x14ac:dyDescent="0.2">
      <c r="B259" s="77">
        <v>258</v>
      </c>
      <c r="C259" s="20" t="s">
        <v>4744</v>
      </c>
      <c r="D259" s="20" t="s">
        <v>4743</v>
      </c>
      <c r="E259" s="20" t="s">
        <v>4742</v>
      </c>
    </row>
    <row r="260" spans="2:5" x14ac:dyDescent="0.2">
      <c r="B260" s="77">
        <v>259</v>
      </c>
      <c r="C260" s="20" t="s">
        <v>4484</v>
      </c>
      <c r="D260" s="20" t="s">
        <v>4483</v>
      </c>
      <c r="E260" s="20" t="s">
        <v>4497</v>
      </c>
    </row>
    <row r="261" spans="2:5" x14ac:dyDescent="0.2">
      <c r="B261" s="77">
        <v>260</v>
      </c>
      <c r="C261" s="20" t="s">
        <v>4753</v>
      </c>
      <c r="D261" s="20" t="s">
        <v>4762</v>
      </c>
      <c r="E261" s="20" t="s">
        <v>4498</v>
      </c>
    </row>
    <row r="262" spans="2:5" x14ac:dyDescent="0.2">
      <c r="B262" s="77">
        <v>261</v>
      </c>
      <c r="C262" s="20" t="s">
        <v>4569</v>
      </c>
      <c r="D262" s="20" t="s">
        <v>4570</v>
      </c>
      <c r="E262" s="20" t="s">
        <v>4571</v>
      </c>
    </row>
    <row r="263" spans="2:5" x14ac:dyDescent="0.2">
      <c r="B263" s="77">
        <v>262</v>
      </c>
      <c r="C263" s="20"/>
      <c r="D263" s="20"/>
      <c r="E263" s="20"/>
    </row>
    <row r="264" spans="2:5" x14ac:dyDescent="0.2">
      <c r="B264" s="77">
        <v>263</v>
      </c>
      <c r="C264" s="20"/>
      <c r="D264" s="20"/>
      <c r="E264" s="20"/>
    </row>
    <row r="265" spans="2:5" x14ac:dyDescent="0.2">
      <c r="B265" s="77">
        <v>264</v>
      </c>
      <c r="C265" s="20"/>
      <c r="D265" s="20"/>
      <c r="E265" s="20"/>
    </row>
    <row r="266" spans="2:5" x14ac:dyDescent="0.2">
      <c r="B266" s="77">
        <v>265</v>
      </c>
      <c r="C266" s="20"/>
      <c r="D266" s="20"/>
      <c r="E266" s="20"/>
    </row>
    <row r="267" spans="2:5" x14ac:dyDescent="0.2">
      <c r="B267" s="77">
        <v>266</v>
      </c>
      <c r="C267" s="20"/>
      <c r="D267" s="20"/>
      <c r="E267" s="20"/>
    </row>
    <row r="268" spans="2:5" x14ac:dyDescent="0.2">
      <c r="B268" s="77">
        <v>267</v>
      </c>
      <c r="C268" s="20"/>
      <c r="D268" s="20"/>
      <c r="E268" s="20"/>
    </row>
    <row r="269" spans="2:5" x14ac:dyDescent="0.2">
      <c r="B269" s="77">
        <v>268</v>
      </c>
      <c r="C269" s="20"/>
      <c r="D269" s="20"/>
      <c r="E269" s="20"/>
    </row>
    <row r="270" spans="2:5" x14ac:dyDescent="0.2">
      <c r="B270" s="77">
        <v>269</v>
      </c>
      <c r="C270" s="20"/>
      <c r="D270" s="20"/>
      <c r="E270" s="20"/>
    </row>
    <row r="271" spans="2:5" x14ac:dyDescent="0.2">
      <c r="B271" s="77">
        <v>270</v>
      </c>
      <c r="C271" s="20"/>
      <c r="D271" s="20"/>
      <c r="E271" s="20"/>
    </row>
    <row r="272" spans="2:5" x14ac:dyDescent="0.2">
      <c r="B272" s="77">
        <v>271</v>
      </c>
      <c r="C272" s="20"/>
      <c r="D272" s="20"/>
      <c r="E272" s="20"/>
    </row>
    <row r="273" spans="2:5" x14ac:dyDescent="0.2">
      <c r="B273" s="77">
        <v>272</v>
      </c>
      <c r="C273" s="20"/>
      <c r="D273" s="20"/>
      <c r="E273" s="20"/>
    </row>
    <row r="274" spans="2:5" x14ac:dyDescent="0.2">
      <c r="B274" s="77">
        <v>273</v>
      </c>
      <c r="C274" s="20"/>
      <c r="D274" s="20"/>
      <c r="E274" s="20"/>
    </row>
    <row r="275" spans="2:5" x14ac:dyDescent="0.2">
      <c r="B275" s="77">
        <v>274</v>
      </c>
      <c r="C275" s="20"/>
      <c r="D275" s="20"/>
      <c r="E275" s="20"/>
    </row>
    <row r="276" spans="2:5" x14ac:dyDescent="0.2">
      <c r="B276" s="77">
        <v>275</v>
      </c>
      <c r="C276" s="20"/>
      <c r="D276" s="20"/>
      <c r="E276" s="20"/>
    </row>
    <row r="277" spans="2:5" x14ac:dyDescent="0.2">
      <c r="B277" s="77">
        <v>276</v>
      </c>
      <c r="C277" s="20"/>
      <c r="D277" s="20"/>
      <c r="E277" s="20"/>
    </row>
    <row r="278" spans="2:5" x14ac:dyDescent="0.2">
      <c r="B278" s="77">
        <v>277</v>
      </c>
      <c r="C278" s="20"/>
      <c r="D278" s="20"/>
      <c r="E278" s="20"/>
    </row>
    <row r="279" spans="2:5" x14ac:dyDescent="0.2">
      <c r="B279" s="77">
        <v>278</v>
      </c>
      <c r="C279" s="20"/>
      <c r="D279" s="20"/>
      <c r="E279" s="20"/>
    </row>
    <row r="280" spans="2:5" x14ac:dyDescent="0.2">
      <c r="B280" s="77">
        <v>279</v>
      </c>
      <c r="C280" s="20"/>
      <c r="D280" s="20"/>
      <c r="E280" s="20"/>
    </row>
    <row r="281" spans="2:5" x14ac:dyDescent="0.2">
      <c r="B281" s="77">
        <v>280</v>
      </c>
      <c r="C281" s="20"/>
      <c r="D281" s="20"/>
      <c r="E281" s="20"/>
    </row>
    <row r="282" spans="2:5" x14ac:dyDescent="0.2">
      <c r="B282" s="77">
        <v>281</v>
      </c>
      <c r="C282" s="20"/>
      <c r="D282" s="20"/>
      <c r="E282" s="20"/>
    </row>
    <row r="283" spans="2:5" x14ac:dyDescent="0.2">
      <c r="B283" s="77">
        <v>282</v>
      </c>
      <c r="C283" s="20"/>
      <c r="D283" s="20"/>
      <c r="E283" s="20"/>
    </row>
    <row r="284" spans="2:5" x14ac:dyDescent="0.2">
      <c r="B284" s="77">
        <v>283</v>
      </c>
      <c r="C284" s="20"/>
      <c r="D284" s="20"/>
      <c r="E284" s="20"/>
    </row>
    <row r="285" spans="2:5" x14ac:dyDescent="0.2">
      <c r="B285" s="77">
        <v>284</v>
      </c>
      <c r="C285" s="20"/>
      <c r="D285" s="20"/>
      <c r="E285" s="20"/>
    </row>
    <row r="286" spans="2:5" x14ac:dyDescent="0.2">
      <c r="B286" s="77">
        <v>285</v>
      </c>
      <c r="C286" s="20"/>
      <c r="D286" s="20"/>
      <c r="E286" s="20"/>
    </row>
    <row r="287" spans="2:5" x14ac:dyDescent="0.2">
      <c r="B287" s="77">
        <v>286</v>
      </c>
      <c r="C287" s="20"/>
      <c r="D287" s="20"/>
      <c r="E287" s="20"/>
    </row>
    <row r="288" spans="2:5" x14ac:dyDescent="0.2">
      <c r="B288" s="77">
        <v>287</v>
      </c>
      <c r="C288" s="20"/>
      <c r="D288" s="20"/>
      <c r="E288" s="20"/>
    </row>
    <row r="289" spans="2:5" x14ac:dyDescent="0.2">
      <c r="B289" s="77">
        <v>288</v>
      </c>
      <c r="C289" s="20"/>
      <c r="D289" s="20"/>
      <c r="E289" s="20"/>
    </row>
    <row r="290" spans="2:5" x14ac:dyDescent="0.2">
      <c r="B290" s="77">
        <v>289</v>
      </c>
      <c r="C290" s="20"/>
      <c r="D290" s="20"/>
      <c r="E290" s="20"/>
    </row>
    <row r="291" spans="2:5" x14ac:dyDescent="0.2">
      <c r="B291" s="77">
        <v>290</v>
      </c>
      <c r="C291" s="20"/>
      <c r="D291" s="20"/>
      <c r="E291" s="20"/>
    </row>
    <row r="292" spans="2:5" x14ac:dyDescent="0.2">
      <c r="B292" s="77">
        <v>291</v>
      </c>
      <c r="C292" s="20"/>
      <c r="D292" s="20"/>
      <c r="E292" s="20"/>
    </row>
    <row r="293" spans="2:5" x14ac:dyDescent="0.2">
      <c r="B293" s="77">
        <v>292</v>
      </c>
      <c r="C293" s="20"/>
      <c r="D293" s="20"/>
      <c r="E293" s="20"/>
    </row>
    <row r="294" spans="2:5" x14ac:dyDescent="0.2">
      <c r="B294" s="77">
        <v>293</v>
      </c>
      <c r="C294" s="20"/>
      <c r="D294" s="20"/>
      <c r="E294" s="20"/>
    </row>
    <row r="295" spans="2:5" x14ac:dyDescent="0.2">
      <c r="B295" s="77">
        <v>294</v>
      </c>
      <c r="C295" s="20"/>
      <c r="D295" s="20"/>
      <c r="E295" s="20"/>
    </row>
    <row r="296" spans="2:5" x14ac:dyDescent="0.2">
      <c r="B296" s="77">
        <v>295</v>
      </c>
      <c r="C296" s="20"/>
      <c r="D296" s="20"/>
      <c r="E296" s="20"/>
    </row>
    <row r="297" spans="2:5" x14ac:dyDescent="0.2">
      <c r="B297" s="77">
        <v>296</v>
      </c>
      <c r="C297" s="20"/>
      <c r="D297" s="20"/>
      <c r="E297" s="20"/>
    </row>
    <row r="298" spans="2:5" x14ac:dyDescent="0.2">
      <c r="B298" s="77">
        <v>297</v>
      </c>
      <c r="C298" s="20"/>
      <c r="D298" s="20"/>
      <c r="E298" s="20"/>
    </row>
    <row r="299" spans="2:5" x14ac:dyDescent="0.2">
      <c r="B299" s="77">
        <v>298</v>
      </c>
      <c r="C299" s="20"/>
      <c r="D299" s="20"/>
      <c r="E299" s="20"/>
    </row>
    <row r="300" spans="2:5" x14ac:dyDescent="0.2">
      <c r="B300" s="77">
        <v>299</v>
      </c>
      <c r="C300" s="20"/>
      <c r="D300" s="20"/>
      <c r="E300" s="20"/>
    </row>
    <row r="301" spans="2:5" x14ac:dyDescent="0.2">
      <c r="B301" s="77">
        <v>300</v>
      </c>
      <c r="C301" s="20"/>
      <c r="D301" s="20"/>
      <c r="E301" s="20"/>
    </row>
    <row r="302" spans="2:5" x14ac:dyDescent="0.2">
      <c r="B302" s="77">
        <v>301</v>
      </c>
      <c r="C302" s="20"/>
      <c r="D302" s="20"/>
      <c r="E302" s="20"/>
    </row>
    <row r="303" spans="2:5" x14ac:dyDescent="0.2">
      <c r="B303" s="77">
        <v>302</v>
      </c>
      <c r="C303" s="20"/>
      <c r="D303" s="20"/>
      <c r="E303" s="20"/>
    </row>
    <row r="304" spans="2:5" x14ac:dyDescent="0.2">
      <c r="B304" s="77">
        <v>303</v>
      </c>
      <c r="C304" s="20"/>
      <c r="D304" s="20"/>
      <c r="E304" s="20"/>
    </row>
    <row r="305" spans="2:5" x14ac:dyDescent="0.2">
      <c r="B305" s="77">
        <v>304</v>
      </c>
      <c r="C305" s="20"/>
      <c r="D305" s="20"/>
      <c r="E305" s="20"/>
    </row>
    <row r="306" spans="2:5" x14ac:dyDescent="0.2">
      <c r="B306" s="77">
        <v>305</v>
      </c>
      <c r="C306" s="20"/>
      <c r="D306" s="20"/>
      <c r="E306" s="20"/>
    </row>
    <row r="307" spans="2:5" x14ac:dyDescent="0.2">
      <c r="B307" s="77">
        <v>306</v>
      </c>
      <c r="C307" s="20"/>
      <c r="D307" s="20"/>
      <c r="E307" s="20"/>
    </row>
    <row r="308" spans="2:5" x14ac:dyDescent="0.2">
      <c r="B308" s="77">
        <v>307</v>
      </c>
      <c r="C308" s="20"/>
      <c r="D308" s="20"/>
      <c r="E308" s="20"/>
    </row>
    <row r="309" spans="2:5" x14ac:dyDescent="0.2">
      <c r="B309" s="77">
        <v>308</v>
      </c>
      <c r="C309" s="20"/>
      <c r="D309" s="20"/>
      <c r="E309" s="20"/>
    </row>
    <row r="310" spans="2:5" x14ac:dyDescent="0.2">
      <c r="B310" s="77">
        <v>309</v>
      </c>
      <c r="C310" s="20"/>
      <c r="D310" s="20"/>
      <c r="E310" s="20"/>
    </row>
    <row r="311" spans="2:5" x14ac:dyDescent="0.2">
      <c r="B311" s="77">
        <v>310</v>
      </c>
      <c r="C311" s="20"/>
      <c r="D311" s="20"/>
      <c r="E311" s="20"/>
    </row>
    <row r="312" spans="2:5" x14ac:dyDescent="0.2">
      <c r="B312" s="77">
        <v>311</v>
      </c>
      <c r="C312" s="20"/>
      <c r="D312" s="20"/>
      <c r="E312" s="20"/>
    </row>
    <row r="313" spans="2:5" x14ac:dyDescent="0.2">
      <c r="B313" s="77">
        <v>312</v>
      </c>
      <c r="C313" s="20"/>
      <c r="D313" s="20"/>
      <c r="E313" s="20"/>
    </row>
    <row r="314" spans="2:5" x14ac:dyDescent="0.2">
      <c r="B314" s="77">
        <v>313</v>
      </c>
      <c r="C314" s="20"/>
      <c r="D314" s="20"/>
      <c r="E314" s="20"/>
    </row>
    <row r="315" spans="2:5" x14ac:dyDescent="0.2">
      <c r="B315" s="77">
        <v>314</v>
      </c>
      <c r="C315" s="20"/>
      <c r="D315" s="20"/>
      <c r="E315" s="20"/>
    </row>
    <row r="316" spans="2:5" x14ac:dyDescent="0.2">
      <c r="B316" s="77">
        <v>315</v>
      </c>
      <c r="C316" s="20"/>
      <c r="D316" s="20"/>
      <c r="E316" s="20"/>
    </row>
    <row r="317" spans="2:5" x14ac:dyDescent="0.2">
      <c r="B317" s="77">
        <v>316</v>
      </c>
      <c r="C317" s="20"/>
      <c r="D317" s="20"/>
      <c r="E317" s="20"/>
    </row>
    <row r="318" spans="2:5" x14ac:dyDescent="0.2">
      <c r="B318" s="77">
        <v>317</v>
      </c>
      <c r="C318" s="20"/>
      <c r="D318" s="20"/>
      <c r="E318" s="20"/>
    </row>
    <row r="319" spans="2:5" x14ac:dyDescent="0.2">
      <c r="B319" s="77">
        <v>318</v>
      </c>
      <c r="C319" s="20"/>
      <c r="D319" s="20"/>
      <c r="E319" s="20"/>
    </row>
    <row r="320" spans="2:5" x14ac:dyDescent="0.2">
      <c r="B320" s="77">
        <v>319</v>
      </c>
      <c r="C320" s="20"/>
      <c r="D320" s="20"/>
      <c r="E320" s="20"/>
    </row>
    <row r="321" spans="2:5" x14ac:dyDescent="0.2">
      <c r="B321" s="77">
        <v>320</v>
      </c>
      <c r="C321" s="20"/>
      <c r="D321" s="20"/>
      <c r="E321" s="20"/>
    </row>
    <row r="322" spans="2:5" x14ac:dyDescent="0.2">
      <c r="B322" s="77">
        <v>321</v>
      </c>
      <c r="C322" s="20"/>
      <c r="D322" s="20"/>
      <c r="E322" s="20"/>
    </row>
    <row r="323" spans="2:5" x14ac:dyDescent="0.2">
      <c r="B323" s="77">
        <v>322</v>
      </c>
      <c r="C323" s="20"/>
      <c r="D323" s="20"/>
      <c r="E323" s="20"/>
    </row>
    <row r="324" spans="2:5" x14ac:dyDescent="0.2">
      <c r="B324" s="77">
        <v>323</v>
      </c>
      <c r="C324" s="20"/>
      <c r="D324" s="20"/>
      <c r="E324" s="20"/>
    </row>
    <row r="325" spans="2:5" x14ac:dyDescent="0.2">
      <c r="B325" s="77">
        <v>324</v>
      </c>
      <c r="C325" s="20"/>
      <c r="D325" s="20"/>
      <c r="E325" s="20"/>
    </row>
    <row r="326" spans="2:5" x14ac:dyDescent="0.2">
      <c r="B326" s="77">
        <v>325</v>
      </c>
      <c r="C326" s="20"/>
      <c r="D326" s="20"/>
      <c r="E326" s="20"/>
    </row>
    <row r="327" spans="2:5" x14ac:dyDescent="0.2">
      <c r="B327" s="77">
        <v>326</v>
      </c>
      <c r="C327" s="20"/>
      <c r="D327" s="20"/>
      <c r="E327" s="20"/>
    </row>
    <row r="328" spans="2:5" x14ac:dyDescent="0.2">
      <c r="B328" s="77">
        <v>327</v>
      </c>
      <c r="C328" s="20"/>
      <c r="D328" s="20"/>
      <c r="E328" s="20"/>
    </row>
    <row r="329" spans="2:5" x14ac:dyDescent="0.2">
      <c r="B329" s="77">
        <v>328</v>
      </c>
      <c r="C329" s="20"/>
      <c r="D329" s="20"/>
      <c r="E329" s="20"/>
    </row>
    <row r="330" spans="2:5" x14ac:dyDescent="0.2">
      <c r="B330" s="77">
        <v>329</v>
      </c>
      <c r="C330" s="20"/>
      <c r="D330" s="20"/>
      <c r="E330" s="20"/>
    </row>
    <row r="331" spans="2:5" x14ac:dyDescent="0.2">
      <c r="B331" s="77">
        <v>330</v>
      </c>
      <c r="C331" s="20"/>
      <c r="D331" s="20"/>
      <c r="E331" s="20"/>
    </row>
    <row r="332" spans="2:5" x14ac:dyDescent="0.2">
      <c r="B332" s="77">
        <v>331</v>
      </c>
      <c r="C332" s="20"/>
      <c r="D332" s="20"/>
      <c r="E332" s="20"/>
    </row>
    <row r="333" spans="2:5" x14ac:dyDescent="0.2">
      <c r="B333" s="77">
        <v>332</v>
      </c>
      <c r="C333" s="20"/>
      <c r="D333" s="20"/>
      <c r="E333" s="20"/>
    </row>
    <row r="334" spans="2:5" x14ac:dyDescent="0.2">
      <c r="B334" s="77">
        <v>333</v>
      </c>
      <c r="C334" s="20"/>
      <c r="D334" s="20"/>
      <c r="E334" s="20"/>
    </row>
    <row r="335" spans="2:5" x14ac:dyDescent="0.2">
      <c r="B335" s="77">
        <v>334</v>
      </c>
      <c r="C335" s="20"/>
      <c r="D335" s="20"/>
      <c r="E335" s="20"/>
    </row>
    <row r="336" spans="2:5" x14ac:dyDescent="0.2">
      <c r="B336" s="77">
        <v>335</v>
      </c>
      <c r="C336" s="20"/>
      <c r="D336" s="20"/>
      <c r="E336" s="20"/>
    </row>
    <row r="337" spans="2:5" x14ac:dyDescent="0.2">
      <c r="B337" s="77">
        <v>336</v>
      </c>
      <c r="C337" s="20"/>
      <c r="D337" s="20"/>
      <c r="E337" s="20"/>
    </row>
    <row r="338" spans="2:5" x14ac:dyDescent="0.2">
      <c r="B338" s="77">
        <v>337</v>
      </c>
      <c r="C338" s="20"/>
      <c r="D338" s="20"/>
      <c r="E338" s="20"/>
    </row>
    <row r="339" spans="2:5" x14ac:dyDescent="0.2">
      <c r="B339" s="77">
        <v>338</v>
      </c>
      <c r="C339" s="20"/>
      <c r="D339" s="20"/>
      <c r="E339" s="20"/>
    </row>
    <row r="340" spans="2:5" x14ac:dyDescent="0.2">
      <c r="B340" s="77">
        <v>339</v>
      </c>
      <c r="C340" s="20"/>
      <c r="D340" s="20"/>
      <c r="E340" s="20"/>
    </row>
    <row r="341" spans="2:5" x14ac:dyDescent="0.2">
      <c r="B341" s="77">
        <v>340</v>
      </c>
      <c r="C341" s="20"/>
      <c r="D341" s="20"/>
      <c r="E341" s="20"/>
    </row>
    <row r="342" spans="2:5" x14ac:dyDescent="0.2">
      <c r="B342" s="77">
        <v>341</v>
      </c>
      <c r="C342" s="20"/>
      <c r="D342" s="20"/>
      <c r="E342" s="20"/>
    </row>
    <row r="343" spans="2:5" x14ac:dyDescent="0.2">
      <c r="B343" s="77">
        <v>342</v>
      </c>
      <c r="C343" s="20"/>
      <c r="D343" s="20"/>
      <c r="E343" s="20"/>
    </row>
    <row r="344" spans="2:5" x14ac:dyDescent="0.2">
      <c r="B344" s="77">
        <v>343</v>
      </c>
      <c r="C344" s="20"/>
      <c r="D344" s="20"/>
      <c r="E344" s="20"/>
    </row>
    <row r="345" spans="2:5" x14ac:dyDescent="0.2">
      <c r="B345" s="77">
        <v>344</v>
      </c>
      <c r="C345" s="20"/>
      <c r="D345" s="20"/>
      <c r="E345" s="20"/>
    </row>
    <row r="346" spans="2:5" x14ac:dyDescent="0.2">
      <c r="B346" s="77">
        <v>345</v>
      </c>
      <c r="C346" s="20"/>
      <c r="D346" s="20"/>
      <c r="E346" s="20"/>
    </row>
    <row r="347" spans="2:5" x14ac:dyDescent="0.2">
      <c r="B347" s="77">
        <v>346</v>
      </c>
      <c r="C347" s="20"/>
      <c r="D347" s="20"/>
      <c r="E347" s="20"/>
    </row>
    <row r="348" spans="2:5" x14ac:dyDescent="0.2">
      <c r="B348" s="77">
        <v>347</v>
      </c>
      <c r="C348" s="20"/>
      <c r="D348" s="20"/>
      <c r="E348" s="20"/>
    </row>
    <row r="349" spans="2:5" x14ac:dyDescent="0.2">
      <c r="B349" s="77">
        <v>348</v>
      </c>
      <c r="C349" s="20"/>
      <c r="D349" s="20"/>
      <c r="E349" s="20"/>
    </row>
    <row r="350" spans="2:5" x14ac:dyDescent="0.2">
      <c r="B350" s="77">
        <v>349</v>
      </c>
      <c r="C350" s="20"/>
      <c r="D350" s="20"/>
      <c r="E350" s="20"/>
    </row>
    <row r="351" spans="2:5" x14ac:dyDescent="0.2">
      <c r="B351" s="77">
        <v>350</v>
      </c>
      <c r="C351" s="20"/>
      <c r="D351" s="20"/>
      <c r="E351" s="20"/>
    </row>
    <row r="352" spans="2:5" x14ac:dyDescent="0.2">
      <c r="B352" s="77">
        <v>351</v>
      </c>
      <c r="C352" s="20"/>
      <c r="D352" s="20"/>
      <c r="E352" s="20"/>
    </row>
    <row r="353" spans="2:5" x14ac:dyDescent="0.2">
      <c r="B353" s="77">
        <v>352</v>
      </c>
      <c r="C353" s="20"/>
      <c r="D353" s="20"/>
      <c r="E353" s="20"/>
    </row>
    <row r="354" spans="2:5" x14ac:dyDescent="0.2">
      <c r="B354" s="77">
        <v>353</v>
      </c>
      <c r="C354" s="20"/>
      <c r="D354" s="20"/>
      <c r="E354" s="20"/>
    </row>
    <row r="355" spans="2:5" x14ac:dyDescent="0.2">
      <c r="B355" s="77">
        <v>354</v>
      </c>
      <c r="C355" s="20"/>
      <c r="D355" s="20"/>
      <c r="E355" s="20"/>
    </row>
    <row r="356" spans="2:5" x14ac:dyDescent="0.2">
      <c r="B356" s="77">
        <v>355</v>
      </c>
      <c r="C356" s="20"/>
      <c r="D356" s="20"/>
      <c r="E356" s="20"/>
    </row>
    <row r="357" spans="2:5" x14ac:dyDescent="0.2">
      <c r="B357" s="77">
        <v>356</v>
      </c>
      <c r="C357" s="20"/>
      <c r="D357" s="20"/>
      <c r="E357" s="20"/>
    </row>
    <row r="358" spans="2:5" x14ac:dyDescent="0.2">
      <c r="B358" s="77">
        <v>357</v>
      </c>
      <c r="C358" s="20"/>
      <c r="D358" s="20"/>
      <c r="E358" s="20"/>
    </row>
    <row r="359" spans="2:5" x14ac:dyDescent="0.2">
      <c r="B359" s="77">
        <v>358</v>
      </c>
      <c r="C359" s="20"/>
      <c r="D359" s="20"/>
      <c r="E359" s="20"/>
    </row>
    <row r="360" spans="2:5" x14ac:dyDescent="0.2">
      <c r="B360" s="77">
        <v>359</v>
      </c>
      <c r="C360" s="20"/>
      <c r="D360" s="20"/>
      <c r="E360" s="20"/>
    </row>
    <row r="361" spans="2:5" x14ac:dyDescent="0.2">
      <c r="B361" s="77">
        <v>360</v>
      </c>
      <c r="C361" s="20"/>
      <c r="D361" s="20"/>
      <c r="E361" s="20"/>
    </row>
    <row r="362" spans="2:5" x14ac:dyDescent="0.2">
      <c r="B362" s="77">
        <v>361</v>
      </c>
      <c r="C362" s="20"/>
      <c r="D362" s="20"/>
      <c r="E362" s="20"/>
    </row>
    <row r="363" spans="2:5" x14ac:dyDescent="0.2">
      <c r="B363" s="77">
        <v>362</v>
      </c>
      <c r="C363" s="20"/>
      <c r="D363" s="20"/>
      <c r="E363" s="20"/>
    </row>
    <row r="364" spans="2:5" x14ac:dyDescent="0.2">
      <c r="B364" s="77">
        <v>363</v>
      </c>
      <c r="C364" s="20"/>
      <c r="D364" s="20"/>
      <c r="E364" s="20"/>
    </row>
    <row r="365" spans="2:5" x14ac:dyDescent="0.2">
      <c r="B365" s="77">
        <v>364</v>
      </c>
      <c r="C365" s="20"/>
      <c r="D365" s="20"/>
      <c r="E365" s="20"/>
    </row>
    <row r="366" spans="2:5" x14ac:dyDescent="0.2">
      <c r="B366" s="77">
        <v>365</v>
      </c>
      <c r="C366" s="20"/>
      <c r="D366" s="20"/>
      <c r="E366" s="20"/>
    </row>
    <row r="367" spans="2:5" x14ac:dyDescent="0.2">
      <c r="B367" s="77">
        <v>366</v>
      </c>
      <c r="C367" s="20"/>
      <c r="D367" s="20"/>
      <c r="E367" s="20"/>
    </row>
    <row r="368" spans="2:5" x14ac:dyDescent="0.2">
      <c r="B368" s="77">
        <v>367</v>
      </c>
      <c r="C368" s="20"/>
      <c r="D368" s="20"/>
      <c r="E368" s="20"/>
    </row>
    <row r="369" spans="2:5" x14ac:dyDescent="0.2">
      <c r="B369" s="77">
        <v>368</v>
      </c>
      <c r="C369" s="20"/>
      <c r="D369" s="20"/>
      <c r="E369" s="20"/>
    </row>
    <row r="370" spans="2:5" x14ac:dyDescent="0.2">
      <c r="B370" s="77">
        <v>369</v>
      </c>
      <c r="C370" s="20"/>
      <c r="D370" s="20"/>
      <c r="E370" s="20"/>
    </row>
    <row r="371" spans="2:5" x14ac:dyDescent="0.2">
      <c r="B371" s="77">
        <v>370</v>
      </c>
      <c r="C371" s="20"/>
      <c r="D371" s="20"/>
      <c r="E371" s="20"/>
    </row>
    <row r="372" spans="2:5" x14ac:dyDescent="0.2">
      <c r="B372" s="77">
        <v>371</v>
      </c>
      <c r="C372" s="20"/>
      <c r="D372" s="20"/>
      <c r="E372" s="20"/>
    </row>
    <row r="373" spans="2:5" x14ac:dyDescent="0.2">
      <c r="B373" s="77">
        <v>372</v>
      </c>
      <c r="C373" s="20"/>
      <c r="D373" s="20"/>
      <c r="E373" s="20"/>
    </row>
    <row r="374" spans="2:5" x14ac:dyDescent="0.2">
      <c r="B374" s="77">
        <v>373</v>
      </c>
      <c r="C374" s="20"/>
      <c r="D374" s="20"/>
      <c r="E374" s="20"/>
    </row>
    <row r="375" spans="2:5" x14ac:dyDescent="0.2">
      <c r="B375" s="77">
        <v>374</v>
      </c>
      <c r="C375" s="20"/>
      <c r="D375" s="20"/>
      <c r="E375" s="20"/>
    </row>
    <row r="376" spans="2:5" x14ac:dyDescent="0.2">
      <c r="B376" s="77">
        <v>375</v>
      </c>
      <c r="C376" s="20"/>
      <c r="D376" s="20"/>
      <c r="E376" s="20"/>
    </row>
    <row r="377" spans="2:5" x14ac:dyDescent="0.2">
      <c r="B377" s="77">
        <v>376</v>
      </c>
      <c r="C377" s="20"/>
      <c r="D377" s="20"/>
      <c r="E377" s="20"/>
    </row>
    <row r="378" spans="2:5" x14ac:dyDescent="0.2">
      <c r="B378" s="77">
        <v>377</v>
      </c>
      <c r="C378" s="20"/>
      <c r="D378" s="20"/>
      <c r="E378" s="20"/>
    </row>
    <row r="379" spans="2:5" x14ac:dyDescent="0.2">
      <c r="B379" s="77">
        <v>378</v>
      </c>
      <c r="C379" s="20"/>
      <c r="D379" s="20"/>
      <c r="E379" s="20"/>
    </row>
    <row r="380" spans="2:5" x14ac:dyDescent="0.2">
      <c r="B380" s="77">
        <v>379</v>
      </c>
      <c r="C380" s="20"/>
      <c r="D380" s="20"/>
      <c r="E380" s="20"/>
    </row>
    <row r="381" spans="2:5" x14ac:dyDescent="0.2">
      <c r="B381" s="77">
        <v>380</v>
      </c>
      <c r="C381" s="20"/>
      <c r="D381" s="20"/>
      <c r="E381" s="20"/>
    </row>
    <row r="382" spans="2:5" x14ac:dyDescent="0.2">
      <c r="B382" s="77">
        <v>381</v>
      </c>
      <c r="C382" s="20"/>
      <c r="D382" s="20"/>
      <c r="E382" s="20"/>
    </row>
    <row r="383" spans="2:5" x14ac:dyDescent="0.2">
      <c r="B383" s="77">
        <v>382</v>
      </c>
      <c r="C383" s="20"/>
      <c r="D383" s="20"/>
      <c r="E383" s="20"/>
    </row>
    <row r="384" spans="2:5" x14ac:dyDescent="0.2">
      <c r="B384" s="77">
        <v>383</v>
      </c>
      <c r="C384" s="20"/>
      <c r="D384" s="20"/>
      <c r="E384" s="20"/>
    </row>
    <row r="385" spans="2:5" x14ac:dyDescent="0.2">
      <c r="B385" s="77">
        <v>384</v>
      </c>
      <c r="C385" s="20"/>
      <c r="D385" s="20"/>
      <c r="E385" s="20"/>
    </row>
    <row r="386" spans="2:5" x14ac:dyDescent="0.2">
      <c r="B386" s="77">
        <v>385</v>
      </c>
      <c r="C386" s="20"/>
      <c r="D386" s="20"/>
      <c r="E386" s="20"/>
    </row>
    <row r="387" spans="2:5" x14ac:dyDescent="0.2">
      <c r="B387" s="77">
        <v>386</v>
      </c>
      <c r="C387" s="20"/>
      <c r="D387" s="20"/>
      <c r="E387" s="20"/>
    </row>
    <row r="388" spans="2:5" x14ac:dyDescent="0.2">
      <c r="B388" s="77">
        <v>387</v>
      </c>
      <c r="C388" s="20"/>
      <c r="D388" s="20"/>
      <c r="E388" s="20"/>
    </row>
    <row r="389" spans="2:5" x14ac:dyDescent="0.2">
      <c r="B389" s="77">
        <v>388</v>
      </c>
      <c r="C389" s="20"/>
      <c r="D389" s="20"/>
      <c r="E389" s="20"/>
    </row>
    <row r="390" spans="2:5" x14ac:dyDescent="0.2">
      <c r="B390" s="77">
        <v>389</v>
      </c>
      <c r="C390" s="20"/>
      <c r="D390" s="20"/>
      <c r="E390" s="20"/>
    </row>
    <row r="391" spans="2:5" x14ac:dyDescent="0.2">
      <c r="B391" s="77">
        <v>390</v>
      </c>
      <c r="C391" s="20"/>
      <c r="D391" s="20"/>
      <c r="E391" s="20"/>
    </row>
    <row r="392" spans="2:5" x14ac:dyDescent="0.2">
      <c r="B392" s="77">
        <v>391</v>
      </c>
      <c r="C392" s="20"/>
      <c r="D392" s="20"/>
      <c r="E392" s="20"/>
    </row>
    <row r="393" spans="2:5" x14ac:dyDescent="0.2">
      <c r="B393" s="77">
        <v>392</v>
      </c>
      <c r="C393" s="20"/>
      <c r="D393" s="20"/>
      <c r="E393" s="20"/>
    </row>
    <row r="394" spans="2:5" x14ac:dyDescent="0.2">
      <c r="B394" s="77">
        <v>393</v>
      </c>
      <c r="C394" s="20"/>
      <c r="D394" s="20"/>
      <c r="E394" s="20"/>
    </row>
    <row r="395" spans="2:5" x14ac:dyDescent="0.2">
      <c r="B395" s="77">
        <v>394</v>
      </c>
      <c r="C395" s="20"/>
      <c r="D395" s="20"/>
      <c r="E395" s="20"/>
    </row>
    <row r="396" spans="2:5" x14ac:dyDescent="0.2">
      <c r="B396" s="77">
        <v>395</v>
      </c>
      <c r="C396" s="20"/>
      <c r="D396" s="20"/>
      <c r="E396" s="20"/>
    </row>
    <row r="397" spans="2:5" x14ac:dyDescent="0.2">
      <c r="B397" s="77">
        <v>396</v>
      </c>
      <c r="C397" s="20"/>
      <c r="D397" s="20"/>
      <c r="E397" s="20"/>
    </row>
    <row r="398" spans="2:5" x14ac:dyDescent="0.2">
      <c r="B398" s="77">
        <v>397</v>
      </c>
      <c r="C398" s="20"/>
      <c r="D398" s="20"/>
      <c r="E398" s="20"/>
    </row>
    <row r="399" spans="2:5" x14ac:dyDescent="0.2">
      <c r="B399" s="77">
        <v>398</v>
      </c>
      <c r="C399" s="20"/>
      <c r="D399" s="20"/>
      <c r="E399" s="20"/>
    </row>
    <row r="400" spans="2:5" x14ac:dyDescent="0.2">
      <c r="B400" s="77">
        <v>399</v>
      </c>
      <c r="C400" s="20"/>
      <c r="D400" s="20"/>
      <c r="E400" s="20"/>
    </row>
    <row r="401" spans="2:5" x14ac:dyDescent="0.2">
      <c r="B401" s="77">
        <v>400</v>
      </c>
      <c r="C401" s="20"/>
      <c r="D401" s="20"/>
      <c r="E401" s="20"/>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274FF-E7D3-43E2-B9DD-778689F8E262}">
  <dimension ref="A1:L4128"/>
  <sheetViews>
    <sheetView workbookViewId="0">
      <selection activeCell="H37" sqref="H37"/>
    </sheetView>
  </sheetViews>
  <sheetFormatPr baseColWidth="10" defaultColWidth="11.42578125" defaultRowHeight="12.75" x14ac:dyDescent="0.2"/>
  <cols>
    <col min="1" max="1" width="13.28515625" style="2" customWidth="1"/>
    <col min="2" max="3" width="25.7109375" style="2" customWidth="1"/>
    <col min="4" max="4" width="13.28515625" style="2" customWidth="1"/>
    <col min="5" max="5" width="26.5703125" style="2" bestFit="1" customWidth="1"/>
    <col min="6" max="6" width="5.7109375" style="2" customWidth="1"/>
    <col min="7" max="7" width="11.42578125" style="2"/>
    <col min="8" max="8" width="13.85546875" style="2" bestFit="1" customWidth="1"/>
    <col min="9" max="9" width="5.7109375" style="2" customWidth="1"/>
    <col min="10" max="10" width="11.42578125" style="2"/>
    <col min="11" max="11" width="15.7109375" style="2" bestFit="1" customWidth="1"/>
    <col min="12" max="16384" width="11.42578125" style="2"/>
  </cols>
  <sheetData>
    <row r="1" spans="1:12" x14ac:dyDescent="0.2">
      <c r="A1" s="1" t="s">
        <v>0</v>
      </c>
      <c r="B1" s="1" t="s">
        <v>3</v>
      </c>
      <c r="C1" s="1" t="s">
        <v>4</v>
      </c>
      <c r="D1" s="1" t="s">
        <v>5</v>
      </c>
      <c r="E1" s="1" t="s">
        <v>4463</v>
      </c>
      <c r="G1" s="18" t="s">
        <v>4511</v>
      </c>
      <c r="H1" s="18" t="s">
        <v>4512</v>
      </c>
      <c r="J1" s="1" t="s">
        <v>4568</v>
      </c>
      <c r="K1" s="1" t="s">
        <v>4567</v>
      </c>
      <c r="L1" s="1"/>
    </row>
    <row r="2" spans="1:12" x14ac:dyDescent="0.2">
      <c r="A2" s="3">
        <v>8914</v>
      </c>
      <c r="B2" s="3" t="s">
        <v>6</v>
      </c>
      <c r="C2" s="3" t="s">
        <v>6</v>
      </c>
      <c r="D2" s="3" t="s">
        <v>7</v>
      </c>
      <c r="E2" s="3" t="str" cm="1">
        <f t="array" ref="E2:E2147">_xlfn.UNIQUE(C2:C4112)</f>
        <v>Aeugst am Albis</v>
      </c>
      <c r="G2" s="17">
        <v>1000</v>
      </c>
      <c r="H2" s="17" t="s">
        <v>4513</v>
      </c>
      <c r="J2" s="3" t="s">
        <v>4518</v>
      </c>
      <c r="K2" s="3" t="s">
        <v>532</v>
      </c>
      <c r="L2" s="19">
        <v>6.1380821917808221</v>
      </c>
    </row>
    <row r="3" spans="1:12" x14ac:dyDescent="0.2">
      <c r="A3" s="3">
        <v>8914</v>
      </c>
      <c r="B3" s="3" t="s">
        <v>8</v>
      </c>
      <c r="C3" s="3" t="s">
        <v>6</v>
      </c>
      <c r="D3" s="3" t="s">
        <v>7</v>
      </c>
      <c r="E3" s="3" t="str">
        <v>Affoltern am Albis</v>
      </c>
      <c r="G3" s="17">
        <v>1003</v>
      </c>
      <c r="H3" s="17" t="s">
        <v>4513</v>
      </c>
      <c r="J3" s="3" t="s">
        <v>4519</v>
      </c>
      <c r="K3" s="3" t="s">
        <v>3357</v>
      </c>
      <c r="L3" s="19">
        <v>10.096438356164384</v>
      </c>
    </row>
    <row r="4" spans="1:12" x14ac:dyDescent="0.2">
      <c r="A4" s="3">
        <v>8909</v>
      </c>
      <c r="B4" s="3" t="s">
        <v>9</v>
      </c>
      <c r="C4" s="3" t="s">
        <v>10</v>
      </c>
      <c r="D4" s="3" t="s">
        <v>7</v>
      </c>
      <c r="E4" s="3" t="str">
        <v>Bonstetten</v>
      </c>
      <c r="G4" s="17">
        <v>1004</v>
      </c>
      <c r="H4" s="17" t="s">
        <v>4513</v>
      </c>
      <c r="J4" s="3" t="s">
        <v>4536</v>
      </c>
      <c r="K4" s="3" t="s">
        <v>4552</v>
      </c>
      <c r="L4" s="19">
        <v>9.9652054794520541</v>
      </c>
    </row>
    <row r="5" spans="1:12" x14ac:dyDescent="0.2">
      <c r="A5" s="3">
        <v>8910</v>
      </c>
      <c r="B5" s="3" t="s">
        <v>10</v>
      </c>
      <c r="C5" s="3" t="s">
        <v>10</v>
      </c>
      <c r="D5" s="3" t="s">
        <v>7</v>
      </c>
      <c r="E5" s="3" t="str">
        <v>Hausen am Albis</v>
      </c>
      <c r="G5" s="17">
        <v>1005</v>
      </c>
      <c r="H5" s="17" t="s">
        <v>4513</v>
      </c>
      <c r="J5" s="3" t="s">
        <v>4526</v>
      </c>
      <c r="K5" s="3" t="s">
        <v>4553</v>
      </c>
      <c r="L5" s="19">
        <v>10.506027397260274</v>
      </c>
    </row>
    <row r="6" spans="1:12" x14ac:dyDescent="0.2">
      <c r="A6" s="3">
        <v>8906</v>
      </c>
      <c r="B6" s="3" t="s">
        <v>11</v>
      </c>
      <c r="C6" s="3" t="s">
        <v>11</v>
      </c>
      <c r="D6" s="3" t="s">
        <v>7</v>
      </c>
      <c r="E6" s="3" t="str">
        <v>Hedingen</v>
      </c>
      <c r="G6" s="17">
        <v>1006</v>
      </c>
      <c r="H6" s="17" t="s">
        <v>4513</v>
      </c>
      <c r="J6" s="3" t="s">
        <v>4520</v>
      </c>
      <c r="K6" s="3" t="s">
        <v>4554</v>
      </c>
      <c r="L6" s="19">
        <v>9.1572602739726019</v>
      </c>
    </row>
    <row r="7" spans="1:12" x14ac:dyDescent="0.2">
      <c r="A7" s="3">
        <v>8915</v>
      </c>
      <c r="B7" s="3" t="s">
        <v>12</v>
      </c>
      <c r="C7" s="3" t="s">
        <v>12</v>
      </c>
      <c r="D7" s="3" t="s">
        <v>7</v>
      </c>
      <c r="E7" s="3" t="str">
        <v>Kappel am Albis</v>
      </c>
      <c r="G7" s="17">
        <v>1007</v>
      </c>
      <c r="H7" s="17" t="s">
        <v>4513</v>
      </c>
      <c r="J7" s="3" t="s">
        <v>4532</v>
      </c>
      <c r="K7" s="3" t="s">
        <v>4555</v>
      </c>
      <c r="L7" s="19">
        <v>9.7084931506849319</v>
      </c>
    </row>
    <row r="8" spans="1:12" x14ac:dyDescent="0.2">
      <c r="A8" s="3">
        <v>8925</v>
      </c>
      <c r="B8" s="3" t="s">
        <v>13</v>
      </c>
      <c r="C8" s="3" t="s">
        <v>12</v>
      </c>
      <c r="D8" s="3" t="s">
        <v>7</v>
      </c>
      <c r="E8" s="3" t="str">
        <v>Knonau</v>
      </c>
      <c r="G8" s="17">
        <v>1008</v>
      </c>
      <c r="H8" s="17" t="s">
        <v>4513</v>
      </c>
      <c r="J8" s="3" t="s">
        <v>4542</v>
      </c>
      <c r="K8" s="3" t="s">
        <v>2435</v>
      </c>
      <c r="L8" s="19">
        <v>9.6657534246575345</v>
      </c>
    </row>
    <row r="9" spans="1:12" x14ac:dyDescent="0.2">
      <c r="A9" s="3">
        <v>8908</v>
      </c>
      <c r="B9" s="3" t="s">
        <v>14</v>
      </c>
      <c r="C9" s="3" t="s">
        <v>14</v>
      </c>
      <c r="D9" s="3" t="s">
        <v>7</v>
      </c>
      <c r="E9" s="3" t="str">
        <v>Maschwanden</v>
      </c>
      <c r="G9" s="17">
        <v>1009</v>
      </c>
      <c r="H9" s="17" t="s">
        <v>4513</v>
      </c>
      <c r="J9" s="3" t="s">
        <v>4543</v>
      </c>
      <c r="K9" s="3" t="s">
        <v>2410</v>
      </c>
      <c r="L9" s="19">
        <v>3.6249315068493142</v>
      </c>
    </row>
    <row r="10" spans="1:12" x14ac:dyDescent="0.2">
      <c r="A10" s="3">
        <v>8926</v>
      </c>
      <c r="B10" s="3" t="s">
        <v>15</v>
      </c>
      <c r="C10" s="3" t="s">
        <v>15</v>
      </c>
      <c r="D10" s="3" t="s">
        <v>7</v>
      </c>
      <c r="E10" s="3" t="str">
        <v>Mettmenstetten</v>
      </c>
      <c r="G10" s="17">
        <v>1010</v>
      </c>
      <c r="H10" s="17" t="s">
        <v>4513</v>
      </c>
      <c r="J10" s="3" t="s">
        <v>4540</v>
      </c>
      <c r="K10" s="3" t="s">
        <v>4556</v>
      </c>
      <c r="L10" s="19">
        <v>6.7490410958904112</v>
      </c>
    </row>
    <row r="11" spans="1:12" x14ac:dyDescent="0.2">
      <c r="A11" s="3">
        <v>8926</v>
      </c>
      <c r="B11" s="3" t="s">
        <v>16</v>
      </c>
      <c r="C11" s="3" t="s">
        <v>15</v>
      </c>
      <c r="D11" s="3" t="s">
        <v>7</v>
      </c>
      <c r="E11" s="3" t="str">
        <v>Obfelden</v>
      </c>
      <c r="G11" s="17">
        <v>1011</v>
      </c>
      <c r="H11" s="17" t="s">
        <v>4513</v>
      </c>
      <c r="J11" s="3" t="s">
        <v>4535</v>
      </c>
      <c r="K11" s="3" t="s">
        <v>1186</v>
      </c>
      <c r="L11" s="19">
        <v>6.4224657534246585</v>
      </c>
    </row>
    <row r="12" spans="1:12" x14ac:dyDescent="0.2">
      <c r="A12" s="3">
        <v>8926</v>
      </c>
      <c r="B12" s="3" t="s">
        <v>17</v>
      </c>
      <c r="C12" s="3" t="s">
        <v>15</v>
      </c>
      <c r="D12" s="3" t="s">
        <v>7</v>
      </c>
      <c r="E12" s="3" t="str">
        <v>Ottenbach</v>
      </c>
      <c r="G12" s="17">
        <v>1012</v>
      </c>
      <c r="H12" s="17" t="s">
        <v>4513</v>
      </c>
      <c r="J12" s="3" t="s">
        <v>4515</v>
      </c>
      <c r="K12" s="3" t="s">
        <v>4557</v>
      </c>
      <c r="L12" s="19">
        <v>10.715890410958904</v>
      </c>
    </row>
    <row r="13" spans="1:12" x14ac:dyDescent="0.2">
      <c r="A13" s="3">
        <v>8934</v>
      </c>
      <c r="B13" s="3" t="s">
        <v>18</v>
      </c>
      <c r="C13" s="3" t="s">
        <v>18</v>
      </c>
      <c r="D13" s="3" t="s">
        <v>7</v>
      </c>
      <c r="E13" s="3" t="str">
        <v>Rifferswil</v>
      </c>
      <c r="G13" s="17">
        <v>1015</v>
      </c>
      <c r="H13" s="17" t="s">
        <v>4513</v>
      </c>
      <c r="J13" s="3" t="s">
        <v>4545</v>
      </c>
      <c r="K13" s="3" t="s">
        <v>1252</v>
      </c>
      <c r="L13" s="19">
        <v>8.8164383561643831</v>
      </c>
    </row>
    <row r="14" spans="1:12" x14ac:dyDescent="0.2">
      <c r="A14" s="3">
        <v>8933</v>
      </c>
      <c r="B14" s="3" t="s">
        <v>19</v>
      </c>
      <c r="C14" s="3" t="s">
        <v>19</v>
      </c>
      <c r="D14" s="3" t="s">
        <v>7</v>
      </c>
      <c r="E14" s="3" t="str">
        <v>Stallikon</v>
      </c>
      <c r="G14" s="17">
        <v>1018</v>
      </c>
      <c r="H14" s="17" t="s">
        <v>4513</v>
      </c>
      <c r="J14" s="3" t="s">
        <v>4559</v>
      </c>
      <c r="K14" s="3" t="s">
        <v>4558</v>
      </c>
      <c r="L14" s="19">
        <v>-0.42876712328767114</v>
      </c>
    </row>
    <row r="15" spans="1:12" x14ac:dyDescent="0.2">
      <c r="A15" s="3">
        <v>8932</v>
      </c>
      <c r="B15" s="3" t="s">
        <v>20</v>
      </c>
      <c r="C15" s="3" t="s">
        <v>20</v>
      </c>
      <c r="D15" s="3" t="s">
        <v>7</v>
      </c>
      <c r="E15" s="3" t="str">
        <v>Wettswil am Albis</v>
      </c>
      <c r="G15" s="17">
        <v>1020</v>
      </c>
      <c r="H15" s="17" t="s">
        <v>4513</v>
      </c>
      <c r="J15" s="3" t="s">
        <v>4550</v>
      </c>
      <c r="K15" s="3" t="s">
        <v>2890</v>
      </c>
      <c r="L15" s="19">
        <v>9.2747945205479461</v>
      </c>
    </row>
    <row r="16" spans="1:12" x14ac:dyDescent="0.2">
      <c r="A16" s="3">
        <v>8912</v>
      </c>
      <c r="B16" s="3" t="s">
        <v>21</v>
      </c>
      <c r="C16" s="3" t="s">
        <v>21</v>
      </c>
      <c r="D16" s="3" t="s">
        <v>7</v>
      </c>
      <c r="E16" s="3" t="str">
        <v>Adlikon</v>
      </c>
      <c r="G16" s="17">
        <v>1022</v>
      </c>
      <c r="H16" s="17" t="s">
        <v>4513</v>
      </c>
      <c r="J16" s="3" t="s">
        <v>4527</v>
      </c>
      <c r="K16" s="3" t="s">
        <v>4560</v>
      </c>
      <c r="L16" s="19">
        <v>8.782465753424658</v>
      </c>
    </row>
    <row r="17" spans="1:12" x14ac:dyDescent="0.2">
      <c r="A17" s="3">
        <v>8913</v>
      </c>
      <c r="B17" s="3" t="s">
        <v>22</v>
      </c>
      <c r="C17" s="3" t="s">
        <v>22</v>
      </c>
      <c r="D17" s="3" t="s">
        <v>7</v>
      </c>
      <c r="E17" s="3" t="str">
        <v>Benken (ZH)</v>
      </c>
      <c r="G17" s="17">
        <v>1023</v>
      </c>
      <c r="H17" s="17" t="s">
        <v>4513</v>
      </c>
      <c r="J17" s="3" t="s">
        <v>4524</v>
      </c>
      <c r="K17" s="3" t="s">
        <v>4200</v>
      </c>
      <c r="L17" s="19">
        <v>6.5887671232876714</v>
      </c>
    </row>
    <row r="18" spans="1:12" x14ac:dyDescent="0.2">
      <c r="A18" s="3">
        <v>8911</v>
      </c>
      <c r="B18" s="3" t="s">
        <v>23</v>
      </c>
      <c r="C18" s="3" t="s">
        <v>23</v>
      </c>
      <c r="D18" s="3" t="s">
        <v>7</v>
      </c>
      <c r="E18" s="3" t="str">
        <v>Berg am Irchel</v>
      </c>
      <c r="G18" s="17">
        <v>1024</v>
      </c>
      <c r="H18" s="17" t="s">
        <v>4513</v>
      </c>
      <c r="J18" s="3" t="s">
        <v>4516</v>
      </c>
      <c r="K18" s="3" t="s">
        <v>4561</v>
      </c>
      <c r="L18" s="19">
        <v>6.0621917808219177</v>
      </c>
    </row>
    <row r="19" spans="1:12" x14ac:dyDescent="0.2">
      <c r="A19" s="3">
        <v>8143</v>
      </c>
      <c r="B19" s="3" t="s">
        <v>24</v>
      </c>
      <c r="C19" s="3" t="s">
        <v>24</v>
      </c>
      <c r="D19" s="3" t="s">
        <v>7</v>
      </c>
      <c r="E19" s="3" t="str">
        <v>Buch am Irchel</v>
      </c>
      <c r="G19" s="17">
        <v>1025</v>
      </c>
      <c r="H19" s="17" t="s">
        <v>4513</v>
      </c>
      <c r="J19" s="3" t="s">
        <v>4539</v>
      </c>
      <c r="K19" s="3" t="s">
        <v>4562</v>
      </c>
      <c r="L19" s="19">
        <v>12.387671232876713</v>
      </c>
    </row>
    <row r="20" spans="1:12" x14ac:dyDescent="0.2">
      <c r="A20" s="3">
        <v>8143</v>
      </c>
      <c r="B20" s="3" t="s">
        <v>25</v>
      </c>
      <c r="C20" s="3" t="s">
        <v>24</v>
      </c>
      <c r="D20" s="3" t="s">
        <v>7</v>
      </c>
      <c r="E20" s="3" t="str">
        <v>Dachsen</v>
      </c>
      <c r="G20" s="17">
        <v>1026</v>
      </c>
      <c r="H20" s="17" t="s">
        <v>4513</v>
      </c>
      <c r="J20" s="3" t="s">
        <v>4541</v>
      </c>
      <c r="K20" s="3" t="s">
        <v>3157</v>
      </c>
      <c r="L20" s="19">
        <v>12.488219178082192</v>
      </c>
    </row>
    <row r="21" spans="1:12" x14ac:dyDescent="0.2">
      <c r="A21" s="3">
        <v>8907</v>
      </c>
      <c r="B21" s="3" t="s">
        <v>26</v>
      </c>
      <c r="C21" s="3" t="s">
        <v>27</v>
      </c>
      <c r="D21" s="3" t="s">
        <v>7</v>
      </c>
      <c r="E21" s="3" t="str">
        <v>Dorf</v>
      </c>
      <c r="G21" s="17">
        <v>1027</v>
      </c>
      <c r="H21" s="17" t="s">
        <v>4513</v>
      </c>
      <c r="J21" s="3" t="s">
        <v>4529</v>
      </c>
      <c r="K21" s="3" t="s">
        <v>994</v>
      </c>
      <c r="L21" s="19">
        <v>9.7410958904109588</v>
      </c>
    </row>
    <row r="22" spans="1:12" x14ac:dyDescent="0.2">
      <c r="A22" s="3">
        <v>8452</v>
      </c>
      <c r="B22" s="3" t="s">
        <v>28</v>
      </c>
      <c r="C22" s="3" t="s">
        <v>29</v>
      </c>
      <c r="D22" s="3" t="s">
        <v>7</v>
      </c>
      <c r="E22" s="3" t="str">
        <v>Feuerthalen</v>
      </c>
      <c r="G22" s="17">
        <v>1028</v>
      </c>
      <c r="H22" s="17" t="s">
        <v>4513</v>
      </c>
      <c r="J22" s="3" t="s">
        <v>4537</v>
      </c>
      <c r="K22" s="3" t="s">
        <v>3341</v>
      </c>
      <c r="L22" s="19">
        <v>11.706027397260275</v>
      </c>
    </row>
    <row r="23" spans="1:12" x14ac:dyDescent="0.2">
      <c r="A23" s="3">
        <v>8463</v>
      </c>
      <c r="B23" s="3" t="s">
        <v>30</v>
      </c>
      <c r="C23" s="3" t="s">
        <v>31</v>
      </c>
      <c r="D23" s="3" t="s">
        <v>7</v>
      </c>
      <c r="E23" s="3" t="str">
        <v>Flaach</v>
      </c>
      <c r="G23" s="17">
        <v>1029</v>
      </c>
      <c r="H23" s="17" t="s">
        <v>4513</v>
      </c>
      <c r="J23" s="3" t="s">
        <v>4522</v>
      </c>
      <c r="K23" s="3" t="s">
        <v>4125</v>
      </c>
      <c r="L23" s="19">
        <v>5.9484931506849312</v>
      </c>
    </row>
    <row r="24" spans="1:12" x14ac:dyDescent="0.2">
      <c r="A24" s="3">
        <v>8415</v>
      </c>
      <c r="B24" s="3" t="s">
        <v>32</v>
      </c>
      <c r="C24" s="3" t="s">
        <v>32</v>
      </c>
      <c r="D24" s="3" t="s">
        <v>7</v>
      </c>
      <c r="E24" s="3" t="str">
        <v>Flurlingen</v>
      </c>
      <c r="G24" s="17">
        <v>1030</v>
      </c>
      <c r="H24" s="17" t="s">
        <v>4513</v>
      </c>
      <c r="J24" s="3" t="s">
        <v>4517</v>
      </c>
      <c r="K24" s="3" t="s">
        <v>4227</v>
      </c>
      <c r="L24" s="19">
        <v>10.357808219178082</v>
      </c>
    </row>
    <row r="25" spans="1:12" x14ac:dyDescent="0.2">
      <c r="A25" s="3">
        <v>8415</v>
      </c>
      <c r="B25" s="3" t="s">
        <v>33</v>
      </c>
      <c r="C25" s="3" t="s">
        <v>32</v>
      </c>
      <c r="D25" s="3" t="s">
        <v>7</v>
      </c>
      <c r="E25" s="3" t="str">
        <v>Andelfingen</v>
      </c>
      <c r="G25" s="17">
        <v>1031</v>
      </c>
      <c r="H25" s="17" t="s">
        <v>4513</v>
      </c>
      <c r="J25" s="3" t="s">
        <v>4514</v>
      </c>
      <c r="K25" s="3" t="s">
        <v>3738</v>
      </c>
      <c r="L25" s="19">
        <v>9.4408219178082184</v>
      </c>
    </row>
    <row r="26" spans="1:12" x14ac:dyDescent="0.2">
      <c r="A26" s="3">
        <v>8414</v>
      </c>
      <c r="B26" s="3" t="s">
        <v>34</v>
      </c>
      <c r="C26" s="3" t="s">
        <v>34</v>
      </c>
      <c r="D26" s="3" t="s">
        <v>7</v>
      </c>
      <c r="E26" s="3" t="str">
        <v>Henggart</v>
      </c>
      <c r="G26" s="17">
        <v>1032</v>
      </c>
      <c r="H26" s="17" t="s">
        <v>4513</v>
      </c>
      <c r="J26" s="3" t="s">
        <v>4530</v>
      </c>
      <c r="K26" s="3" t="s">
        <v>3093</v>
      </c>
      <c r="L26" s="19">
        <v>7.8139726027397272</v>
      </c>
    </row>
    <row r="27" spans="1:12" x14ac:dyDescent="0.2">
      <c r="A27" s="3">
        <v>8447</v>
      </c>
      <c r="B27" s="3" t="s">
        <v>35</v>
      </c>
      <c r="C27" s="3" t="s">
        <v>35</v>
      </c>
      <c r="D27" s="3" t="s">
        <v>7</v>
      </c>
      <c r="E27" s="3" t="str">
        <v>Humlikon</v>
      </c>
      <c r="G27" s="17">
        <v>1033</v>
      </c>
      <c r="H27" s="17" t="s">
        <v>4513</v>
      </c>
      <c r="J27" s="3" t="s">
        <v>4513</v>
      </c>
      <c r="K27" s="3" t="s">
        <v>3538</v>
      </c>
      <c r="L27" s="19">
        <v>10.981917808219178</v>
      </c>
    </row>
    <row r="28" spans="1:12" x14ac:dyDescent="0.2">
      <c r="A28" s="3">
        <v>8458</v>
      </c>
      <c r="B28" s="3" t="s">
        <v>36</v>
      </c>
      <c r="C28" s="3" t="s">
        <v>36</v>
      </c>
      <c r="D28" s="3" t="s">
        <v>7</v>
      </c>
      <c r="E28" s="3" t="str">
        <v>Kleinandelfingen</v>
      </c>
      <c r="G28" s="17">
        <v>1034</v>
      </c>
      <c r="H28" s="17" t="s">
        <v>4513</v>
      </c>
      <c r="J28" s="3" t="s">
        <v>4548</v>
      </c>
      <c r="K28" s="3" t="s">
        <v>4563</v>
      </c>
      <c r="L28" s="19">
        <v>7.0723287671232882</v>
      </c>
    </row>
    <row r="29" spans="1:12" x14ac:dyDescent="0.2">
      <c r="A29" s="3">
        <v>8245</v>
      </c>
      <c r="B29" s="3" t="s">
        <v>37</v>
      </c>
      <c r="C29" s="3" t="s">
        <v>37</v>
      </c>
      <c r="D29" s="3" t="s">
        <v>7</v>
      </c>
      <c r="E29" s="3" t="str">
        <v>Laufen-Uhwiesen</v>
      </c>
      <c r="G29" s="17">
        <v>1035</v>
      </c>
      <c r="H29" s="17" t="s">
        <v>4513</v>
      </c>
      <c r="J29" s="3" t="s">
        <v>4525</v>
      </c>
      <c r="K29" s="3" t="s">
        <v>1848</v>
      </c>
      <c r="L29" s="19">
        <v>9.106575342465753</v>
      </c>
    </row>
    <row r="30" spans="1:12" x14ac:dyDescent="0.2">
      <c r="A30" s="3">
        <v>8246</v>
      </c>
      <c r="B30" s="3" t="s">
        <v>38</v>
      </c>
      <c r="C30" s="3" t="s">
        <v>37</v>
      </c>
      <c r="D30" s="3" t="s">
        <v>7</v>
      </c>
      <c r="E30" s="3" t="str">
        <v>Marthalen</v>
      </c>
      <c r="G30" s="17">
        <v>1036</v>
      </c>
      <c r="H30" s="17" t="s">
        <v>4513</v>
      </c>
      <c r="J30" s="3" t="s">
        <v>4546</v>
      </c>
      <c r="K30" s="3" t="s">
        <v>2353</v>
      </c>
      <c r="L30" s="19">
        <v>1.8473972602739728</v>
      </c>
    </row>
    <row r="31" spans="1:12" x14ac:dyDescent="0.2">
      <c r="A31" s="3">
        <v>8416</v>
      </c>
      <c r="B31" s="3" t="s">
        <v>39</v>
      </c>
      <c r="C31" s="3" t="s">
        <v>39</v>
      </c>
      <c r="D31" s="3" t="s">
        <v>7</v>
      </c>
      <c r="E31" s="3" t="str">
        <v>Ossingen</v>
      </c>
      <c r="G31" s="17">
        <v>1037</v>
      </c>
      <c r="H31" s="17" t="s">
        <v>4513</v>
      </c>
      <c r="J31" s="3" t="s">
        <v>4538</v>
      </c>
      <c r="K31" s="3" t="s">
        <v>4564</v>
      </c>
      <c r="L31" s="19">
        <v>3.9054794520547946</v>
      </c>
    </row>
    <row r="32" spans="1:12" x14ac:dyDescent="0.2">
      <c r="A32" s="3">
        <v>8247</v>
      </c>
      <c r="B32" s="3" t="s">
        <v>40</v>
      </c>
      <c r="C32" s="3" t="s">
        <v>40</v>
      </c>
      <c r="D32" s="3" t="s">
        <v>7</v>
      </c>
      <c r="E32" s="3" t="str">
        <v>Rheinau</v>
      </c>
      <c r="G32" s="17">
        <v>1038</v>
      </c>
      <c r="H32" s="17" t="s">
        <v>4513</v>
      </c>
      <c r="J32" s="3" t="s">
        <v>4551</v>
      </c>
      <c r="K32" s="3" t="s">
        <v>1968</v>
      </c>
      <c r="L32" s="19">
        <v>8.2561643835616429</v>
      </c>
    </row>
    <row r="33" spans="1:12" x14ac:dyDescent="0.2">
      <c r="A33" s="3">
        <v>8450</v>
      </c>
      <c r="B33" s="3" t="s">
        <v>41</v>
      </c>
      <c r="C33" s="3" t="s">
        <v>41</v>
      </c>
      <c r="D33" s="3" t="s">
        <v>7</v>
      </c>
      <c r="E33" s="3" t="str">
        <v>Thalheim an der Thur</v>
      </c>
      <c r="G33" s="17">
        <v>1040</v>
      </c>
      <c r="H33" s="17" t="s">
        <v>4513</v>
      </c>
      <c r="J33" s="3" t="s">
        <v>4549</v>
      </c>
      <c r="K33" s="3" t="s">
        <v>1898</v>
      </c>
      <c r="L33" s="19">
        <v>9.4167123287671224</v>
      </c>
    </row>
    <row r="34" spans="1:12" x14ac:dyDescent="0.2">
      <c r="A34" s="3">
        <v>8444</v>
      </c>
      <c r="B34" s="3" t="s">
        <v>42</v>
      </c>
      <c r="C34" s="3" t="s">
        <v>42</v>
      </c>
      <c r="D34" s="3" t="s">
        <v>7</v>
      </c>
      <c r="E34" s="3" t="str">
        <v>Trüllikon</v>
      </c>
      <c r="G34" s="17">
        <v>1041</v>
      </c>
      <c r="H34" s="17" t="s">
        <v>4513</v>
      </c>
      <c r="J34" s="3" t="s">
        <v>4547</v>
      </c>
      <c r="K34" s="3" t="s">
        <v>2336</v>
      </c>
      <c r="L34" s="19">
        <v>5.5506849315068489</v>
      </c>
    </row>
    <row r="35" spans="1:12" x14ac:dyDescent="0.2">
      <c r="A35" s="3">
        <v>8457</v>
      </c>
      <c r="B35" s="3" t="s">
        <v>43</v>
      </c>
      <c r="C35" s="3" t="s">
        <v>43</v>
      </c>
      <c r="D35" s="3" t="s">
        <v>7</v>
      </c>
      <c r="E35" s="3" t="str">
        <v>Truttikon</v>
      </c>
      <c r="G35" s="17">
        <v>1042</v>
      </c>
      <c r="H35" s="17" t="s">
        <v>4513</v>
      </c>
      <c r="J35" s="3" t="s">
        <v>4521</v>
      </c>
      <c r="K35" s="3" t="s">
        <v>4141</v>
      </c>
      <c r="L35" s="19">
        <v>10.139726027397261</v>
      </c>
    </row>
    <row r="36" spans="1:12" x14ac:dyDescent="0.2">
      <c r="A36" s="3">
        <v>8451</v>
      </c>
      <c r="B36" s="3" t="s">
        <v>44</v>
      </c>
      <c r="C36" s="3" t="s">
        <v>44</v>
      </c>
      <c r="D36" s="3" t="s">
        <v>7</v>
      </c>
      <c r="E36" s="3" t="str">
        <v>Volken</v>
      </c>
      <c r="G36" s="17">
        <v>1043</v>
      </c>
      <c r="H36" s="17" t="s">
        <v>4513</v>
      </c>
      <c r="J36" s="3" t="s">
        <v>4531</v>
      </c>
      <c r="K36" s="3" t="s">
        <v>3941</v>
      </c>
      <c r="L36" s="19">
        <v>3.2454794520547949</v>
      </c>
    </row>
    <row r="37" spans="1:12" x14ac:dyDescent="0.2">
      <c r="A37" s="3">
        <v>8453</v>
      </c>
      <c r="B37" s="3" t="s">
        <v>45</v>
      </c>
      <c r="C37" s="3" t="s">
        <v>44</v>
      </c>
      <c r="D37" s="3" t="s">
        <v>7</v>
      </c>
      <c r="E37" s="3" t="str">
        <v>Bachenbülach</v>
      </c>
      <c r="G37" s="17">
        <v>1044</v>
      </c>
      <c r="H37" s="17" t="s">
        <v>4513</v>
      </c>
      <c r="J37" s="3" t="s">
        <v>4544</v>
      </c>
      <c r="K37" s="3" t="s">
        <v>4441</v>
      </c>
      <c r="L37" s="19">
        <v>9.9986301369863018</v>
      </c>
    </row>
    <row r="38" spans="1:12" x14ac:dyDescent="0.2">
      <c r="A38" s="3">
        <v>8461</v>
      </c>
      <c r="B38" s="3" t="s">
        <v>46</v>
      </c>
      <c r="C38" s="3" t="s">
        <v>44</v>
      </c>
      <c r="D38" s="3" t="s">
        <v>7</v>
      </c>
      <c r="E38" s="3" t="str">
        <v>Bassersdorf</v>
      </c>
      <c r="G38" s="17">
        <v>1045</v>
      </c>
      <c r="H38" s="17" t="s">
        <v>4514</v>
      </c>
      <c r="J38" s="3" t="s">
        <v>4528</v>
      </c>
      <c r="K38" s="3" t="s">
        <v>367</v>
      </c>
      <c r="L38" s="19">
        <v>9.0753424657534243</v>
      </c>
    </row>
    <row r="39" spans="1:12" x14ac:dyDescent="0.2">
      <c r="A39" s="3">
        <v>8212</v>
      </c>
      <c r="B39" s="3" t="s">
        <v>47</v>
      </c>
      <c r="C39" s="3" t="s">
        <v>48</v>
      </c>
      <c r="D39" s="3" t="s">
        <v>7</v>
      </c>
      <c r="E39" s="3" t="str">
        <v>Bülach</v>
      </c>
      <c r="G39" s="17">
        <v>1046</v>
      </c>
      <c r="H39" s="17" t="s">
        <v>4513</v>
      </c>
      <c r="J39" s="3" t="s">
        <v>4523</v>
      </c>
      <c r="K39" s="3" t="s">
        <v>4177</v>
      </c>
      <c r="L39" s="19">
        <v>4.3654794520547942</v>
      </c>
    </row>
    <row r="40" spans="1:12" x14ac:dyDescent="0.2">
      <c r="A40" s="3">
        <v>8248</v>
      </c>
      <c r="B40" s="3" t="s">
        <v>49</v>
      </c>
      <c r="C40" s="3" t="s">
        <v>48</v>
      </c>
      <c r="D40" s="3" t="s">
        <v>7</v>
      </c>
      <c r="E40" s="3" t="str">
        <v>Dietlikon</v>
      </c>
      <c r="G40" s="17">
        <v>1047</v>
      </c>
      <c r="H40" s="17" t="s">
        <v>4513</v>
      </c>
      <c r="J40" s="3" t="s">
        <v>4533</v>
      </c>
      <c r="K40" s="3" t="s">
        <v>4565</v>
      </c>
      <c r="L40" s="19">
        <v>9.4005479452054779</v>
      </c>
    </row>
    <row r="41" spans="1:12" x14ac:dyDescent="0.2">
      <c r="A41" s="3">
        <v>8460</v>
      </c>
      <c r="B41" s="3" t="s">
        <v>50</v>
      </c>
      <c r="C41" s="3" t="s">
        <v>50</v>
      </c>
      <c r="D41" s="3" t="s">
        <v>7</v>
      </c>
      <c r="E41" s="3" t="str">
        <v>Eglisau</v>
      </c>
      <c r="G41" s="17">
        <v>1052</v>
      </c>
      <c r="H41" s="17" t="s">
        <v>4513</v>
      </c>
      <c r="J41" s="3" t="s">
        <v>4534</v>
      </c>
      <c r="K41" s="3" t="s">
        <v>4566</v>
      </c>
      <c r="L41" s="19">
        <v>9.3989041095890418</v>
      </c>
    </row>
    <row r="42" spans="1:12" x14ac:dyDescent="0.2">
      <c r="A42" s="3">
        <v>8464</v>
      </c>
      <c r="B42" s="3" t="s">
        <v>51</v>
      </c>
      <c r="C42" s="3" t="s">
        <v>50</v>
      </c>
      <c r="D42" s="3" t="s">
        <v>7</v>
      </c>
      <c r="E42" s="3" t="str">
        <v>Embrach</v>
      </c>
      <c r="G42" s="17">
        <v>1053</v>
      </c>
      <c r="H42" s="17" t="s">
        <v>4513</v>
      </c>
    </row>
    <row r="43" spans="1:12" x14ac:dyDescent="0.2">
      <c r="A43" s="3">
        <v>8475</v>
      </c>
      <c r="B43" s="3" t="s">
        <v>52</v>
      </c>
      <c r="C43" s="3" t="s">
        <v>52</v>
      </c>
      <c r="D43" s="3" t="s">
        <v>7</v>
      </c>
      <c r="E43" s="3" t="str">
        <v>Freienstein-Teufen</v>
      </c>
      <c r="G43" s="17">
        <v>1054</v>
      </c>
      <c r="H43" s="17" t="s">
        <v>4513</v>
      </c>
    </row>
    <row r="44" spans="1:12" x14ac:dyDescent="0.2">
      <c r="A44" s="3">
        <v>8462</v>
      </c>
      <c r="B44" s="3" t="s">
        <v>53</v>
      </c>
      <c r="C44" s="3" t="s">
        <v>53</v>
      </c>
      <c r="D44" s="3" t="s">
        <v>7</v>
      </c>
      <c r="E44" s="3" t="str">
        <v>Glattfelden</v>
      </c>
      <c r="G44" s="17">
        <v>1055</v>
      </c>
      <c r="H44" s="17" t="s">
        <v>4513</v>
      </c>
    </row>
    <row r="45" spans="1:12" x14ac:dyDescent="0.2">
      <c r="A45" s="3">
        <v>8478</v>
      </c>
      <c r="B45" s="3" t="s">
        <v>54</v>
      </c>
      <c r="C45" s="3" t="s">
        <v>54</v>
      </c>
      <c r="D45" s="3" t="s">
        <v>7</v>
      </c>
      <c r="E45" s="3" t="str">
        <v>Hochfelden</v>
      </c>
      <c r="G45" s="17">
        <v>1058</v>
      </c>
      <c r="H45" s="17" t="s">
        <v>4513</v>
      </c>
    </row>
    <row r="46" spans="1:12" x14ac:dyDescent="0.2">
      <c r="A46" s="3">
        <v>8465</v>
      </c>
      <c r="B46" s="3" t="s">
        <v>55</v>
      </c>
      <c r="C46" s="3" t="s">
        <v>56</v>
      </c>
      <c r="D46" s="3" t="s">
        <v>7</v>
      </c>
      <c r="E46" s="3" t="str">
        <v>Höri</v>
      </c>
      <c r="G46" s="17">
        <v>1059</v>
      </c>
      <c r="H46" s="17" t="s">
        <v>4513</v>
      </c>
    </row>
    <row r="47" spans="1:12" x14ac:dyDescent="0.2">
      <c r="A47" s="3">
        <v>8465</v>
      </c>
      <c r="B47" s="3" t="s">
        <v>57</v>
      </c>
      <c r="C47" s="3" t="s">
        <v>56</v>
      </c>
      <c r="D47" s="3" t="s">
        <v>7</v>
      </c>
      <c r="E47" s="3" t="str">
        <v>Hüntwangen</v>
      </c>
      <c r="G47" s="17">
        <v>1061</v>
      </c>
      <c r="H47" s="17" t="s">
        <v>4513</v>
      </c>
    </row>
    <row r="48" spans="1:12" x14ac:dyDescent="0.2">
      <c r="A48" s="3">
        <v>8466</v>
      </c>
      <c r="B48" s="3" t="s">
        <v>56</v>
      </c>
      <c r="C48" s="3" t="s">
        <v>56</v>
      </c>
      <c r="D48" s="3" t="s">
        <v>7</v>
      </c>
      <c r="E48" s="3" t="str">
        <v>Kloten</v>
      </c>
      <c r="G48" s="17">
        <v>1062</v>
      </c>
      <c r="H48" s="17" t="s">
        <v>4514</v>
      </c>
    </row>
    <row r="49" spans="1:8" x14ac:dyDescent="0.2">
      <c r="A49" s="3">
        <v>8467</v>
      </c>
      <c r="B49" s="3" t="s">
        <v>58</v>
      </c>
      <c r="C49" s="3" t="s">
        <v>58</v>
      </c>
      <c r="D49" s="3" t="s">
        <v>7</v>
      </c>
      <c r="E49" s="3" t="str">
        <v>Lufingen</v>
      </c>
      <c r="G49" s="17">
        <v>1063</v>
      </c>
      <c r="H49" s="17" t="s">
        <v>4514</v>
      </c>
    </row>
    <row r="50" spans="1:8" x14ac:dyDescent="0.2">
      <c r="A50" s="3">
        <v>8459</v>
      </c>
      <c r="B50" s="3" t="s">
        <v>59</v>
      </c>
      <c r="C50" s="3" t="s">
        <v>59</v>
      </c>
      <c r="D50" s="3" t="s">
        <v>7</v>
      </c>
      <c r="E50" s="3" t="str">
        <v>Nürensdorf</v>
      </c>
      <c r="G50" s="17">
        <v>1066</v>
      </c>
      <c r="H50" s="17" t="s">
        <v>4513</v>
      </c>
    </row>
    <row r="51" spans="1:8" x14ac:dyDescent="0.2">
      <c r="A51" s="3">
        <v>8184</v>
      </c>
      <c r="B51" s="3" t="s">
        <v>60</v>
      </c>
      <c r="C51" s="3" t="s">
        <v>60</v>
      </c>
      <c r="D51" s="3" t="s">
        <v>7</v>
      </c>
      <c r="E51" s="3" t="str">
        <v>Oberembrach</v>
      </c>
      <c r="G51" s="17">
        <v>1068</v>
      </c>
      <c r="H51" s="17" t="s">
        <v>4513</v>
      </c>
    </row>
    <row r="52" spans="1:8" x14ac:dyDescent="0.2">
      <c r="A52" s="3">
        <v>8303</v>
      </c>
      <c r="B52" s="3" t="s">
        <v>61</v>
      </c>
      <c r="C52" s="3" t="s">
        <v>61</v>
      </c>
      <c r="D52" s="3" t="s">
        <v>7</v>
      </c>
      <c r="E52" s="3" t="str">
        <v>Opfikon</v>
      </c>
      <c r="G52" s="17">
        <v>1070</v>
      </c>
      <c r="H52" s="17" t="s">
        <v>4513</v>
      </c>
    </row>
    <row r="53" spans="1:8" x14ac:dyDescent="0.2">
      <c r="A53" s="3">
        <v>8180</v>
      </c>
      <c r="B53" s="3" t="s">
        <v>62</v>
      </c>
      <c r="C53" s="3" t="s">
        <v>62</v>
      </c>
      <c r="D53" s="3" t="s">
        <v>7</v>
      </c>
      <c r="E53" s="3" t="str">
        <v>Rafz</v>
      </c>
      <c r="G53" s="17">
        <v>1071</v>
      </c>
      <c r="H53" s="17" t="s">
        <v>4513</v>
      </c>
    </row>
    <row r="54" spans="1:8" x14ac:dyDescent="0.2">
      <c r="A54" s="3">
        <v>8305</v>
      </c>
      <c r="B54" s="3" t="s">
        <v>63</v>
      </c>
      <c r="C54" s="3" t="s">
        <v>63</v>
      </c>
      <c r="D54" s="3" t="s">
        <v>7</v>
      </c>
      <c r="E54" s="3" t="str">
        <v>Rorbas</v>
      </c>
      <c r="G54" s="17">
        <v>1072</v>
      </c>
      <c r="H54" s="17" t="s">
        <v>4513</v>
      </c>
    </row>
    <row r="55" spans="1:8" x14ac:dyDescent="0.2">
      <c r="A55" s="3">
        <v>8193</v>
      </c>
      <c r="B55" s="3" t="s">
        <v>64</v>
      </c>
      <c r="C55" s="3" t="s">
        <v>64</v>
      </c>
      <c r="D55" s="3" t="s">
        <v>7</v>
      </c>
      <c r="E55" s="3" t="str">
        <v>Wallisellen</v>
      </c>
      <c r="G55" s="17">
        <v>1073</v>
      </c>
      <c r="H55" s="17" t="s">
        <v>4513</v>
      </c>
    </row>
    <row r="56" spans="1:8" x14ac:dyDescent="0.2">
      <c r="A56" s="3">
        <v>8424</v>
      </c>
      <c r="B56" s="3" t="s">
        <v>65</v>
      </c>
      <c r="C56" s="3" t="s">
        <v>65</v>
      </c>
      <c r="D56" s="3" t="s">
        <v>7</v>
      </c>
      <c r="E56" s="3" t="str">
        <v>Wasterkingen</v>
      </c>
      <c r="G56" s="17">
        <v>1076</v>
      </c>
      <c r="H56" s="17" t="s">
        <v>4513</v>
      </c>
    </row>
    <row r="57" spans="1:8" x14ac:dyDescent="0.2">
      <c r="A57" s="3">
        <v>8427</v>
      </c>
      <c r="B57" s="3" t="s">
        <v>66</v>
      </c>
      <c r="C57" s="3" t="s">
        <v>67</v>
      </c>
      <c r="D57" s="3" t="s">
        <v>7</v>
      </c>
      <c r="E57" s="3" t="str">
        <v>Wil (ZH)</v>
      </c>
      <c r="G57" s="17">
        <v>1077</v>
      </c>
      <c r="H57" s="17" t="s">
        <v>4513</v>
      </c>
    </row>
    <row r="58" spans="1:8" x14ac:dyDescent="0.2">
      <c r="A58" s="3">
        <v>8428</v>
      </c>
      <c r="B58" s="3" t="s">
        <v>68</v>
      </c>
      <c r="C58" s="3" t="s">
        <v>67</v>
      </c>
      <c r="D58" s="3" t="s">
        <v>7</v>
      </c>
      <c r="E58" s="3" t="str">
        <v>Winkel</v>
      </c>
      <c r="G58" s="17">
        <v>1078</v>
      </c>
      <c r="H58" s="17" t="s">
        <v>4513</v>
      </c>
    </row>
    <row r="59" spans="1:8" x14ac:dyDescent="0.2">
      <c r="A59" s="3">
        <v>8192</v>
      </c>
      <c r="B59" s="3" t="s">
        <v>69</v>
      </c>
      <c r="C59" s="3" t="s">
        <v>69</v>
      </c>
      <c r="D59" s="3" t="s">
        <v>7</v>
      </c>
      <c r="E59" s="3" t="str">
        <v>Bachs</v>
      </c>
      <c r="G59" s="17">
        <v>1080</v>
      </c>
      <c r="H59" s="17" t="s">
        <v>4513</v>
      </c>
    </row>
    <row r="60" spans="1:8" x14ac:dyDescent="0.2">
      <c r="A60" s="3">
        <v>8192</v>
      </c>
      <c r="B60" s="3" t="s">
        <v>70</v>
      </c>
      <c r="C60" s="3" t="s">
        <v>69</v>
      </c>
      <c r="D60" s="3" t="s">
        <v>7</v>
      </c>
      <c r="E60" s="3" t="str">
        <v>Boppelsen</v>
      </c>
      <c r="G60" s="17">
        <v>1081</v>
      </c>
      <c r="H60" s="17" t="s">
        <v>4513</v>
      </c>
    </row>
    <row r="61" spans="1:8" x14ac:dyDescent="0.2">
      <c r="A61" s="3">
        <v>8182</v>
      </c>
      <c r="B61" s="3" t="s">
        <v>71</v>
      </c>
      <c r="C61" s="3" t="s">
        <v>71</v>
      </c>
      <c r="D61" s="3" t="s">
        <v>7</v>
      </c>
      <c r="E61" s="3" t="str">
        <v>Buchs (ZH)</v>
      </c>
      <c r="G61" s="17">
        <v>1082</v>
      </c>
      <c r="H61" s="17" t="s">
        <v>4513</v>
      </c>
    </row>
    <row r="62" spans="1:8" x14ac:dyDescent="0.2">
      <c r="A62" s="3">
        <v>8181</v>
      </c>
      <c r="B62" s="3" t="s">
        <v>72</v>
      </c>
      <c r="C62" s="3" t="s">
        <v>72</v>
      </c>
      <c r="D62" s="3" t="s">
        <v>7</v>
      </c>
      <c r="E62" s="3" t="str">
        <v>Dällikon</v>
      </c>
      <c r="G62" s="17">
        <v>1083</v>
      </c>
      <c r="H62" s="17" t="s">
        <v>4513</v>
      </c>
    </row>
    <row r="63" spans="1:8" x14ac:dyDescent="0.2">
      <c r="A63" s="3">
        <v>8194</v>
      </c>
      <c r="B63" s="3" t="s">
        <v>73</v>
      </c>
      <c r="C63" s="3" t="s">
        <v>73</v>
      </c>
      <c r="D63" s="3" t="s">
        <v>7</v>
      </c>
      <c r="E63" s="3" t="str">
        <v>Dänikon</v>
      </c>
      <c r="G63" s="17">
        <v>1084</v>
      </c>
      <c r="H63" s="17" t="s">
        <v>4513</v>
      </c>
    </row>
    <row r="64" spans="1:8" x14ac:dyDescent="0.2">
      <c r="A64" s="3">
        <v>8302</v>
      </c>
      <c r="B64" s="3" t="s">
        <v>74</v>
      </c>
      <c r="C64" s="3" t="s">
        <v>74</v>
      </c>
      <c r="D64" s="3" t="s">
        <v>7</v>
      </c>
      <c r="E64" s="3" t="str">
        <v>Dielsdorf</v>
      </c>
      <c r="G64" s="17">
        <v>1085</v>
      </c>
      <c r="H64" s="17" t="s">
        <v>4513</v>
      </c>
    </row>
    <row r="65" spans="1:8" x14ac:dyDescent="0.2">
      <c r="A65" s="3">
        <v>8426</v>
      </c>
      <c r="B65" s="3" t="s">
        <v>75</v>
      </c>
      <c r="C65" s="3" t="s">
        <v>75</v>
      </c>
      <c r="D65" s="3" t="s">
        <v>7</v>
      </c>
      <c r="E65" s="3" t="str">
        <v>Hüttikon</v>
      </c>
      <c r="G65" s="17">
        <v>1088</v>
      </c>
      <c r="H65" s="17" t="s">
        <v>4513</v>
      </c>
    </row>
    <row r="66" spans="1:8" x14ac:dyDescent="0.2">
      <c r="A66" s="3">
        <v>8309</v>
      </c>
      <c r="B66" s="3" t="s">
        <v>76</v>
      </c>
      <c r="C66" s="3" t="s">
        <v>76</v>
      </c>
      <c r="D66" s="3" t="s">
        <v>7</v>
      </c>
      <c r="E66" s="3" t="str">
        <v>Neerach</v>
      </c>
      <c r="G66" s="17">
        <v>1090</v>
      </c>
      <c r="H66" s="17" t="s">
        <v>4513</v>
      </c>
    </row>
    <row r="67" spans="1:8" x14ac:dyDescent="0.2">
      <c r="A67" s="3">
        <v>8425</v>
      </c>
      <c r="B67" s="3" t="s">
        <v>77</v>
      </c>
      <c r="C67" s="3" t="s">
        <v>77</v>
      </c>
      <c r="D67" s="3" t="s">
        <v>7</v>
      </c>
      <c r="E67" s="3" t="str">
        <v>Niederglatt</v>
      </c>
      <c r="G67" s="17">
        <v>1091</v>
      </c>
      <c r="H67" s="17" t="s">
        <v>4513</v>
      </c>
    </row>
    <row r="68" spans="1:8" x14ac:dyDescent="0.2">
      <c r="A68" s="3">
        <v>8152</v>
      </c>
      <c r="B68" s="3" t="s">
        <v>78</v>
      </c>
      <c r="C68" s="3" t="s">
        <v>79</v>
      </c>
      <c r="D68" s="3" t="s">
        <v>7</v>
      </c>
      <c r="E68" s="3" t="str">
        <v>Niederhasli</v>
      </c>
      <c r="G68" s="17">
        <v>1092</v>
      </c>
      <c r="H68" s="17" t="s">
        <v>4513</v>
      </c>
    </row>
    <row r="69" spans="1:8" x14ac:dyDescent="0.2">
      <c r="A69" s="3">
        <v>8152</v>
      </c>
      <c r="B69" s="3" t="s">
        <v>79</v>
      </c>
      <c r="C69" s="3" t="s">
        <v>79</v>
      </c>
      <c r="D69" s="3" t="s">
        <v>7</v>
      </c>
      <c r="E69" s="3" t="str">
        <v>Niederweningen</v>
      </c>
      <c r="G69" s="17">
        <v>1093</v>
      </c>
      <c r="H69" s="17" t="s">
        <v>4513</v>
      </c>
    </row>
    <row r="70" spans="1:8" x14ac:dyDescent="0.2">
      <c r="A70" s="3">
        <v>8152</v>
      </c>
      <c r="B70" s="3" t="s">
        <v>80</v>
      </c>
      <c r="C70" s="3" t="s">
        <v>79</v>
      </c>
      <c r="D70" s="3" t="s">
        <v>7</v>
      </c>
      <c r="E70" s="3" t="str">
        <v>Oberglatt</v>
      </c>
      <c r="G70" s="17">
        <v>1094</v>
      </c>
      <c r="H70" s="17" t="s">
        <v>4513</v>
      </c>
    </row>
    <row r="71" spans="1:8" x14ac:dyDescent="0.2">
      <c r="A71" s="3">
        <v>8197</v>
      </c>
      <c r="B71" s="3" t="s">
        <v>81</v>
      </c>
      <c r="C71" s="3" t="s">
        <v>81</v>
      </c>
      <c r="D71" s="3" t="s">
        <v>7</v>
      </c>
      <c r="E71" s="3" t="str">
        <v>Oberweningen</v>
      </c>
      <c r="G71" s="17">
        <v>1095</v>
      </c>
      <c r="H71" s="17" t="s">
        <v>4513</v>
      </c>
    </row>
    <row r="72" spans="1:8" x14ac:dyDescent="0.2">
      <c r="A72" s="3">
        <v>8427</v>
      </c>
      <c r="B72" s="3" t="s">
        <v>82</v>
      </c>
      <c r="C72" s="3" t="s">
        <v>82</v>
      </c>
      <c r="D72" s="3" t="s">
        <v>7</v>
      </c>
      <c r="E72" s="3" t="str">
        <v>Otelfingen</v>
      </c>
      <c r="G72" s="17">
        <v>1096</v>
      </c>
      <c r="H72" s="17" t="s">
        <v>4513</v>
      </c>
    </row>
    <row r="73" spans="1:8" x14ac:dyDescent="0.2">
      <c r="A73" s="3">
        <v>8304</v>
      </c>
      <c r="B73" s="3" t="s">
        <v>83</v>
      </c>
      <c r="C73" s="3" t="s">
        <v>83</v>
      </c>
      <c r="D73" s="3" t="s">
        <v>7</v>
      </c>
      <c r="E73" s="3" t="str">
        <v>Regensberg</v>
      </c>
      <c r="G73" s="17">
        <v>1097</v>
      </c>
      <c r="H73" s="17" t="s">
        <v>4513</v>
      </c>
    </row>
    <row r="74" spans="1:8" x14ac:dyDescent="0.2">
      <c r="A74" s="3">
        <v>8195</v>
      </c>
      <c r="B74" s="3" t="s">
        <v>84</v>
      </c>
      <c r="C74" s="3" t="s">
        <v>84</v>
      </c>
      <c r="D74" s="3" t="s">
        <v>7</v>
      </c>
      <c r="E74" s="3" t="str">
        <v>Regensdorf</v>
      </c>
      <c r="G74" s="17">
        <v>1098</v>
      </c>
      <c r="H74" s="17" t="s">
        <v>4513</v>
      </c>
    </row>
    <row r="75" spans="1:8" x14ac:dyDescent="0.2">
      <c r="A75" s="3">
        <v>8196</v>
      </c>
      <c r="B75" s="3" t="s">
        <v>85</v>
      </c>
      <c r="C75" s="3" t="s">
        <v>86</v>
      </c>
      <c r="D75" s="3" t="s">
        <v>7</v>
      </c>
      <c r="E75" s="3" t="str">
        <v>Rümlang</v>
      </c>
      <c r="G75" s="17">
        <v>1110</v>
      </c>
      <c r="H75" s="17" t="s">
        <v>4513</v>
      </c>
    </row>
    <row r="76" spans="1:8" x14ac:dyDescent="0.2">
      <c r="A76" s="3">
        <v>8185</v>
      </c>
      <c r="B76" s="3" t="s">
        <v>87</v>
      </c>
      <c r="C76" s="3" t="s">
        <v>87</v>
      </c>
      <c r="D76" s="3" t="s">
        <v>7</v>
      </c>
      <c r="E76" s="3" t="str">
        <v>Schleinikon</v>
      </c>
      <c r="G76" s="17">
        <v>1112</v>
      </c>
      <c r="H76" s="17" t="s">
        <v>4513</v>
      </c>
    </row>
    <row r="77" spans="1:8" x14ac:dyDescent="0.2">
      <c r="A77" s="3">
        <v>8164</v>
      </c>
      <c r="B77" s="3" t="s">
        <v>88</v>
      </c>
      <c r="C77" s="3" t="s">
        <v>88</v>
      </c>
      <c r="D77" s="3" t="s">
        <v>7</v>
      </c>
      <c r="E77" s="3" t="str">
        <v>Schöfflisdorf</v>
      </c>
      <c r="G77" s="17">
        <v>1113</v>
      </c>
      <c r="H77" s="17" t="s">
        <v>4513</v>
      </c>
    </row>
    <row r="78" spans="1:8" x14ac:dyDescent="0.2">
      <c r="A78" s="3">
        <v>8113</v>
      </c>
      <c r="B78" s="3" t="s">
        <v>89</v>
      </c>
      <c r="C78" s="3" t="s">
        <v>89</v>
      </c>
      <c r="D78" s="3" t="s">
        <v>7</v>
      </c>
      <c r="E78" s="3" t="str">
        <v>Stadel</v>
      </c>
      <c r="G78" s="17">
        <v>1114</v>
      </c>
      <c r="H78" s="17" t="s">
        <v>4513</v>
      </c>
    </row>
    <row r="79" spans="1:8" x14ac:dyDescent="0.2">
      <c r="A79" s="3">
        <v>8107</v>
      </c>
      <c r="B79" s="3" t="s">
        <v>90</v>
      </c>
      <c r="C79" s="3" t="s">
        <v>91</v>
      </c>
      <c r="D79" s="3" t="s">
        <v>7</v>
      </c>
      <c r="E79" s="3" t="str">
        <v>Steinmaur</v>
      </c>
      <c r="G79" s="17">
        <v>1115</v>
      </c>
      <c r="H79" s="17" t="s">
        <v>4513</v>
      </c>
    </row>
    <row r="80" spans="1:8" x14ac:dyDescent="0.2">
      <c r="A80" s="3">
        <v>8108</v>
      </c>
      <c r="B80" s="3" t="s">
        <v>92</v>
      </c>
      <c r="C80" s="3" t="s">
        <v>92</v>
      </c>
      <c r="D80" s="3" t="s">
        <v>7</v>
      </c>
      <c r="E80" s="3" t="str">
        <v>Weiach</v>
      </c>
      <c r="G80" s="17">
        <v>1116</v>
      </c>
      <c r="H80" s="17" t="s">
        <v>4513</v>
      </c>
    </row>
    <row r="81" spans="1:8" x14ac:dyDescent="0.2">
      <c r="A81" s="3">
        <v>8114</v>
      </c>
      <c r="B81" s="3" t="s">
        <v>93</v>
      </c>
      <c r="C81" s="3" t="s">
        <v>94</v>
      </c>
      <c r="D81" s="3" t="s">
        <v>7</v>
      </c>
      <c r="E81" s="3" t="str">
        <v>Bäretswil</v>
      </c>
      <c r="G81" s="17">
        <v>1117</v>
      </c>
      <c r="H81" s="17" t="s">
        <v>4513</v>
      </c>
    </row>
    <row r="82" spans="1:8" x14ac:dyDescent="0.2">
      <c r="A82" s="3">
        <v>8157</v>
      </c>
      <c r="B82" s="3" t="s">
        <v>95</v>
      </c>
      <c r="C82" s="3" t="s">
        <v>95</v>
      </c>
      <c r="D82" s="3" t="s">
        <v>7</v>
      </c>
      <c r="E82" s="3" t="str">
        <v>Bubikon</v>
      </c>
      <c r="G82" s="17">
        <v>1121</v>
      </c>
      <c r="H82" s="17" t="s">
        <v>4513</v>
      </c>
    </row>
    <row r="83" spans="1:8" x14ac:dyDescent="0.2">
      <c r="A83" s="3">
        <v>8115</v>
      </c>
      <c r="B83" s="3" t="s">
        <v>96</v>
      </c>
      <c r="C83" s="3" t="s">
        <v>96</v>
      </c>
      <c r="D83" s="3" t="s">
        <v>7</v>
      </c>
      <c r="E83" s="3" t="str">
        <v>Dürnten</v>
      </c>
      <c r="G83" s="17">
        <v>1122</v>
      </c>
      <c r="H83" s="17" t="s">
        <v>4513</v>
      </c>
    </row>
    <row r="84" spans="1:8" x14ac:dyDescent="0.2">
      <c r="A84" s="3">
        <v>8173</v>
      </c>
      <c r="B84" s="3" t="s">
        <v>97</v>
      </c>
      <c r="C84" s="3" t="s">
        <v>97</v>
      </c>
      <c r="D84" s="3" t="s">
        <v>7</v>
      </c>
      <c r="E84" s="3" t="str">
        <v>Fischenthal</v>
      </c>
      <c r="G84" s="17">
        <v>1123</v>
      </c>
      <c r="H84" s="17" t="s">
        <v>4513</v>
      </c>
    </row>
    <row r="85" spans="1:8" x14ac:dyDescent="0.2">
      <c r="A85" s="3">
        <v>8172</v>
      </c>
      <c r="B85" s="3" t="s">
        <v>98</v>
      </c>
      <c r="C85" s="3" t="s">
        <v>99</v>
      </c>
      <c r="D85" s="3" t="s">
        <v>7</v>
      </c>
      <c r="E85" s="3" t="str">
        <v>Gossau (ZH)</v>
      </c>
      <c r="G85" s="17">
        <v>1124</v>
      </c>
      <c r="H85" s="17" t="s">
        <v>4513</v>
      </c>
    </row>
    <row r="86" spans="1:8" x14ac:dyDescent="0.2">
      <c r="A86" s="3">
        <v>8155</v>
      </c>
      <c r="B86" s="3" t="s">
        <v>100</v>
      </c>
      <c r="C86" s="3" t="s">
        <v>100</v>
      </c>
      <c r="D86" s="3" t="s">
        <v>7</v>
      </c>
      <c r="E86" s="3" t="str">
        <v>Grüningen</v>
      </c>
      <c r="G86" s="17">
        <v>1125</v>
      </c>
      <c r="H86" s="17" t="s">
        <v>4513</v>
      </c>
    </row>
    <row r="87" spans="1:8" x14ac:dyDescent="0.2">
      <c r="A87" s="3">
        <v>8155</v>
      </c>
      <c r="B87" s="3" t="s">
        <v>101</v>
      </c>
      <c r="C87" s="3" t="s">
        <v>100</v>
      </c>
      <c r="D87" s="3" t="s">
        <v>7</v>
      </c>
      <c r="E87" s="3" t="str">
        <v>Hinwil</v>
      </c>
      <c r="G87" s="17">
        <v>1126</v>
      </c>
      <c r="H87" s="17" t="s">
        <v>4513</v>
      </c>
    </row>
    <row r="88" spans="1:8" x14ac:dyDescent="0.2">
      <c r="A88" s="3">
        <v>8156</v>
      </c>
      <c r="B88" s="3" t="s">
        <v>102</v>
      </c>
      <c r="C88" s="3" t="s">
        <v>100</v>
      </c>
      <c r="D88" s="3" t="s">
        <v>7</v>
      </c>
      <c r="E88" s="3" t="str">
        <v>Rüti (ZH)</v>
      </c>
      <c r="G88" s="17">
        <v>1127</v>
      </c>
      <c r="H88" s="17" t="s">
        <v>4513</v>
      </c>
    </row>
    <row r="89" spans="1:8" x14ac:dyDescent="0.2">
      <c r="A89" s="3">
        <v>8166</v>
      </c>
      <c r="B89" s="3" t="s">
        <v>103</v>
      </c>
      <c r="C89" s="3" t="s">
        <v>103</v>
      </c>
      <c r="D89" s="3" t="s">
        <v>7</v>
      </c>
      <c r="E89" s="3" t="str">
        <v>Seegräben</v>
      </c>
      <c r="G89" s="17">
        <v>1128</v>
      </c>
      <c r="H89" s="17" t="s">
        <v>4513</v>
      </c>
    </row>
    <row r="90" spans="1:8" x14ac:dyDescent="0.2">
      <c r="A90" s="3">
        <v>8154</v>
      </c>
      <c r="B90" s="3" t="s">
        <v>104</v>
      </c>
      <c r="C90" s="3" t="s">
        <v>105</v>
      </c>
      <c r="D90" s="3" t="s">
        <v>7</v>
      </c>
      <c r="E90" s="3" t="str">
        <v>Wald (ZH)</v>
      </c>
      <c r="G90" s="17">
        <v>1131</v>
      </c>
      <c r="H90" s="17" t="s">
        <v>4513</v>
      </c>
    </row>
    <row r="91" spans="1:8" x14ac:dyDescent="0.2">
      <c r="A91" s="3">
        <v>8165</v>
      </c>
      <c r="B91" s="3" t="s">
        <v>106</v>
      </c>
      <c r="C91" s="3" t="s">
        <v>106</v>
      </c>
      <c r="D91" s="3" t="s">
        <v>7</v>
      </c>
      <c r="E91" s="3" t="str">
        <v>Wetzikon (ZH)</v>
      </c>
      <c r="G91" s="17">
        <v>1132</v>
      </c>
      <c r="H91" s="17" t="s">
        <v>4513</v>
      </c>
    </row>
    <row r="92" spans="1:8" x14ac:dyDescent="0.2">
      <c r="A92" s="3">
        <v>8112</v>
      </c>
      <c r="B92" s="3" t="s">
        <v>107</v>
      </c>
      <c r="C92" s="3" t="s">
        <v>107</v>
      </c>
      <c r="D92" s="3" t="s">
        <v>7</v>
      </c>
      <c r="E92" s="3" t="str">
        <v>Adliswil</v>
      </c>
      <c r="G92" s="17">
        <v>1134</v>
      </c>
      <c r="H92" s="17" t="s">
        <v>4513</v>
      </c>
    </row>
    <row r="93" spans="1:8" x14ac:dyDescent="0.2">
      <c r="A93" s="3">
        <v>8158</v>
      </c>
      <c r="B93" s="3" t="s">
        <v>108</v>
      </c>
      <c r="C93" s="3" t="s">
        <v>108</v>
      </c>
      <c r="D93" s="3" t="s">
        <v>7</v>
      </c>
      <c r="E93" s="3" t="str">
        <v>Kilchberg (ZH)</v>
      </c>
      <c r="G93" s="17">
        <v>1135</v>
      </c>
      <c r="H93" s="17" t="s">
        <v>4513</v>
      </c>
    </row>
    <row r="94" spans="1:8" x14ac:dyDescent="0.2">
      <c r="A94" s="3">
        <v>8105</v>
      </c>
      <c r="B94" s="3" t="s">
        <v>109</v>
      </c>
      <c r="C94" s="3" t="s">
        <v>109</v>
      </c>
      <c r="D94" s="3" t="s">
        <v>7</v>
      </c>
      <c r="E94" s="3" t="str">
        <v>Langnau am Albis</v>
      </c>
      <c r="G94" s="17">
        <v>1136</v>
      </c>
      <c r="H94" s="17" t="s">
        <v>4513</v>
      </c>
    </row>
    <row r="95" spans="1:8" x14ac:dyDescent="0.2">
      <c r="A95" s="3">
        <v>8105</v>
      </c>
      <c r="B95" s="3" t="s">
        <v>110</v>
      </c>
      <c r="C95" s="3" t="s">
        <v>109</v>
      </c>
      <c r="D95" s="3" t="s">
        <v>7</v>
      </c>
      <c r="E95" s="3" t="str">
        <v>Oberrieden</v>
      </c>
      <c r="G95" s="17">
        <v>1141</v>
      </c>
      <c r="H95" s="17" t="s">
        <v>4513</v>
      </c>
    </row>
    <row r="96" spans="1:8" x14ac:dyDescent="0.2">
      <c r="A96" s="3">
        <v>8106</v>
      </c>
      <c r="B96" s="3" t="s">
        <v>111</v>
      </c>
      <c r="C96" s="3" t="s">
        <v>109</v>
      </c>
      <c r="D96" s="3" t="s">
        <v>7</v>
      </c>
      <c r="E96" s="3" t="str">
        <v>Richterswil</v>
      </c>
      <c r="G96" s="17">
        <v>1142</v>
      </c>
      <c r="H96" s="17" t="s">
        <v>4513</v>
      </c>
    </row>
    <row r="97" spans="1:8" x14ac:dyDescent="0.2">
      <c r="A97" s="3">
        <v>8153</v>
      </c>
      <c r="B97" s="3" t="s">
        <v>112</v>
      </c>
      <c r="C97" s="3" t="s">
        <v>112</v>
      </c>
      <c r="D97" s="3" t="s">
        <v>7</v>
      </c>
      <c r="E97" s="3" t="str">
        <v>Rüschlikon</v>
      </c>
      <c r="G97" s="17">
        <v>1143</v>
      </c>
      <c r="H97" s="17" t="s">
        <v>4513</v>
      </c>
    </row>
    <row r="98" spans="1:8" x14ac:dyDescent="0.2">
      <c r="A98" s="3">
        <v>8165</v>
      </c>
      <c r="B98" s="3" t="s">
        <v>113</v>
      </c>
      <c r="C98" s="3" t="s">
        <v>113</v>
      </c>
      <c r="D98" s="3" t="s">
        <v>7</v>
      </c>
      <c r="E98" s="3" t="str">
        <v>Thalwil</v>
      </c>
      <c r="G98" s="17">
        <v>1144</v>
      </c>
      <c r="H98" s="17" t="s">
        <v>4513</v>
      </c>
    </row>
    <row r="99" spans="1:8" x14ac:dyDescent="0.2">
      <c r="A99" s="3">
        <v>8165</v>
      </c>
      <c r="B99" s="3" t="s">
        <v>114</v>
      </c>
      <c r="C99" s="3" t="s">
        <v>114</v>
      </c>
      <c r="D99" s="3" t="s">
        <v>7</v>
      </c>
      <c r="E99" s="3" t="str">
        <v>Erlenbach (ZH)</v>
      </c>
      <c r="G99" s="17">
        <v>1145</v>
      </c>
      <c r="H99" s="17" t="s">
        <v>4513</v>
      </c>
    </row>
    <row r="100" spans="1:8" x14ac:dyDescent="0.2">
      <c r="A100" s="3">
        <v>8174</v>
      </c>
      <c r="B100" s="3" t="s">
        <v>115</v>
      </c>
      <c r="C100" s="3" t="s">
        <v>116</v>
      </c>
      <c r="D100" s="3" t="s">
        <v>7</v>
      </c>
      <c r="E100" s="3" t="str">
        <v>Herrliberg</v>
      </c>
      <c r="G100" s="17">
        <v>1146</v>
      </c>
      <c r="H100" s="17" t="s">
        <v>4513</v>
      </c>
    </row>
    <row r="101" spans="1:8" x14ac:dyDescent="0.2">
      <c r="A101" s="3">
        <v>8175</v>
      </c>
      <c r="B101" s="3" t="s">
        <v>117</v>
      </c>
      <c r="C101" s="3" t="s">
        <v>116</v>
      </c>
      <c r="D101" s="3" t="s">
        <v>7</v>
      </c>
      <c r="E101" s="3" t="str">
        <v>Hombrechtikon</v>
      </c>
      <c r="G101" s="17">
        <v>1147</v>
      </c>
      <c r="H101" s="17" t="s">
        <v>4513</v>
      </c>
    </row>
    <row r="102" spans="1:8" x14ac:dyDescent="0.2">
      <c r="A102" s="3">
        <v>8162</v>
      </c>
      <c r="B102" s="3" t="s">
        <v>118</v>
      </c>
      <c r="C102" s="3" t="s">
        <v>118</v>
      </c>
      <c r="D102" s="3" t="s">
        <v>7</v>
      </c>
      <c r="E102" s="3" t="str">
        <v>Küsnacht (ZH)</v>
      </c>
      <c r="G102" s="17">
        <v>1148</v>
      </c>
      <c r="H102" s="17" t="s">
        <v>4513</v>
      </c>
    </row>
    <row r="103" spans="1:8" x14ac:dyDescent="0.2">
      <c r="A103" s="3">
        <v>8162</v>
      </c>
      <c r="B103" s="3" t="s">
        <v>119</v>
      </c>
      <c r="C103" s="3" t="s">
        <v>118</v>
      </c>
      <c r="D103" s="3" t="s">
        <v>7</v>
      </c>
      <c r="E103" s="3" t="str">
        <v>Männedorf</v>
      </c>
      <c r="G103" s="17">
        <v>1149</v>
      </c>
      <c r="H103" s="17" t="s">
        <v>4513</v>
      </c>
    </row>
    <row r="104" spans="1:8" x14ac:dyDescent="0.2">
      <c r="A104" s="3">
        <v>8187</v>
      </c>
      <c r="B104" s="3" t="s">
        <v>120</v>
      </c>
      <c r="C104" s="3" t="s">
        <v>120</v>
      </c>
      <c r="D104" s="3" t="s">
        <v>7</v>
      </c>
      <c r="E104" s="3" t="str">
        <v>Meilen</v>
      </c>
      <c r="G104" s="17">
        <v>1162</v>
      </c>
      <c r="H104" s="17" t="s">
        <v>4513</v>
      </c>
    </row>
    <row r="105" spans="1:8" x14ac:dyDescent="0.2">
      <c r="A105" s="3">
        <v>8344</v>
      </c>
      <c r="B105" s="3" t="s">
        <v>121</v>
      </c>
      <c r="C105" s="3" t="s">
        <v>121</v>
      </c>
      <c r="D105" s="3" t="s">
        <v>7</v>
      </c>
      <c r="E105" s="3" t="str">
        <v>Oetwil am See</v>
      </c>
      <c r="G105" s="17">
        <v>1163</v>
      </c>
      <c r="H105" s="17" t="s">
        <v>4513</v>
      </c>
    </row>
    <row r="106" spans="1:8" x14ac:dyDescent="0.2">
      <c r="A106" s="3">
        <v>8345</v>
      </c>
      <c r="B106" s="3" t="s">
        <v>122</v>
      </c>
      <c r="C106" s="3" t="s">
        <v>121</v>
      </c>
      <c r="D106" s="3" t="s">
        <v>7</v>
      </c>
      <c r="E106" s="3" t="str">
        <v>Stäfa</v>
      </c>
      <c r="G106" s="17">
        <v>1164</v>
      </c>
      <c r="H106" s="17" t="s">
        <v>4513</v>
      </c>
    </row>
    <row r="107" spans="1:8" x14ac:dyDescent="0.2">
      <c r="A107" s="3">
        <v>8608</v>
      </c>
      <c r="B107" s="3" t="s">
        <v>123</v>
      </c>
      <c r="C107" s="3" t="s">
        <v>123</v>
      </c>
      <c r="D107" s="3" t="s">
        <v>7</v>
      </c>
      <c r="E107" s="3" t="str">
        <v>Uetikon am See</v>
      </c>
      <c r="G107" s="17">
        <v>1165</v>
      </c>
      <c r="H107" s="17" t="s">
        <v>4513</v>
      </c>
    </row>
    <row r="108" spans="1:8" x14ac:dyDescent="0.2">
      <c r="A108" s="3">
        <v>8633</v>
      </c>
      <c r="B108" s="3" t="s">
        <v>124</v>
      </c>
      <c r="C108" s="3" t="s">
        <v>123</v>
      </c>
      <c r="D108" s="3" t="s">
        <v>7</v>
      </c>
      <c r="E108" s="3" t="str">
        <v>Zumikon</v>
      </c>
      <c r="G108" s="17">
        <v>1166</v>
      </c>
      <c r="H108" s="17" t="s">
        <v>4513</v>
      </c>
    </row>
    <row r="109" spans="1:8" x14ac:dyDescent="0.2">
      <c r="A109" s="3">
        <v>8632</v>
      </c>
      <c r="B109" s="3" t="s">
        <v>125</v>
      </c>
      <c r="C109" s="3" t="s">
        <v>126</v>
      </c>
      <c r="D109" s="3" t="s">
        <v>7</v>
      </c>
      <c r="E109" s="3" t="str">
        <v>Zollikon</v>
      </c>
      <c r="G109" s="17">
        <v>1167</v>
      </c>
      <c r="H109" s="17" t="s">
        <v>4513</v>
      </c>
    </row>
    <row r="110" spans="1:8" x14ac:dyDescent="0.2">
      <c r="A110" s="3">
        <v>8635</v>
      </c>
      <c r="B110" s="3" t="s">
        <v>126</v>
      </c>
      <c r="C110" s="3" t="s">
        <v>126</v>
      </c>
      <c r="D110" s="3" t="s">
        <v>7</v>
      </c>
      <c r="E110" s="3" t="str">
        <v>Fehraltorf</v>
      </c>
      <c r="G110" s="17">
        <v>1168</v>
      </c>
      <c r="H110" s="17" t="s">
        <v>4513</v>
      </c>
    </row>
    <row r="111" spans="1:8" x14ac:dyDescent="0.2">
      <c r="A111" s="3">
        <v>8496</v>
      </c>
      <c r="B111" s="3" t="s">
        <v>127</v>
      </c>
      <c r="C111" s="3" t="s">
        <v>128</v>
      </c>
      <c r="D111" s="3" t="s">
        <v>7</v>
      </c>
      <c r="E111" s="3" t="str">
        <v>Hittnau</v>
      </c>
      <c r="G111" s="17">
        <v>1169</v>
      </c>
      <c r="H111" s="17" t="s">
        <v>4513</v>
      </c>
    </row>
    <row r="112" spans="1:8" x14ac:dyDescent="0.2">
      <c r="A112" s="3">
        <v>8497</v>
      </c>
      <c r="B112" s="3" t="s">
        <v>128</v>
      </c>
      <c r="C112" s="3" t="s">
        <v>128</v>
      </c>
      <c r="D112" s="3" t="s">
        <v>7</v>
      </c>
      <c r="E112" s="3" t="str">
        <v>Lindau</v>
      </c>
      <c r="G112" s="17">
        <v>1170</v>
      </c>
      <c r="H112" s="17" t="s">
        <v>4513</v>
      </c>
    </row>
    <row r="113" spans="1:8" x14ac:dyDescent="0.2">
      <c r="A113" s="3">
        <v>8498</v>
      </c>
      <c r="B113" s="3" t="s">
        <v>129</v>
      </c>
      <c r="C113" s="3" t="s">
        <v>128</v>
      </c>
      <c r="D113" s="3" t="s">
        <v>7</v>
      </c>
      <c r="E113" s="3" t="str">
        <v>Pfäffikon</v>
      </c>
      <c r="G113" s="17">
        <v>1172</v>
      </c>
      <c r="H113" s="17" t="s">
        <v>4513</v>
      </c>
    </row>
    <row r="114" spans="1:8" x14ac:dyDescent="0.2">
      <c r="A114" s="3">
        <v>8614</v>
      </c>
      <c r="B114" s="3" t="s">
        <v>130</v>
      </c>
      <c r="C114" s="3" t="s">
        <v>131</v>
      </c>
      <c r="D114" s="3" t="s">
        <v>7</v>
      </c>
      <c r="E114" s="3" t="str">
        <v>Russikon</v>
      </c>
      <c r="G114" s="17">
        <v>1173</v>
      </c>
      <c r="H114" s="17" t="s">
        <v>4513</v>
      </c>
    </row>
    <row r="115" spans="1:8" x14ac:dyDescent="0.2">
      <c r="A115" s="3">
        <v>8624</v>
      </c>
      <c r="B115" s="3" t="s">
        <v>132</v>
      </c>
      <c r="C115" s="3" t="s">
        <v>131</v>
      </c>
      <c r="D115" s="3" t="s">
        <v>7</v>
      </c>
      <c r="E115" s="3" t="str">
        <v>Weisslingen</v>
      </c>
      <c r="G115" s="17">
        <v>1174</v>
      </c>
      <c r="H115" s="17" t="s">
        <v>4513</v>
      </c>
    </row>
    <row r="116" spans="1:8" x14ac:dyDescent="0.2">
      <c r="A116" s="3">
        <v>8625</v>
      </c>
      <c r="B116" s="3" t="s">
        <v>133</v>
      </c>
      <c r="C116" s="3" t="s">
        <v>131</v>
      </c>
      <c r="D116" s="3" t="s">
        <v>7</v>
      </c>
      <c r="E116" s="3" t="str">
        <v>Wila</v>
      </c>
      <c r="G116" s="17">
        <v>1175</v>
      </c>
      <c r="H116" s="17" t="s">
        <v>4513</v>
      </c>
    </row>
    <row r="117" spans="1:8" x14ac:dyDescent="0.2">
      <c r="A117" s="3">
        <v>8626</v>
      </c>
      <c r="B117" s="3" t="s">
        <v>134</v>
      </c>
      <c r="C117" s="3" t="s">
        <v>131</v>
      </c>
      <c r="D117" s="3" t="s">
        <v>7</v>
      </c>
      <c r="E117" s="3" t="str">
        <v>Wildberg</v>
      </c>
      <c r="G117" s="17">
        <v>1176</v>
      </c>
      <c r="H117" s="17" t="s">
        <v>4513</v>
      </c>
    </row>
    <row r="118" spans="1:8" x14ac:dyDescent="0.2">
      <c r="A118" s="3">
        <v>8627</v>
      </c>
      <c r="B118" s="3" t="s">
        <v>135</v>
      </c>
      <c r="C118" s="3" t="s">
        <v>135</v>
      </c>
      <c r="D118" s="3" t="s">
        <v>7</v>
      </c>
      <c r="E118" s="3" t="str">
        <v>Dübendorf</v>
      </c>
      <c r="G118" s="17">
        <v>1180</v>
      </c>
      <c r="H118" s="17" t="s">
        <v>4513</v>
      </c>
    </row>
    <row r="119" spans="1:8" x14ac:dyDescent="0.2">
      <c r="A119" s="3">
        <v>8340</v>
      </c>
      <c r="B119" s="3" t="s">
        <v>136</v>
      </c>
      <c r="C119" s="3" t="s">
        <v>136</v>
      </c>
      <c r="D119" s="3" t="s">
        <v>7</v>
      </c>
      <c r="E119" s="3" t="str">
        <v>Egg</v>
      </c>
      <c r="G119" s="17">
        <v>1182</v>
      </c>
      <c r="H119" s="17" t="s">
        <v>4515</v>
      </c>
    </row>
    <row r="120" spans="1:8" x14ac:dyDescent="0.2">
      <c r="A120" s="3">
        <v>8342</v>
      </c>
      <c r="B120" s="3" t="s">
        <v>137</v>
      </c>
      <c r="C120" s="3" t="s">
        <v>136</v>
      </c>
      <c r="D120" s="3" t="s">
        <v>7</v>
      </c>
      <c r="E120" s="3" t="str">
        <v>Fällanden</v>
      </c>
      <c r="G120" s="17">
        <v>1183</v>
      </c>
      <c r="H120" s="17" t="s">
        <v>4515</v>
      </c>
    </row>
    <row r="121" spans="1:8" x14ac:dyDescent="0.2">
      <c r="A121" s="3">
        <v>8630</v>
      </c>
      <c r="B121" s="3" t="s">
        <v>138</v>
      </c>
      <c r="C121" s="3" t="s">
        <v>139</v>
      </c>
      <c r="D121" s="3" t="s">
        <v>7</v>
      </c>
      <c r="E121" s="3" t="str">
        <v>Greifensee</v>
      </c>
      <c r="G121" s="17">
        <v>1184</v>
      </c>
      <c r="H121" s="17" t="s">
        <v>4515</v>
      </c>
    </row>
    <row r="122" spans="1:8" x14ac:dyDescent="0.2">
      <c r="A122" s="3">
        <v>8607</v>
      </c>
      <c r="B122" s="3" t="s">
        <v>140</v>
      </c>
      <c r="C122" s="3" t="s">
        <v>141</v>
      </c>
      <c r="D122" s="3" t="s">
        <v>7</v>
      </c>
      <c r="E122" s="3" t="str">
        <v>Maur</v>
      </c>
      <c r="G122" s="17">
        <v>1185</v>
      </c>
      <c r="H122" s="17" t="s">
        <v>4513</v>
      </c>
    </row>
    <row r="123" spans="1:8" x14ac:dyDescent="0.2">
      <c r="A123" s="3">
        <v>8636</v>
      </c>
      <c r="B123" s="3" t="s">
        <v>142</v>
      </c>
      <c r="C123" s="3" t="s">
        <v>143</v>
      </c>
      <c r="D123" s="3" t="s">
        <v>7</v>
      </c>
      <c r="E123" s="3" t="str">
        <v>Mönchaltorf</v>
      </c>
      <c r="G123" s="17">
        <v>1186</v>
      </c>
      <c r="H123" s="17" t="s">
        <v>4513</v>
      </c>
    </row>
    <row r="124" spans="1:8" x14ac:dyDescent="0.2">
      <c r="A124" s="3">
        <v>8637</v>
      </c>
      <c r="B124" s="3" t="s">
        <v>144</v>
      </c>
      <c r="C124" s="3" t="s">
        <v>143</v>
      </c>
      <c r="D124" s="3" t="s">
        <v>7</v>
      </c>
      <c r="E124" s="3" t="str">
        <v>Schwerzenbach</v>
      </c>
      <c r="G124" s="17">
        <v>1187</v>
      </c>
      <c r="H124" s="17" t="s">
        <v>4513</v>
      </c>
    </row>
    <row r="125" spans="1:8" x14ac:dyDescent="0.2">
      <c r="A125" s="3">
        <v>8620</v>
      </c>
      <c r="B125" s="3" t="s">
        <v>145</v>
      </c>
      <c r="C125" s="3" t="s">
        <v>146</v>
      </c>
      <c r="D125" s="3" t="s">
        <v>7</v>
      </c>
      <c r="E125" s="3" t="str">
        <v>Uster</v>
      </c>
      <c r="G125" s="17">
        <v>1188</v>
      </c>
      <c r="H125" s="17" t="s">
        <v>4513</v>
      </c>
    </row>
    <row r="126" spans="1:8" x14ac:dyDescent="0.2">
      <c r="A126" s="3">
        <v>8623</v>
      </c>
      <c r="B126" s="3" t="s">
        <v>145</v>
      </c>
      <c r="C126" s="3" t="s">
        <v>146</v>
      </c>
      <c r="D126" s="3" t="s">
        <v>7</v>
      </c>
      <c r="E126" s="3" t="str">
        <v>Volketswil</v>
      </c>
      <c r="G126" s="17">
        <v>1189</v>
      </c>
      <c r="H126" s="17" t="s">
        <v>4513</v>
      </c>
    </row>
    <row r="127" spans="1:8" x14ac:dyDescent="0.2">
      <c r="A127" s="3">
        <v>8134</v>
      </c>
      <c r="B127" s="3" t="s">
        <v>147</v>
      </c>
      <c r="C127" s="3" t="s">
        <v>147</v>
      </c>
      <c r="D127" s="3" t="s">
        <v>7</v>
      </c>
      <c r="E127" s="3" t="str">
        <v>Wangen-Brüttisellen</v>
      </c>
      <c r="G127" s="17">
        <v>1195</v>
      </c>
      <c r="H127" s="17" t="s">
        <v>4515</v>
      </c>
    </row>
    <row r="128" spans="1:8" x14ac:dyDescent="0.2">
      <c r="A128" s="3">
        <v>8802</v>
      </c>
      <c r="B128" s="3" t="s">
        <v>148</v>
      </c>
      <c r="C128" s="3" t="s">
        <v>149</v>
      </c>
      <c r="D128" s="3" t="s">
        <v>7</v>
      </c>
      <c r="E128" s="3" t="str">
        <v>Altikon</v>
      </c>
      <c r="G128" s="17">
        <v>1196</v>
      </c>
      <c r="H128" s="17" t="s">
        <v>4515</v>
      </c>
    </row>
    <row r="129" spans="1:8" x14ac:dyDescent="0.2">
      <c r="A129" s="3">
        <v>8135</v>
      </c>
      <c r="B129" s="3" t="s">
        <v>150</v>
      </c>
      <c r="C129" s="3" t="s">
        <v>150</v>
      </c>
      <c r="D129" s="3" t="s">
        <v>7</v>
      </c>
      <c r="E129" s="3" t="str">
        <v>Brütten</v>
      </c>
      <c r="G129" s="17">
        <v>1197</v>
      </c>
      <c r="H129" s="17" t="s">
        <v>4515</v>
      </c>
    </row>
    <row r="130" spans="1:8" x14ac:dyDescent="0.2">
      <c r="A130" s="3">
        <v>8942</v>
      </c>
      <c r="B130" s="3" t="s">
        <v>151</v>
      </c>
      <c r="C130" s="3" t="s">
        <v>151</v>
      </c>
      <c r="D130" s="3" t="s">
        <v>7</v>
      </c>
      <c r="E130" s="3" t="str">
        <v>Dägerlen</v>
      </c>
      <c r="G130" s="17">
        <v>1201</v>
      </c>
      <c r="H130" s="17" t="s">
        <v>4515</v>
      </c>
    </row>
    <row r="131" spans="1:8" x14ac:dyDescent="0.2">
      <c r="A131" s="3">
        <v>8805</v>
      </c>
      <c r="B131" s="3" t="s">
        <v>152</v>
      </c>
      <c r="C131" s="3" t="s">
        <v>152</v>
      </c>
      <c r="D131" s="3" t="s">
        <v>7</v>
      </c>
      <c r="E131" s="3" t="str">
        <v>Dättlikon</v>
      </c>
      <c r="G131" s="17">
        <v>1202</v>
      </c>
      <c r="H131" s="17" t="s">
        <v>4515</v>
      </c>
    </row>
    <row r="132" spans="1:8" x14ac:dyDescent="0.2">
      <c r="A132" s="3">
        <v>8833</v>
      </c>
      <c r="B132" s="3" t="s">
        <v>153</v>
      </c>
      <c r="C132" s="3" t="s">
        <v>152</v>
      </c>
      <c r="D132" s="3" t="s">
        <v>7</v>
      </c>
      <c r="E132" s="3" t="str">
        <v>Dinhard</v>
      </c>
      <c r="G132" s="17">
        <v>1203</v>
      </c>
      <c r="H132" s="17" t="s">
        <v>4515</v>
      </c>
    </row>
    <row r="133" spans="1:8" x14ac:dyDescent="0.2">
      <c r="A133" s="3">
        <v>8803</v>
      </c>
      <c r="B133" s="3" t="s">
        <v>154</v>
      </c>
      <c r="C133" s="3" t="s">
        <v>154</v>
      </c>
      <c r="D133" s="3" t="s">
        <v>7</v>
      </c>
      <c r="E133" s="3" t="str">
        <v>Ellikon an der Thur</v>
      </c>
      <c r="G133" s="17">
        <v>1204</v>
      </c>
      <c r="H133" s="17" t="s">
        <v>4515</v>
      </c>
    </row>
    <row r="134" spans="1:8" x14ac:dyDescent="0.2">
      <c r="A134" s="3">
        <v>8136</v>
      </c>
      <c r="B134" s="3" t="s">
        <v>155</v>
      </c>
      <c r="C134" s="3" t="s">
        <v>156</v>
      </c>
      <c r="D134" s="3" t="s">
        <v>7</v>
      </c>
      <c r="E134" s="3" t="str">
        <v>Elsau</v>
      </c>
      <c r="G134" s="17">
        <v>1205</v>
      </c>
      <c r="H134" s="17" t="s">
        <v>4515</v>
      </c>
    </row>
    <row r="135" spans="1:8" x14ac:dyDescent="0.2">
      <c r="A135" s="3">
        <v>8800</v>
      </c>
      <c r="B135" s="3" t="s">
        <v>156</v>
      </c>
      <c r="C135" s="3" t="s">
        <v>156</v>
      </c>
      <c r="D135" s="3" t="s">
        <v>7</v>
      </c>
      <c r="E135" s="3" t="str">
        <v>Hagenbuch</v>
      </c>
      <c r="G135" s="17">
        <v>1206</v>
      </c>
      <c r="H135" s="17" t="s">
        <v>4515</v>
      </c>
    </row>
    <row r="136" spans="1:8" x14ac:dyDescent="0.2">
      <c r="A136" s="3">
        <v>8703</v>
      </c>
      <c r="B136" s="3" t="s">
        <v>157</v>
      </c>
      <c r="C136" s="3" t="s">
        <v>158</v>
      </c>
      <c r="D136" s="3" t="s">
        <v>7</v>
      </c>
      <c r="E136" s="3" t="str">
        <v>Hettlingen</v>
      </c>
      <c r="G136" s="17">
        <v>1207</v>
      </c>
      <c r="H136" s="17" t="s">
        <v>4515</v>
      </c>
    </row>
    <row r="137" spans="1:8" x14ac:dyDescent="0.2">
      <c r="A137" s="3">
        <v>8704</v>
      </c>
      <c r="B137" s="3" t="s">
        <v>159</v>
      </c>
      <c r="C137" s="3" t="s">
        <v>159</v>
      </c>
      <c r="D137" s="3" t="s">
        <v>7</v>
      </c>
      <c r="E137" s="3" t="str">
        <v>Neftenbach</v>
      </c>
      <c r="G137" s="17">
        <v>1208</v>
      </c>
      <c r="H137" s="17" t="s">
        <v>4515</v>
      </c>
    </row>
    <row r="138" spans="1:8" x14ac:dyDescent="0.2">
      <c r="A138" s="3">
        <v>8634</v>
      </c>
      <c r="B138" s="3" t="s">
        <v>160</v>
      </c>
      <c r="C138" s="3" t="s">
        <v>160</v>
      </c>
      <c r="D138" s="3" t="s">
        <v>7</v>
      </c>
      <c r="E138" s="3" t="str">
        <v>Pfungen</v>
      </c>
      <c r="G138" s="17">
        <v>1209</v>
      </c>
      <c r="H138" s="17" t="s">
        <v>4515</v>
      </c>
    </row>
    <row r="139" spans="1:8" x14ac:dyDescent="0.2">
      <c r="A139" s="3">
        <v>8714</v>
      </c>
      <c r="B139" s="3" t="s">
        <v>161</v>
      </c>
      <c r="C139" s="3" t="s">
        <v>160</v>
      </c>
      <c r="D139" s="3" t="s">
        <v>7</v>
      </c>
      <c r="E139" s="3" t="str">
        <v>Rickenbach (ZH)</v>
      </c>
      <c r="G139" s="17">
        <v>1212</v>
      </c>
      <c r="H139" s="17" t="s">
        <v>4515</v>
      </c>
    </row>
    <row r="140" spans="1:8" x14ac:dyDescent="0.2">
      <c r="A140" s="3">
        <v>8127</v>
      </c>
      <c r="B140" s="3" t="s">
        <v>162</v>
      </c>
      <c r="C140" s="3" t="s">
        <v>163</v>
      </c>
      <c r="D140" s="3" t="s">
        <v>7</v>
      </c>
      <c r="E140" s="3" t="str">
        <v>Schlatt (ZH)</v>
      </c>
      <c r="G140" s="17">
        <v>1213</v>
      </c>
      <c r="H140" s="17" t="s">
        <v>4515</v>
      </c>
    </row>
    <row r="141" spans="1:8" x14ac:dyDescent="0.2">
      <c r="A141" s="3">
        <v>8700</v>
      </c>
      <c r="B141" s="3" t="s">
        <v>164</v>
      </c>
      <c r="C141" s="3" t="s">
        <v>163</v>
      </c>
      <c r="D141" s="3" t="s">
        <v>7</v>
      </c>
      <c r="E141" s="3" t="str">
        <v>Seuzach</v>
      </c>
      <c r="G141" s="17">
        <v>1214</v>
      </c>
      <c r="H141" s="17" t="s">
        <v>4515</v>
      </c>
    </row>
    <row r="142" spans="1:8" x14ac:dyDescent="0.2">
      <c r="A142" s="3">
        <v>8708</v>
      </c>
      <c r="B142" s="3" t="s">
        <v>165</v>
      </c>
      <c r="C142" s="3" t="s">
        <v>165</v>
      </c>
      <c r="D142" s="3" t="s">
        <v>7</v>
      </c>
      <c r="E142" s="3" t="str">
        <v>Turbenthal</v>
      </c>
      <c r="G142" s="17">
        <v>1215</v>
      </c>
      <c r="H142" s="17" t="s">
        <v>4515</v>
      </c>
    </row>
    <row r="143" spans="1:8" x14ac:dyDescent="0.2">
      <c r="A143" s="3">
        <v>8706</v>
      </c>
      <c r="B143" s="3" t="s">
        <v>166</v>
      </c>
      <c r="C143" s="3" t="s">
        <v>166</v>
      </c>
      <c r="D143" s="3" t="s">
        <v>7</v>
      </c>
      <c r="E143" s="3" t="str">
        <v>Winterthur</v>
      </c>
      <c r="G143" s="17">
        <v>1216</v>
      </c>
      <c r="H143" s="17" t="s">
        <v>4515</v>
      </c>
    </row>
    <row r="144" spans="1:8" x14ac:dyDescent="0.2">
      <c r="A144" s="3">
        <v>8618</v>
      </c>
      <c r="B144" s="3" t="s">
        <v>167</v>
      </c>
      <c r="C144" s="3" t="s">
        <v>167</v>
      </c>
      <c r="D144" s="3" t="s">
        <v>7</v>
      </c>
      <c r="E144" s="3" t="str">
        <v>Zell (ZH)</v>
      </c>
      <c r="G144" s="17">
        <v>1217</v>
      </c>
      <c r="H144" s="17" t="s">
        <v>4515</v>
      </c>
    </row>
    <row r="145" spans="1:8" x14ac:dyDescent="0.2">
      <c r="A145" s="3">
        <v>8712</v>
      </c>
      <c r="B145" s="3" t="s">
        <v>168</v>
      </c>
      <c r="C145" s="3" t="s">
        <v>168</v>
      </c>
      <c r="D145" s="3" t="s">
        <v>7</v>
      </c>
      <c r="E145" s="3" t="str">
        <v>Aesch (ZH)</v>
      </c>
      <c r="G145" s="17">
        <v>1218</v>
      </c>
      <c r="H145" s="17" t="s">
        <v>4515</v>
      </c>
    </row>
    <row r="146" spans="1:8" x14ac:dyDescent="0.2">
      <c r="A146" s="3">
        <v>8713</v>
      </c>
      <c r="B146" s="3" t="s">
        <v>169</v>
      </c>
      <c r="C146" s="3" t="s">
        <v>168</v>
      </c>
      <c r="D146" s="3" t="s">
        <v>7</v>
      </c>
      <c r="E146" s="3" t="str">
        <v>Birmensdorf (ZH)</v>
      </c>
      <c r="G146" s="17">
        <v>1219</v>
      </c>
      <c r="H146" s="17" t="s">
        <v>4515</v>
      </c>
    </row>
    <row r="147" spans="1:8" x14ac:dyDescent="0.2">
      <c r="A147" s="3">
        <v>8707</v>
      </c>
      <c r="B147" s="3" t="s">
        <v>170</v>
      </c>
      <c r="C147" s="3" t="s">
        <v>170</v>
      </c>
      <c r="D147" s="3" t="s">
        <v>7</v>
      </c>
      <c r="E147" s="3" t="str">
        <v>Dietikon</v>
      </c>
      <c r="G147" s="17">
        <v>1220</v>
      </c>
      <c r="H147" s="17" t="s">
        <v>4515</v>
      </c>
    </row>
    <row r="148" spans="1:8" x14ac:dyDescent="0.2">
      <c r="A148" s="3">
        <v>8126</v>
      </c>
      <c r="B148" s="3" t="s">
        <v>171</v>
      </c>
      <c r="C148" s="3" t="s">
        <v>171</v>
      </c>
      <c r="D148" s="3" t="s">
        <v>7</v>
      </c>
      <c r="E148" s="3" t="str">
        <v>Geroldswil</v>
      </c>
      <c r="G148" s="17">
        <v>1222</v>
      </c>
      <c r="H148" s="17" t="s">
        <v>4515</v>
      </c>
    </row>
    <row r="149" spans="1:8" x14ac:dyDescent="0.2">
      <c r="A149" s="3">
        <v>8125</v>
      </c>
      <c r="B149" s="3" t="s">
        <v>172</v>
      </c>
      <c r="C149" s="3" t="s">
        <v>173</v>
      </c>
      <c r="D149" s="3" t="s">
        <v>7</v>
      </c>
      <c r="E149" s="3" t="str">
        <v>Oberengstringen</v>
      </c>
      <c r="G149" s="17">
        <v>1223</v>
      </c>
      <c r="H149" s="17" t="s">
        <v>4515</v>
      </c>
    </row>
    <row r="150" spans="1:8" x14ac:dyDescent="0.2">
      <c r="A150" s="3">
        <v>8702</v>
      </c>
      <c r="B150" s="3" t="s">
        <v>173</v>
      </c>
      <c r="C150" s="3" t="s">
        <v>173</v>
      </c>
      <c r="D150" s="3" t="s">
        <v>7</v>
      </c>
      <c r="E150" s="3" t="str">
        <v>Oetwil an der Limmat</v>
      </c>
      <c r="G150" s="17">
        <v>1224</v>
      </c>
      <c r="H150" s="17" t="s">
        <v>4515</v>
      </c>
    </row>
    <row r="151" spans="1:8" x14ac:dyDescent="0.2">
      <c r="A151" s="3">
        <v>8320</v>
      </c>
      <c r="B151" s="3" t="s">
        <v>174</v>
      </c>
      <c r="C151" s="3" t="s">
        <v>174</v>
      </c>
      <c r="D151" s="3" t="s">
        <v>7</v>
      </c>
      <c r="E151" s="3" t="str">
        <v>Schlieren</v>
      </c>
      <c r="G151" s="17">
        <v>1225</v>
      </c>
      <c r="H151" s="17" t="s">
        <v>4515</v>
      </c>
    </row>
    <row r="152" spans="1:8" x14ac:dyDescent="0.2">
      <c r="A152" s="3">
        <v>8335</v>
      </c>
      <c r="B152" s="3" t="s">
        <v>175</v>
      </c>
      <c r="C152" s="3" t="s">
        <v>175</v>
      </c>
      <c r="D152" s="3" t="s">
        <v>7</v>
      </c>
      <c r="E152" s="3" t="str">
        <v>Uitikon</v>
      </c>
      <c r="G152" s="17">
        <v>1226</v>
      </c>
      <c r="H152" s="17" t="s">
        <v>4515</v>
      </c>
    </row>
    <row r="153" spans="1:8" x14ac:dyDescent="0.2">
      <c r="A153" s="3">
        <v>8310</v>
      </c>
      <c r="B153" s="3" t="s">
        <v>176</v>
      </c>
      <c r="C153" s="3" t="s">
        <v>177</v>
      </c>
      <c r="D153" s="3" t="s">
        <v>7</v>
      </c>
      <c r="E153" s="3" t="str">
        <v>Unterengstringen</v>
      </c>
      <c r="G153" s="17">
        <v>1227</v>
      </c>
      <c r="H153" s="17" t="s">
        <v>4515</v>
      </c>
    </row>
    <row r="154" spans="1:8" x14ac:dyDescent="0.2">
      <c r="A154" s="3">
        <v>8310</v>
      </c>
      <c r="B154" s="3" t="s">
        <v>178</v>
      </c>
      <c r="C154" s="3" t="s">
        <v>177</v>
      </c>
      <c r="D154" s="3" t="s">
        <v>7</v>
      </c>
      <c r="E154" s="3" t="str">
        <v>Urdorf</v>
      </c>
      <c r="G154" s="17">
        <v>1228</v>
      </c>
      <c r="H154" s="17" t="s">
        <v>4515</v>
      </c>
    </row>
    <row r="155" spans="1:8" x14ac:dyDescent="0.2">
      <c r="A155" s="3">
        <v>8312</v>
      </c>
      <c r="B155" s="3" t="s">
        <v>179</v>
      </c>
      <c r="C155" s="3" t="s">
        <v>177</v>
      </c>
      <c r="D155" s="3" t="s">
        <v>7</v>
      </c>
      <c r="E155" s="3" t="str">
        <v>Weiningen (ZH)</v>
      </c>
      <c r="G155" s="17">
        <v>1231</v>
      </c>
      <c r="H155" s="17" t="s">
        <v>4515</v>
      </c>
    </row>
    <row r="156" spans="1:8" x14ac:dyDescent="0.2">
      <c r="A156" s="3">
        <v>8315</v>
      </c>
      <c r="B156" s="3" t="s">
        <v>177</v>
      </c>
      <c r="C156" s="3" t="s">
        <v>177</v>
      </c>
      <c r="D156" s="3" t="s">
        <v>7</v>
      </c>
      <c r="E156" s="3" t="str">
        <v>Zürich</v>
      </c>
      <c r="G156" s="17">
        <v>1232</v>
      </c>
      <c r="H156" s="17" t="s">
        <v>4515</v>
      </c>
    </row>
    <row r="157" spans="1:8" x14ac:dyDescent="0.2">
      <c r="A157" s="3">
        <v>8317</v>
      </c>
      <c r="B157" s="3" t="s">
        <v>180</v>
      </c>
      <c r="C157" s="3" t="s">
        <v>177</v>
      </c>
      <c r="D157" s="3" t="s">
        <v>7</v>
      </c>
      <c r="E157" s="3" t="str">
        <v>Stammheim</v>
      </c>
      <c r="G157" s="17">
        <v>1233</v>
      </c>
      <c r="H157" s="17" t="s">
        <v>4515</v>
      </c>
    </row>
    <row r="158" spans="1:8" x14ac:dyDescent="0.2">
      <c r="A158" s="3">
        <v>8330</v>
      </c>
      <c r="B158" s="3" t="s">
        <v>181</v>
      </c>
      <c r="C158" s="3" t="s">
        <v>182</v>
      </c>
      <c r="D158" s="3" t="s">
        <v>7</v>
      </c>
      <c r="E158" s="3" t="str">
        <v>Wädenswil</v>
      </c>
      <c r="G158" s="17">
        <v>1234</v>
      </c>
      <c r="H158" s="17" t="s">
        <v>4515</v>
      </c>
    </row>
    <row r="159" spans="1:8" x14ac:dyDescent="0.2">
      <c r="A159" s="3">
        <v>8331</v>
      </c>
      <c r="B159" s="3" t="s">
        <v>183</v>
      </c>
      <c r="C159" s="3" t="s">
        <v>182</v>
      </c>
      <c r="D159" s="3" t="s">
        <v>7</v>
      </c>
      <c r="E159" s="3" t="str">
        <v>Elgg</v>
      </c>
      <c r="G159" s="17">
        <v>1236</v>
      </c>
      <c r="H159" s="17" t="s">
        <v>4515</v>
      </c>
    </row>
    <row r="160" spans="1:8" x14ac:dyDescent="0.2">
      <c r="A160" s="3">
        <v>8322</v>
      </c>
      <c r="B160" s="3" t="s">
        <v>184</v>
      </c>
      <c r="C160" s="3" t="s">
        <v>185</v>
      </c>
      <c r="D160" s="3" t="s">
        <v>7</v>
      </c>
      <c r="E160" s="3" t="str">
        <v>Horgen</v>
      </c>
      <c r="G160" s="17">
        <v>1237</v>
      </c>
      <c r="H160" s="17" t="s">
        <v>4515</v>
      </c>
    </row>
    <row r="161" spans="1:8" x14ac:dyDescent="0.2">
      <c r="A161" s="3">
        <v>8322</v>
      </c>
      <c r="B161" s="3" t="s">
        <v>186</v>
      </c>
      <c r="C161" s="3" t="s">
        <v>185</v>
      </c>
      <c r="D161" s="3" t="s">
        <v>7</v>
      </c>
      <c r="E161" s="3" t="str">
        <v>Illnau-Effretikon</v>
      </c>
      <c r="G161" s="17">
        <v>1239</v>
      </c>
      <c r="H161" s="17" t="s">
        <v>4515</v>
      </c>
    </row>
    <row r="162" spans="1:8" x14ac:dyDescent="0.2">
      <c r="A162" s="3">
        <v>8332</v>
      </c>
      <c r="B162" s="3" t="s">
        <v>185</v>
      </c>
      <c r="C162" s="3" t="s">
        <v>185</v>
      </c>
      <c r="D162" s="3" t="s">
        <v>7</v>
      </c>
      <c r="E162" s="3" t="str">
        <v>Bauma</v>
      </c>
      <c r="G162" s="17">
        <v>1241</v>
      </c>
      <c r="H162" s="17" t="s">
        <v>4515</v>
      </c>
    </row>
    <row r="163" spans="1:8" x14ac:dyDescent="0.2">
      <c r="A163" s="3">
        <v>8332</v>
      </c>
      <c r="B163" s="3" t="s">
        <v>187</v>
      </c>
      <c r="C163" s="3" t="s">
        <v>185</v>
      </c>
      <c r="D163" s="3" t="s">
        <v>7</v>
      </c>
      <c r="E163" s="3" t="str">
        <v>Wiesendangen</v>
      </c>
      <c r="G163" s="17">
        <v>1242</v>
      </c>
      <c r="H163" s="17" t="s">
        <v>4515</v>
      </c>
    </row>
    <row r="164" spans="1:8" x14ac:dyDescent="0.2">
      <c r="A164" s="3">
        <v>8484</v>
      </c>
      <c r="B164" s="3" t="s">
        <v>188</v>
      </c>
      <c r="C164" s="3" t="s">
        <v>188</v>
      </c>
      <c r="D164" s="3" t="s">
        <v>7</v>
      </c>
      <c r="E164" s="3" t="str">
        <v>Aarberg</v>
      </c>
      <c r="G164" s="17">
        <v>1243</v>
      </c>
      <c r="H164" s="17" t="s">
        <v>4515</v>
      </c>
    </row>
    <row r="165" spans="1:8" x14ac:dyDescent="0.2">
      <c r="A165" s="3">
        <v>8484</v>
      </c>
      <c r="B165" s="3" t="s">
        <v>189</v>
      </c>
      <c r="C165" s="3" t="s">
        <v>188</v>
      </c>
      <c r="D165" s="3" t="s">
        <v>7</v>
      </c>
      <c r="E165" s="3" t="str">
        <v>Bargen (BE)</v>
      </c>
      <c r="G165" s="17">
        <v>1244</v>
      </c>
      <c r="H165" s="17" t="s">
        <v>4515</v>
      </c>
    </row>
    <row r="166" spans="1:8" x14ac:dyDescent="0.2">
      <c r="A166" s="3">
        <v>8484</v>
      </c>
      <c r="B166" s="3" t="s">
        <v>190</v>
      </c>
      <c r="C166" s="3" t="s">
        <v>188</v>
      </c>
      <c r="D166" s="3" t="s">
        <v>7</v>
      </c>
      <c r="E166" s="3" t="str">
        <v>Grossaffoltern</v>
      </c>
      <c r="G166" s="17">
        <v>1245</v>
      </c>
      <c r="H166" s="17" t="s">
        <v>4515</v>
      </c>
    </row>
    <row r="167" spans="1:8" x14ac:dyDescent="0.2">
      <c r="A167" s="3">
        <v>8492</v>
      </c>
      <c r="B167" s="3" t="s">
        <v>191</v>
      </c>
      <c r="C167" s="3" t="s">
        <v>191</v>
      </c>
      <c r="D167" s="3" t="s">
        <v>7</v>
      </c>
      <c r="E167" s="3" t="str">
        <v>Kallnach</v>
      </c>
      <c r="G167" s="17">
        <v>1246</v>
      </c>
      <c r="H167" s="17" t="s">
        <v>4515</v>
      </c>
    </row>
    <row r="168" spans="1:8" x14ac:dyDescent="0.2">
      <c r="A168" s="3">
        <v>8489</v>
      </c>
      <c r="B168" s="3" t="s">
        <v>192</v>
      </c>
      <c r="C168" s="3" t="s">
        <v>192</v>
      </c>
      <c r="D168" s="3" t="s">
        <v>7</v>
      </c>
      <c r="E168" s="3" t="str">
        <v>Kappelen</v>
      </c>
      <c r="G168" s="17">
        <v>1247</v>
      </c>
      <c r="H168" s="17" t="s">
        <v>4515</v>
      </c>
    </row>
    <row r="169" spans="1:8" x14ac:dyDescent="0.2">
      <c r="A169" s="3">
        <v>8489</v>
      </c>
      <c r="B169" s="3" t="s">
        <v>193</v>
      </c>
      <c r="C169" s="3" t="s">
        <v>192</v>
      </c>
      <c r="D169" s="3" t="s">
        <v>7</v>
      </c>
      <c r="E169" s="3" t="str">
        <v>Lyss</v>
      </c>
      <c r="G169" s="17">
        <v>1248</v>
      </c>
      <c r="H169" s="17" t="s">
        <v>4515</v>
      </c>
    </row>
    <row r="170" spans="1:8" x14ac:dyDescent="0.2">
      <c r="A170" s="3">
        <v>8489</v>
      </c>
      <c r="B170" s="3" t="s">
        <v>194</v>
      </c>
      <c r="C170" s="3" t="s">
        <v>192</v>
      </c>
      <c r="D170" s="3" t="s">
        <v>7</v>
      </c>
      <c r="E170" s="3" t="str">
        <v>Meikirch</v>
      </c>
      <c r="G170" s="17">
        <v>1251</v>
      </c>
      <c r="H170" s="17" t="s">
        <v>4515</v>
      </c>
    </row>
    <row r="171" spans="1:8" x14ac:dyDescent="0.2">
      <c r="A171" s="3">
        <v>8044</v>
      </c>
      <c r="B171" s="3" t="s">
        <v>195</v>
      </c>
      <c r="C171" s="3" t="s">
        <v>196</v>
      </c>
      <c r="D171" s="3" t="s">
        <v>7</v>
      </c>
      <c r="E171" s="3" t="str">
        <v>Radelfingen</v>
      </c>
      <c r="G171" s="17">
        <v>1252</v>
      </c>
      <c r="H171" s="17" t="s">
        <v>4515</v>
      </c>
    </row>
    <row r="172" spans="1:8" x14ac:dyDescent="0.2">
      <c r="A172" s="3">
        <v>8600</v>
      </c>
      <c r="B172" s="3" t="s">
        <v>196</v>
      </c>
      <c r="C172" s="3" t="s">
        <v>196</v>
      </c>
      <c r="D172" s="3" t="s">
        <v>7</v>
      </c>
      <c r="E172" s="3" t="str">
        <v>Rapperswil (BE)</v>
      </c>
      <c r="G172" s="17">
        <v>1253</v>
      </c>
      <c r="H172" s="17" t="s">
        <v>4515</v>
      </c>
    </row>
    <row r="173" spans="1:8" x14ac:dyDescent="0.2">
      <c r="A173" s="3">
        <v>8132</v>
      </c>
      <c r="B173" s="3" t="s">
        <v>197</v>
      </c>
      <c r="C173" s="3" t="s">
        <v>198</v>
      </c>
      <c r="D173" s="3" t="s">
        <v>7</v>
      </c>
      <c r="E173" s="3" t="str">
        <v>Schüpfen</v>
      </c>
      <c r="G173" s="17">
        <v>1254</v>
      </c>
      <c r="H173" s="17" t="s">
        <v>4515</v>
      </c>
    </row>
    <row r="174" spans="1:8" x14ac:dyDescent="0.2">
      <c r="A174" s="3">
        <v>8132</v>
      </c>
      <c r="B174" s="3" t="s">
        <v>199</v>
      </c>
      <c r="C174" s="3" t="s">
        <v>198</v>
      </c>
      <c r="D174" s="3" t="s">
        <v>7</v>
      </c>
      <c r="E174" s="3" t="str">
        <v>Seedorf (BE)</v>
      </c>
      <c r="G174" s="17">
        <v>1255</v>
      </c>
      <c r="H174" s="17" t="s">
        <v>4515</v>
      </c>
    </row>
    <row r="175" spans="1:8" x14ac:dyDescent="0.2">
      <c r="A175" s="3">
        <v>8133</v>
      </c>
      <c r="B175" s="3" t="s">
        <v>200</v>
      </c>
      <c r="C175" s="3" t="s">
        <v>198</v>
      </c>
      <c r="D175" s="3" t="s">
        <v>7</v>
      </c>
      <c r="E175" s="3" t="str">
        <v>Aarwangen</v>
      </c>
      <c r="G175" s="17">
        <v>1256</v>
      </c>
      <c r="H175" s="17" t="s">
        <v>4515</v>
      </c>
    </row>
    <row r="176" spans="1:8" x14ac:dyDescent="0.2">
      <c r="A176" s="3">
        <v>8117</v>
      </c>
      <c r="B176" s="3" t="s">
        <v>201</v>
      </c>
      <c r="C176" s="3" t="s">
        <v>201</v>
      </c>
      <c r="D176" s="3" t="s">
        <v>7</v>
      </c>
      <c r="E176" s="3" t="str">
        <v>Auswil</v>
      </c>
      <c r="G176" s="17">
        <v>1257</v>
      </c>
      <c r="H176" s="17" t="s">
        <v>4515</v>
      </c>
    </row>
    <row r="177" spans="1:8" x14ac:dyDescent="0.2">
      <c r="A177" s="3">
        <v>8118</v>
      </c>
      <c r="B177" s="3" t="s">
        <v>202</v>
      </c>
      <c r="C177" s="3" t="s">
        <v>201</v>
      </c>
      <c r="D177" s="3" t="s">
        <v>7</v>
      </c>
      <c r="E177" s="3" t="str">
        <v>Bannwil</v>
      </c>
      <c r="G177" s="17">
        <v>1258</v>
      </c>
      <c r="H177" s="17" t="s">
        <v>4515</v>
      </c>
    </row>
    <row r="178" spans="1:8" x14ac:dyDescent="0.2">
      <c r="A178" s="3">
        <v>8121</v>
      </c>
      <c r="B178" s="3" t="s">
        <v>203</v>
      </c>
      <c r="C178" s="3" t="s">
        <v>201</v>
      </c>
      <c r="D178" s="3" t="s">
        <v>7</v>
      </c>
      <c r="E178" s="3" t="str">
        <v>Bleienbach</v>
      </c>
      <c r="G178" s="17">
        <v>1260</v>
      </c>
      <c r="H178" s="17" t="s">
        <v>4515</v>
      </c>
    </row>
    <row r="179" spans="1:8" x14ac:dyDescent="0.2">
      <c r="A179" s="3">
        <v>8606</v>
      </c>
      <c r="B179" s="3" t="s">
        <v>204</v>
      </c>
      <c r="C179" s="3" t="s">
        <v>204</v>
      </c>
      <c r="D179" s="3" t="s">
        <v>7</v>
      </c>
      <c r="E179" s="3" t="str">
        <v>Busswil bei Melchnau</v>
      </c>
      <c r="G179" s="17">
        <v>1261</v>
      </c>
      <c r="H179" s="17" t="s">
        <v>4515</v>
      </c>
    </row>
    <row r="180" spans="1:8" x14ac:dyDescent="0.2">
      <c r="A180" s="3">
        <v>8122</v>
      </c>
      <c r="B180" s="3" t="s">
        <v>205</v>
      </c>
      <c r="C180" s="3" t="s">
        <v>206</v>
      </c>
      <c r="D180" s="3" t="s">
        <v>7</v>
      </c>
      <c r="E180" s="3" t="str">
        <v>Gondiswil</v>
      </c>
      <c r="G180" s="17">
        <v>1262</v>
      </c>
      <c r="H180" s="17" t="s">
        <v>4515</v>
      </c>
    </row>
    <row r="181" spans="1:8" x14ac:dyDescent="0.2">
      <c r="A181" s="3">
        <v>8123</v>
      </c>
      <c r="B181" s="3" t="s">
        <v>207</v>
      </c>
      <c r="C181" s="3" t="s">
        <v>206</v>
      </c>
      <c r="D181" s="3" t="s">
        <v>7</v>
      </c>
      <c r="E181" s="3" t="str">
        <v>Langenthal</v>
      </c>
      <c r="G181" s="17">
        <v>1263</v>
      </c>
      <c r="H181" s="17" t="s">
        <v>4515</v>
      </c>
    </row>
    <row r="182" spans="1:8" x14ac:dyDescent="0.2">
      <c r="A182" s="3">
        <v>8124</v>
      </c>
      <c r="B182" s="3" t="s">
        <v>206</v>
      </c>
      <c r="C182" s="3" t="s">
        <v>206</v>
      </c>
      <c r="D182" s="3" t="s">
        <v>7</v>
      </c>
      <c r="E182" s="3" t="str">
        <v>Lotzwil</v>
      </c>
      <c r="G182" s="17">
        <v>1264</v>
      </c>
      <c r="H182" s="17" t="s">
        <v>4516</v>
      </c>
    </row>
    <row r="183" spans="1:8" x14ac:dyDescent="0.2">
      <c r="A183" s="3">
        <v>8617</v>
      </c>
      <c r="B183" s="3" t="s">
        <v>208</v>
      </c>
      <c r="C183" s="3" t="s">
        <v>208</v>
      </c>
      <c r="D183" s="3" t="s">
        <v>7</v>
      </c>
      <c r="E183" s="3" t="str">
        <v>Madiswil</v>
      </c>
      <c r="G183" s="17">
        <v>1265</v>
      </c>
      <c r="H183" s="17" t="s">
        <v>4516</v>
      </c>
    </row>
    <row r="184" spans="1:8" x14ac:dyDescent="0.2">
      <c r="A184" s="3">
        <v>8603</v>
      </c>
      <c r="B184" s="3" t="s">
        <v>209</v>
      </c>
      <c r="C184" s="3" t="s">
        <v>209</v>
      </c>
      <c r="D184" s="3" t="s">
        <v>7</v>
      </c>
      <c r="E184" s="3" t="str">
        <v>Melchnau</v>
      </c>
      <c r="G184" s="17">
        <v>1266</v>
      </c>
      <c r="H184" s="17" t="s">
        <v>4515</v>
      </c>
    </row>
    <row r="185" spans="1:8" x14ac:dyDescent="0.2">
      <c r="A185" s="3">
        <v>8606</v>
      </c>
      <c r="B185" s="3" t="s">
        <v>210</v>
      </c>
      <c r="C185" s="3" t="s">
        <v>211</v>
      </c>
      <c r="D185" s="3" t="s">
        <v>7</v>
      </c>
      <c r="E185" s="3" t="str">
        <v>Oeschenbach</v>
      </c>
      <c r="G185" s="17">
        <v>1267</v>
      </c>
      <c r="H185" s="17" t="s">
        <v>4515</v>
      </c>
    </row>
    <row r="186" spans="1:8" x14ac:dyDescent="0.2">
      <c r="A186" s="3">
        <v>8610</v>
      </c>
      <c r="B186" s="3" t="s">
        <v>211</v>
      </c>
      <c r="C186" s="3" t="s">
        <v>211</v>
      </c>
      <c r="D186" s="3" t="s">
        <v>7</v>
      </c>
      <c r="E186" s="3" t="str">
        <v>Reisiswil</v>
      </c>
      <c r="G186" s="17">
        <v>1268</v>
      </c>
      <c r="H186" s="17" t="s">
        <v>4515</v>
      </c>
    </row>
    <row r="187" spans="1:8" x14ac:dyDescent="0.2">
      <c r="A187" s="3">
        <v>8614</v>
      </c>
      <c r="B187" s="3" t="s">
        <v>212</v>
      </c>
      <c r="C187" s="3" t="s">
        <v>211</v>
      </c>
      <c r="D187" s="3" t="s">
        <v>7</v>
      </c>
      <c r="E187" s="3" t="str">
        <v>Roggwil (BE)</v>
      </c>
      <c r="G187" s="17">
        <v>1269</v>
      </c>
      <c r="H187" s="17" t="s">
        <v>4515</v>
      </c>
    </row>
    <row r="188" spans="1:8" x14ac:dyDescent="0.2">
      <c r="A188" s="3">
        <v>8615</v>
      </c>
      <c r="B188" s="3" t="s">
        <v>213</v>
      </c>
      <c r="C188" s="3" t="s">
        <v>211</v>
      </c>
      <c r="D188" s="3" t="s">
        <v>7</v>
      </c>
      <c r="E188" s="3" t="str">
        <v>Rohrbach</v>
      </c>
      <c r="G188" s="17">
        <v>1270</v>
      </c>
      <c r="H188" s="17" t="s">
        <v>4515</v>
      </c>
    </row>
    <row r="189" spans="1:8" x14ac:dyDescent="0.2">
      <c r="A189" s="3">
        <v>8615</v>
      </c>
      <c r="B189" s="3" t="s">
        <v>214</v>
      </c>
      <c r="C189" s="3" t="s">
        <v>211</v>
      </c>
      <c r="D189" s="3" t="s">
        <v>7</v>
      </c>
      <c r="E189" s="3" t="str">
        <v>Rohrbachgraben</v>
      </c>
      <c r="G189" s="17">
        <v>1271</v>
      </c>
      <c r="H189" s="17" t="s">
        <v>4515</v>
      </c>
    </row>
    <row r="190" spans="1:8" x14ac:dyDescent="0.2">
      <c r="A190" s="3">
        <v>8616</v>
      </c>
      <c r="B190" s="3" t="s">
        <v>215</v>
      </c>
      <c r="C190" s="3" t="s">
        <v>211</v>
      </c>
      <c r="D190" s="3" t="s">
        <v>7</v>
      </c>
      <c r="E190" s="3" t="str">
        <v>Rütschelen</v>
      </c>
      <c r="G190" s="17">
        <v>1272</v>
      </c>
      <c r="H190" s="17" t="s">
        <v>4515</v>
      </c>
    </row>
    <row r="191" spans="1:8" x14ac:dyDescent="0.2">
      <c r="A191" s="3">
        <v>8604</v>
      </c>
      <c r="B191" s="3" t="s">
        <v>216</v>
      </c>
      <c r="C191" s="3" t="s">
        <v>216</v>
      </c>
      <c r="D191" s="3" t="s">
        <v>7</v>
      </c>
      <c r="E191" s="3" t="str">
        <v>Schwarzhäusern</v>
      </c>
      <c r="G191" s="17">
        <v>1273</v>
      </c>
      <c r="H191" s="17" t="s">
        <v>4515</v>
      </c>
    </row>
    <row r="192" spans="1:8" x14ac:dyDescent="0.2">
      <c r="A192" s="3">
        <v>8605</v>
      </c>
      <c r="B192" s="3" t="s">
        <v>217</v>
      </c>
      <c r="C192" s="3" t="s">
        <v>216</v>
      </c>
      <c r="D192" s="3" t="s">
        <v>7</v>
      </c>
      <c r="E192" s="3" t="str">
        <v>Thunstetten</v>
      </c>
      <c r="G192" s="17">
        <v>1274</v>
      </c>
      <c r="H192" s="17" t="s">
        <v>4515</v>
      </c>
    </row>
    <row r="193" spans="1:8" x14ac:dyDescent="0.2">
      <c r="A193" s="3">
        <v>8306</v>
      </c>
      <c r="B193" s="3" t="s">
        <v>218</v>
      </c>
      <c r="C193" s="3" t="s">
        <v>219</v>
      </c>
      <c r="D193" s="3" t="s">
        <v>7</v>
      </c>
      <c r="E193" s="3" t="str">
        <v>Ursenbach</v>
      </c>
      <c r="G193" s="17">
        <v>1275</v>
      </c>
      <c r="H193" s="17" t="s">
        <v>4515</v>
      </c>
    </row>
    <row r="194" spans="1:8" x14ac:dyDescent="0.2">
      <c r="A194" s="3">
        <v>8602</v>
      </c>
      <c r="B194" s="3" t="s">
        <v>220</v>
      </c>
      <c r="C194" s="3" t="s">
        <v>219</v>
      </c>
      <c r="D194" s="3" t="s">
        <v>7</v>
      </c>
      <c r="E194" s="3" t="str">
        <v>Wynau</v>
      </c>
      <c r="G194" s="17">
        <v>1276</v>
      </c>
      <c r="H194" s="17" t="s">
        <v>4515</v>
      </c>
    </row>
    <row r="195" spans="1:8" x14ac:dyDescent="0.2">
      <c r="A195" s="3">
        <v>8479</v>
      </c>
      <c r="B195" s="3" t="s">
        <v>221</v>
      </c>
      <c r="C195" s="3" t="s">
        <v>221</v>
      </c>
      <c r="D195" s="3" t="s">
        <v>7</v>
      </c>
      <c r="E195" s="3" t="str">
        <v>Bern</v>
      </c>
      <c r="G195" s="17">
        <v>1277</v>
      </c>
      <c r="H195" s="17" t="s">
        <v>4515</v>
      </c>
    </row>
    <row r="196" spans="1:8" x14ac:dyDescent="0.2">
      <c r="A196" s="3">
        <v>8311</v>
      </c>
      <c r="B196" s="3" t="s">
        <v>222</v>
      </c>
      <c r="C196" s="3" t="s">
        <v>222</v>
      </c>
      <c r="D196" s="3" t="s">
        <v>7</v>
      </c>
      <c r="E196" s="3" t="str">
        <v>Bolligen</v>
      </c>
      <c r="G196" s="17">
        <v>1278</v>
      </c>
      <c r="H196" s="17" t="s">
        <v>4515</v>
      </c>
    </row>
    <row r="197" spans="1:8" x14ac:dyDescent="0.2">
      <c r="A197" s="3">
        <v>8471</v>
      </c>
      <c r="B197" s="3" t="s">
        <v>223</v>
      </c>
      <c r="C197" s="3" t="s">
        <v>224</v>
      </c>
      <c r="D197" s="3" t="s">
        <v>7</v>
      </c>
      <c r="E197" s="3" t="str">
        <v>Bremgarten bei Bern</v>
      </c>
      <c r="G197" s="17">
        <v>1279</v>
      </c>
      <c r="H197" s="17" t="s">
        <v>4515</v>
      </c>
    </row>
    <row r="198" spans="1:8" x14ac:dyDescent="0.2">
      <c r="A198" s="3">
        <v>8471</v>
      </c>
      <c r="B198" s="3" t="s">
        <v>224</v>
      </c>
      <c r="C198" s="3" t="s">
        <v>224</v>
      </c>
      <c r="D198" s="3" t="s">
        <v>7</v>
      </c>
      <c r="E198" s="3" t="str">
        <v>Kirchlindach</v>
      </c>
      <c r="G198" s="17">
        <v>1281</v>
      </c>
      <c r="H198" s="17" t="s">
        <v>4515</v>
      </c>
    </row>
    <row r="199" spans="1:8" x14ac:dyDescent="0.2">
      <c r="A199" s="3">
        <v>8471</v>
      </c>
      <c r="B199" s="3" t="s">
        <v>225</v>
      </c>
      <c r="C199" s="3" t="s">
        <v>224</v>
      </c>
      <c r="D199" s="3" t="s">
        <v>7</v>
      </c>
      <c r="E199" s="3" t="str">
        <v>Köniz</v>
      </c>
      <c r="G199" s="17">
        <v>1283</v>
      </c>
      <c r="H199" s="17" t="s">
        <v>4515</v>
      </c>
    </row>
    <row r="200" spans="1:8" x14ac:dyDescent="0.2">
      <c r="A200" s="3">
        <v>8471</v>
      </c>
      <c r="B200" s="3" t="s">
        <v>226</v>
      </c>
      <c r="C200" s="3" t="s">
        <v>224</v>
      </c>
      <c r="D200" s="3" t="s">
        <v>7</v>
      </c>
      <c r="E200" s="3" t="str">
        <v>Muri bei Bern</v>
      </c>
      <c r="G200" s="17">
        <v>1284</v>
      </c>
      <c r="H200" s="17" t="s">
        <v>4515</v>
      </c>
    </row>
    <row r="201" spans="1:8" x14ac:dyDescent="0.2">
      <c r="A201" s="3">
        <v>8471</v>
      </c>
      <c r="B201" s="3" t="s">
        <v>227</v>
      </c>
      <c r="C201" s="3" t="s">
        <v>224</v>
      </c>
      <c r="D201" s="3" t="s">
        <v>7</v>
      </c>
      <c r="E201" s="3" t="str">
        <v>Oberbalm</v>
      </c>
      <c r="G201" s="17">
        <v>1285</v>
      </c>
      <c r="H201" s="17" t="s">
        <v>4515</v>
      </c>
    </row>
    <row r="202" spans="1:8" x14ac:dyDescent="0.2">
      <c r="A202" s="3">
        <v>8421</v>
      </c>
      <c r="B202" s="3" t="s">
        <v>228</v>
      </c>
      <c r="C202" s="3" t="s">
        <v>228</v>
      </c>
      <c r="D202" s="3" t="s">
        <v>7</v>
      </c>
      <c r="E202" s="3" t="str">
        <v>Stettlen</v>
      </c>
      <c r="G202" s="17">
        <v>1286</v>
      </c>
      <c r="H202" s="17" t="s">
        <v>4515</v>
      </c>
    </row>
    <row r="203" spans="1:8" x14ac:dyDescent="0.2">
      <c r="A203" s="3">
        <v>8474</v>
      </c>
      <c r="B203" s="3" t="s">
        <v>229</v>
      </c>
      <c r="C203" s="3" t="s">
        <v>229</v>
      </c>
      <c r="D203" s="3" t="s">
        <v>7</v>
      </c>
      <c r="E203" s="3" t="str">
        <v>Vechigen</v>
      </c>
      <c r="G203" s="17">
        <v>1287</v>
      </c>
      <c r="H203" s="17" t="s">
        <v>4515</v>
      </c>
    </row>
    <row r="204" spans="1:8" x14ac:dyDescent="0.2">
      <c r="A204" s="3">
        <v>8548</v>
      </c>
      <c r="B204" s="3" t="s">
        <v>230</v>
      </c>
      <c r="C204" s="3" t="s">
        <v>230</v>
      </c>
      <c r="D204" s="3" t="s">
        <v>7</v>
      </c>
      <c r="E204" s="3" t="str">
        <v>Wohlen bei Bern</v>
      </c>
      <c r="G204" s="17">
        <v>1288</v>
      </c>
      <c r="H204" s="17" t="s">
        <v>4515</v>
      </c>
    </row>
    <row r="205" spans="1:8" x14ac:dyDescent="0.2">
      <c r="A205" s="3">
        <v>8352</v>
      </c>
      <c r="B205" s="3" t="s">
        <v>231</v>
      </c>
      <c r="C205" s="3" t="s">
        <v>231</v>
      </c>
      <c r="D205" s="3" t="s">
        <v>7</v>
      </c>
      <c r="E205" s="3" t="str">
        <v>Zollikofen</v>
      </c>
      <c r="G205" s="17">
        <v>1290</v>
      </c>
      <c r="H205" s="17" t="s">
        <v>4515</v>
      </c>
    </row>
    <row r="206" spans="1:8" x14ac:dyDescent="0.2">
      <c r="A206" s="3">
        <v>8523</v>
      </c>
      <c r="B206" s="3" t="s">
        <v>232</v>
      </c>
      <c r="C206" s="3" t="s">
        <v>233</v>
      </c>
      <c r="D206" s="3" t="s">
        <v>7</v>
      </c>
      <c r="E206" s="3" t="str">
        <v>Ittigen</v>
      </c>
      <c r="G206" s="17">
        <v>1291</v>
      </c>
      <c r="H206" s="17" t="s">
        <v>4515</v>
      </c>
    </row>
    <row r="207" spans="1:8" x14ac:dyDescent="0.2">
      <c r="A207" s="3">
        <v>8442</v>
      </c>
      <c r="B207" s="3" t="s">
        <v>234</v>
      </c>
      <c r="C207" s="3" t="s">
        <v>234</v>
      </c>
      <c r="D207" s="3" t="s">
        <v>7</v>
      </c>
      <c r="E207" s="3" t="str">
        <v>Ostermundigen</v>
      </c>
      <c r="G207" s="17">
        <v>1292</v>
      </c>
      <c r="H207" s="17" t="s">
        <v>4515</v>
      </c>
    </row>
    <row r="208" spans="1:8" x14ac:dyDescent="0.2">
      <c r="A208" s="3">
        <v>8412</v>
      </c>
      <c r="B208" s="3" t="s">
        <v>235</v>
      </c>
      <c r="C208" s="3" t="s">
        <v>236</v>
      </c>
      <c r="D208" s="3" t="s">
        <v>7</v>
      </c>
      <c r="E208" s="3" t="str">
        <v>Biel/Bienne</v>
      </c>
      <c r="G208" s="17">
        <v>1293</v>
      </c>
      <c r="H208" s="17" t="s">
        <v>4515</v>
      </c>
    </row>
    <row r="209" spans="1:8" x14ac:dyDescent="0.2">
      <c r="A209" s="3">
        <v>8412</v>
      </c>
      <c r="B209" s="3" t="s">
        <v>237</v>
      </c>
      <c r="C209" s="3" t="s">
        <v>236</v>
      </c>
      <c r="D209" s="3" t="s">
        <v>7</v>
      </c>
      <c r="E209" s="3" t="str">
        <v>Evilard</v>
      </c>
      <c r="G209" s="17">
        <v>1294</v>
      </c>
      <c r="H209" s="17" t="s">
        <v>4515</v>
      </c>
    </row>
    <row r="210" spans="1:8" x14ac:dyDescent="0.2">
      <c r="A210" s="3">
        <v>8412</v>
      </c>
      <c r="B210" s="3" t="s">
        <v>238</v>
      </c>
      <c r="C210" s="3" t="s">
        <v>236</v>
      </c>
      <c r="D210" s="3" t="s">
        <v>7</v>
      </c>
      <c r="E210" s="3" t="str">
        <v>Arch</v>
      </c>
      <c r="G210" s="17">
        <v>1295</v>
      </c>
      <c r="H210" s="17" t="s">
        <v>4515</v>
      </c>
    </row>
    <row r="211" spans="1:8" x14ac:dyDescent="0.2">
      <c r="A211" s="3">
        <v>8413</v>
      </c>
      <c r="B211" s="3" t="s">
        <v>236</v>
      </c>
      <c r="C211" s="3" t="s">
        <v>236</v>
      </c>
      <c r="D211" s="3" t="s">
        <v>7</v>
      </c>
      <c r="E211" s="3" t="str">
        <v>Büetigen</v>
      </c>
      <c r="G211" s="17">
        <v>1296</v>
      </c>
      <c r="H211" s="17" t="s">
        <v>4515</v>
      </c>
    </row>
    <row r="212" spans="1:8" x14ac:dyDescent="0.2">
      <c r="A212" s="3">
        <v>8422</v>
      </c>
      <c r="B212" s="3" t="s">
        <v>239</v>
      </c>
      <c r="C212" s="3" t="s">
        <v>239</v>
      </c>
      <c r="D212" s="3" t="s">
        <v>7</v>
      </c>
      <c r="E212" s="3" t="str">
        <v>Büren an der Aare</v>
      </c>
      <c r="G212" s="17">
        <v>1297</v>
      </c>
      <c r="H212" s="17" t="s">
        <v>4515</v>
      </c>
    </row>
    <row r="213" spans="1:8" x14ac:dyDescent="0.2">
      <c r="A213" s="3">
        <v>8545</v>
      </c>
      <c r="B213" s="3" t="s">
        <v>240</v>
      </c>
      <c r="C213" s="3" t="s">
        <v>241</v>
      </c>
      <c r="D213" s="3" t="s">
        <v>7</v>
      </c>
      <c r="E213" s="3" t="str">
        <v>Diessbach bei Büren</v>
      </c>
      <c r="G213" s="17">
        <v>1298</v>
      </c>
      <c r="H213" s="17" t="s">
        <v>4515</v>
      </c>
    </row>
    <row r="214" spans="1:8" x14ac:dyDescent="0.2">
      <c r="A214" s="3">
        <v>8545</v>
      </c>
      <c r="B214" s="3" t="s">
        <v>242</v>
      </c>
      <c r="C214" s="3" t="s">
        <v>241</v>
      </c>
      <c r="D214" s="3" t="s">
        <v>7</v>
      </c>
      <c r="E214" s="3" t="str">
        <v>Dotzigen</v>
      </c>
      <c r="G214" s="17">
        <v>1299</v>
      </c>
      <c r="H214" s="17" t="s">
        <v>4515</v>
      </c>
    </row>
    <row r="215" spans="1:8" x14ac:dyDescent="0.2">
      <c r="A215" s="3">
        <v>8418</v>
      </c>
      <c r="B215" s="3" t="s">
        <v>243</v>
      </c>
      <c r="C215" s="3" t="s">
        <v>244</v>
      </c>
      <c r="D215" s="3" t="s">
        <v>7</v>
      </c>
      <c r="E215" s="3" t="str">
        <v>Lengnau (BE)</v>
      </c>
      <c r="G215" s="17">
        <v>1302</v>
      </c>
      <c r="H215" s="17" t="s">
        <v>4513</v>
      </c>
    </row>
    <row r="216" spans="1:8" x14ac:dyDescent="0.2">
      <c r="A216" s="3">
        <v>8472</v>
      </c>
      <c r="B216" s="3" t="s">
        <v>245</v>
      </c>
      <c r="C216" s="3" t="s">
        <v>245</v>
      </c>
      <c r="D216" s="3" t="s">
        <v>7</v>
      </c>
      <c r="E216" s="3" t="str">
        <v>Leuzigen</v>
      </c>
      <c r="G216" s="17">
        <v>1303</v>
      </c>
      <c r="H216" s="17" t="s">
        <v>4513</v>
      </c>
    </row>
    <row r="217" spans="1:8" x14ac:dyDescent="0.2">
      <c r="A217" s="3">
        <v>8488</v>
      </c>
      <c r="B217" s="3" t="s">
        <v>246</v>
      </c>
      <c r="C217" s="3" t="s">
        <v>246</v>
      </c>
      <c r="D217" s="3" t="s">
        <v>7</v>
      </c>
      <c r="E217" s="3" t="str">
        <v>Meienried</v>
      </c>
      <c r="G217" s="17">
        <v>1304</v>
      </c>
      <c r="H217" s="17" t="s">
        <v>4513</v>
      </c>
    </row>
    <row r="218" spans="1:8" x14ac:dyDescent="0.2">
      <c r="A218" s="3">
        <v>8495</v>
      </c>
      <c r="B218" s="3" t="s">
        <v>247</v>
      </c>
      <c r="C218" s="3" t="s">
        <v>246</v>
      </c>
      <c r="D218" s="3" t="s">
        <v>7</v>
      </c>
      <c r="E218" s="3" t="str">
        <v>Meinisberg</v>
      </c>
      <c r="G218" s="17">
        <v>1305</v>
      </c>
      <c r="H218" s="17" t="s">
        <v>4513</v>
      </c>
    </row>
    <row r="219" spans="1:8" x14ac:dyDescent="0.2">
      <c r="A219" s="3">
        <v>8352</v>
      </c>
      <c r="B219" s="3" t="s">
        <v>248</v>
      </c>
      <c r="C219" s="3" t="s">
        <v>249</v>
      </c>
      <c r="D219" s="3" t="s">
        <v>7</v>
      </c>
      <c r="E219" s="3" t="str">
        <v>Oberwil bei Büren</v>
      </c>
      <c r="G219" s="17">
        <v>1306</v>
      </c>
      <c r="H219" s="17" t="s">
        <v>4513</v>
      </c>
    </row>
    <row r="220" spans="1:8" x14ac:dyDescent="0.2">
      <c r="A220" s="3">
        <v>8400</v>
      </c>
      <c r="B220" s="3" t="s">
        <v>249</v>
      </c>
      <c r="C220" s="3" t="s">
        <v>249</v>
      </c>
      <c r="D220" s="3" t="s">
        <v>7</v>
      </c>
      <c r="E220" s="3" t="str">
        <v>Pieterlen</v>
      </c>
      <c r="G220" s="17">
        <v>1307</v>
      </c>
      <c r="H220" s="17" t="s">
        <v>4513</v>
      </c>
    </row>
    <row r="221" spans="1:8" x14ac:dyDescent="0.2">
      <c r="A221" s="3">
        <v>8404</v>
      </c>
      <c r="B221" s="3" t="s">
        <v>249</v>
      </c>
      <c r="C221" s="3" t="s">
        <v>249</v>
      </c>
      <c r="D221" s="3" t="s">
        <v>7</v>
      </c>
      <c r="E221" s="3" t="str">
        <v>Rüti bei Büren</v>
      </c>
      <c r="G221" s="17">
        <v>1308</v>
      </c>
      <c r="H221" s="17" t="s">
        <v>4513</v>
      </c>
    </row>
    <row r="222" spans="1:8" x14ac:dyDescent="0.2">
      <c r="A222" s="3">
        <v>8404</v>
      </c>
      <c r="B222" s="3" t="s">
        <v>250</v>
      </c>
      <c r="C222" s="3" t="s">
        <v>249</v>
      </c>
      <c r="D222" s="3" t="s">
        <v>7</v>
      </c>
      <c r="E222" s="3" t="str">
        <v>Wengi</v>
      </c>
      <c r="G222" s="17">
        <v>1312</v>
      </c>
      <c r="H222" s="17" t="s">
        <v>4513</v>
      </c>
    </row>
    <row r="223" spans="1:8" x14ac:dyDescent="0.2">
      <c r="A223" s="3">
        <v>8404</v>
      </c>
      <c r="B223" s="3" t="s">
        <v>251</v>
      </c>
      <c r="C223" s="3" t="s">
        <v>249</v>
      </c>
      <c r="D223" s="3" t="s">
        <v>7</v>
      </c>
      <c r="E223" s="3" t="str">
        <v>Aefligen</v>
      </c>
      <c r="G223" s="17">
        <v>1313</v>
      </c>
      <c r="H223" s="17" t="s">
        <v>4513</v>
      </c>
    </row>
    <row r="224" spans="1:8" x14ac:dyDescent="0.2">
      <c r="A224" s="3">
        <v>8405</v>
      </c>
      <c r="B224" s="3" t="s">
        <v>249</v>
      </c>
      <c r="C224" s="3" t="s">
        <v>249</v>
      </c>
      <c r="D224" s="3" t="s">
        <v>7</v>
      </c>
      <c r="E224" s="3" t="str">
        <v>Alchenstorf</v>
      </c>
      <c r="G224" s="17">
        <v>1315</v>
      </c>
      <c r="H224" s="17" t="s">
        <v>4513</v>
      </c>
    </row>
    <row r="225" spans="1:8" x14ac:dyDescent="0.2">
      <c r="A225" s="3">
        <v>8406</v>
      </c>
      <c r="B225" s="3" t="s">
        <v>249</v>
      </c>
      <c r="C225" s="3" t="s">
        <v>249</v>
      </c>
      <c r="D225" s="3" t="s">
        <v>7</v>
      </c>
      <c r="E225" s="3" t="str">
        <v>Bäriswil</v>
      </c>
      <c r="G225" s="17">
        <v>1316</v>
      </c>
      <c r="H225" s="17" t="s">
        <v>4513</v>
      </c>
    </row>
    <row r="226" spans="1:8" x14ac:dyDescent="0.2">
      <c r="A226" s="3">
        <v>8408</v>
      </c>
      <c r="B226" s="3" t="s">
        <v>249</v>
      </c>
      <c r="C226" s="3" t="s">
        <v>249</v>
      </c>
      <c r="D226" s="3" t="s">
        <v>7</v>
      </c>
      <c r="E226" s="3" t="str">
        <v>Burgdorf</v>
      </c>
      <c r="G226" s="17">
        <v>1317</v>
      </c>
      <c r="H226" s="17" t="s">
        <v>4513</v>
      </c>
    </row>
    <row r="227" spans="1:8" x14ac:dyDescent="0.2">
      <c r="A227" s="3">
        <v>8409</v>
      </c>
      <c r="B227" s="3" t="s">
        <v>249</v>
      </c>
      <c r="C227" s="3" t="s">
        <v>249</v>
      </c>
      <c r="D227" s="3" t="s">
        <v>7</v>
      </c>
      <c r="E227" s="3" t="str">
        <v>Ersigen</v>
      </c>
      <c r="G227" s="17">
        <v>1318</v>
      </c>
      <c r="H227" s="17" t="s">
        <v>4513</v>
      </c>
    </row>
    <row r="228" spans="1:8" x14ac:dyDescent="0.2">
      <c r="A228" s="3">
        <v>8482</v>
      </c>
      <c r="B228" s="3" t="s">
        <v>252</v>
      </c>
      <c r="C228" s="3" t="s">
        <v>249</v>
      </c>
      <c r="D228" s="3" t="s">
        <v>7</v>
      </c>
      <c r="E228" s="3" t="str">
        <v>Hasle bei Burgdorf</v>
      </c>
      <c r="G228" s="17">
        <v>1321</v>
      </c>
      <c r="H228" s="17" t="s">
        <v>4513</v>
      </c>
    </row>
    <row r="229" spans="1:8" x14ac:dyDescent="0.2">
      <c r="A229" s="3">
        <v>8483</v>
      </c>
      <c r="B229" s="3" t="s">
        <v>253</v>
      </c>
      <c r="C229" s="3" t="s">
        <v>254</v>
      </c>
      <c r="D229" s="3" t="s">
        <v>7</v>
      </c>
      <c r="E229" s="3" t="str">
        <v>Heimiswil</v>
      </c>
      <c r="G229" s="17">
        <v>1322</v>
      </c>
      <c r="H229" s="17" t="s">
        <v>4513</v>
      </c>
    </row>
    <row r="230" spans="1:8" x14ac:dyDescent="0.2">
      <c r="A230" s="3">
        <v>8486</v>
      </c>
      <c r="B230" s="3" t="s">
        <v>255</v>
      </c>
      <c r="C230" s="3" t="s">
        <v>254</v>
      </c>
      <c r="D230" s="3" t="s">
        <v>7</v>
      </c>
      <c r="E230" s="3" t="str">
        <v>Hellsau</v>
      </c>
      <c r="G230" s="17">
        <v>1323</v>
      </c>
      <c r="H230" s="17" t="s">
        <v>4513</v>
      </c>
    </row>
    <row r="231" spans="1:8" x14ac:dyDescent="0.2">
      <c r="A231" s="3">
        <v>8487</v>
      </c>
      <c r="B231" s="3" t="s">
        <v>256</v>
      </c>
      <c r="C231" s="3" t="s">
        <v>254</v>
      </c>
      <c r="D231" s="3" t="s">
        <v>7</v>
      </c>
      <c r="E231" s="3" t="str">
        <v>Hindelbank</v>
      </c>
      <c r="G231" s="17">
        <v>1324</v>
      </c>
      <c r="H231" s="17" t="s">
        <v>4516</v>
      </c>
    </row>
    <row r="232" spans="1:8" x14ac:dyDescent="0.2">
      <c r="A232" s="3">
        <v>8487</v>
      </c>
      <c r="B232" s="3" t="s">
        <v>257</v>
      </c>
      <c r="C232" s="3" t="s">
        <v>254</v>
      </c>
      <c r="D232" s="3" t="s">
        <v>7</v>
      </c>
      <c r="E232" s="3" t="str">
        <v>Höchstetten</v>
      </c>
      <c r="G232" s="17">
        <v>1325</v>
      </c>
      <c r="H232" s="17" t="s">
        <v>4516</v>
      </c>
    </row>
    <row r="233" spans="1:8" x14ac:dyDescent="0.2">
      <c r="A233" s="3">
        <v>8904</v>
      </c>
      <c r="B233" s="3" t="s">
        <v>258</v>
      </c>
      <c r="C233" s="3" t="s">
        <v>259</v>
      </c>
      <c r="D233" s="3" t="s">
        <v>7</v>
      </c>
      <c r="E233" s="3" t="str">
        <v>Kernenried</v>
      </c>
      <c r="G233" s="17">
        <v>1326</v>
      </c>
      <c r="H233" s="17" t="s">
        <v>4516</v>
      </c>
    </row>
    <row r="234" spans="1:8" x14ac:dyDescent="0.2">
      <c r="A234" s="3">
        <v>8903</v>
      </c>
      <c r="B234" s="3" t="s">
        <v>260</v>
      </c>
      <c r="C234" s="3" t="s">
        <v>261</v>
      </c>
      <c r="D234" s="3" t="s">
        <v>7</v>
      </c>
      <c r="E234" s="3" t="str">
        <v>Kirchberg (BE)</v>
      </c>
      <c r="G234" s="17">
        <v>1329</v>
      </c>
      <c r="H234" s="17" t="s">
        <v>4516</v>
      </c>
    </row>
    <row r="235" spans="1:8" x14ac:dyDescent="0.2">
      <c r="A235" s="3">
        <v>8953</v>
      </c>
      <c r="B235" s="3" t="s">
        <v>262</v>
      </c>
      <c r="C235" s="3" t="s">
        <v>262</v>
      </c>
      <c r="D235" s="3" t="s">
        <v>7</v>
      </c>
      <c r="E235" s="3" t="str">
        <v>Koppigen</v>
      </c>
      <c r="G235" s="17">
        <v>1337</v>
      </c>
      <c r="H235" s="17" t="s">
        <v>4516</v>
      </c>
    </row>
    <row r="236" spans="1:8" x14ac:dyDescent="0.2">
      <c r="A236" s="3">
        <v>8951</v>
      </c>
      <c r="B236" s="3" t="s">
        <v>263</v>
      </c>
      <c r="C236" s="3" t="s">
        <v>264</v>
      </c>
      <c r="D236" s="3" t="s">
        <v>7</v>
      </c>
      <c r="E236" s="3" t="str">
        <v>Krauchthal</v>
      </c>
      <c r="G236" s="17">
        <v>1338</v>
      </c>
      <c r="H236" s="17" t="s">
        <v>4516</v>
      </c>
    </row>
    <row r="237" spans="1:8" x14ac:dyDescent="0.2">
      <c r="A237" s="3">
        <v>8954</v>
      </c>
      <c r="B237" s="3" t="s">
        <v>264</v>
      </c>
      <c r="C237" s="3" t="s">
        <v>264</v>
      </c>
      <c r="D237" s="3" t="s">
        <v>7</v>
      </c>
      <c r="E237" s="3" t="str">
        <v>Lyssach</v>
      </c>
      <c r="G237" s="17">
        <v>1341</v>
      </c>
      <c r="H237" s="17" t="s">
        <v>4516</v>
      </c>
    </row>
    <row r="238" spans="1:8" x14ac:dyDescent="0.2">
      <c r="A238" s="3">
        <v>8102</v>
      </c>
      <c r="B238" s="3" t="s">
        <v>265</v>
      </c>
      <c r="C238" s="3" t="s">
        <v>265</v>
      </c>
      <c r="D238" s="3" t="s">
        <v>7</v>
      </c>
      <c r="E238" s="3" t="str">
        <v>Oberburg</v>
      </c>
      <c r="G238" s="17">
        <v>1342</v>
      </c>
      <c r="H238" s="17" t="s">
        <v>4516</v>
      </c>
    </row>
    <row r="239" spans="1:8" x14ac:dyDescent="0.2">
      <c r="A239" s="3">
        <v>8955</v>
      </c>
      <c r="B239" s="3" t="s">
        <v>266</v>
      </c>
      <c r="C239" s="3" t="s">
        <v>266</v>
      </c>
      <c r="D239" s="3" t="s">
        <v>7</v>
      </c>
      <c r="E239" s="3" t="str">
        <v>Rüdtligen-Alchenflüh</v>
      </c>
      <c r="G239" s="17">
        <v>1343</v>
      </c>
      <c r="H239" s="17" t="s">
        <v>4516</v>
      </c>
    </row>
    <row r="240" spans="1:8" x14ac:dyDescent="0.2">
      <c r="A240" s="3">
        <v>8952</v>
      </c>
      <c r="B240" s="3" t="s">
        <v>267</v>
      </c>
      <c r="C240" s="3" t="s">
        <v>267</v>
      </c>
      <c r="D240" s="3" t="s">
        <v>7</v>
      </c>
      <c r="E240" s="3" t="str">
        <v>Rumendingen</v>
      </c>
      <c r="G240" s="17">
        <v>1344</v>
      </c>
      <c r="H240" s="17" t="s">
        <v>4516</v>
      </c>
    </row>
    <row r="241" spans="1:8" x14ac:dyDescent="0.2">
      <c r="A241" s="3">
        <v>8142</v>
      </c>
      <c r="B241" s="3" t="s">
        <v>268</v>
      </c>
      <c r="C241" s="3" t="s">
        <v>269</v>
      </c>
      <c r="D241" s="3" t="s">
        <v>7</v>
      </c>
      <c r="E241" s="3" t="str">
        <v>Rüti bei Lyssach</v>
      </c>
      <c r="G241" s="17">
        <v>1345</v>
      </c>
      <c r="H241" s="17" t="s">
        <v>4516</v>
      </c>
    </row>
    <row r="242" spans="1:8" x14ac:dyDescent="0.2">
      <c r="A242" s="3">
        <v>8103</v>
      </c>
      <c r="B242" s="3" t="s">
        <v>270</v>
      </c>
      <c r="C242" s="3" t="s">
        <v>270</v>
      </c>
      <c r="D242" s="3" t="s">
        <v>7</v>
      </c>
      <c r="E242" s="3" t="str">
        <v>Willadingen</v>
      </c>
      <c r="G242" s="17">
        <v>1346</v>
      </c>
      <c r="H242" s="17" t="s">
        <v>4516</v>
      </c>
    </row>
    <row r="243" spans="1:8" x14ac:dyDescent="0.2">
      <c r="A243" s="3">
        <v>8902</v>
      </c>
      <c r="B243" s="3" t="s">
        <v>271</v>
      </c>
      <c r="C243" s="3" t="s">
        <v>271</v>
      </c>
      <c r="D243" s="3" t="s">
        <v>7</v>
      </c>
      <c r="E243" s="3" t="str">
        <v>Wynigen</v>
      </c>
      <c r="G243" s="17">
        <v>1347</v>
      </c>
      <c r="H243" s="17" t="s">
        <v>4516</v>
      </c>
    </row>
    <row r="244" spans="1:8" x14ac:dyDescent="0.2">
      <c r="A244" s="3">
        <v>8104</v>
      </c>
      <c r="B244" s="3" t="s">
        <v>272</v>
      </c>
      <c r="C244" s="3" t="s">
        <v>273</v>
      </c>
      <c r="D244" s="3" t="s">
        <v>7</v>
      </c>
      <c r="E244" s="3" t="str">
        <v>Corgémont</v>
      </c>
      <c r="G244" s="17">
        <v>1348</v>
      </c>
      <c r="H244" s="17" t="s">
        <v>4516</v>
      </c>
    </row>
    <row r="245" spans="1:8" x14ac:dyDescent="0.2">
      <c r="A245" s="3">
        <v>8001</v>
      </c>
      <c r="B245" s="3" t="s">
        <v>274</v>
      </c>
      <c r="C245" s="3" t="s">
        <v>274</v>
      </c>
      <c r="D245" s="3" t="s">
        <v>7</v>
      </c>
      <c r="E245" s="3" t="str">
        <v>Cormoret</v>
      </c>
      <c r="G245" s="17">
        <v>1350</v>
      </c>
      <c r="H245" s="17" t="s">
        <v>4513</v>
      </c>
    </row>
    <row r="246" spans="1:8" x14ac:dyDescent="0.2">
      <c r="A246" s="3">
        <v>8002</v>
      </c>
      <c r="B246" s="3" t="s">
        <v>274</v>
      </c>
      <c r="C246" s="3" t="s">
        <v>274</v>
      </c>
      <c r="D246" s="3" t="s">
        <v>7</v>
      </c>
      <c r="E246" s="3" t="str">
        <v>Cortébert</v>
      </c>
      <c r="G246" s="17">
        <v>1352</v>
      </c>
      <c r="H246" s="17" t="s">
        <v>4513</v>
      </c>
    </row>
    <row r="247" spans="1:8" x14ac:dyDescent="0.2">
      <c r="A247" s="3">
        <v>8003</v>
      </c>
      <c r="B247" s="3" t="s">
        <v>274</v>
      </c>
      <c r="C247" s="3" t="s">
        <v>274</v>
      </c>
      <c r="D247" s="3" t="s">
        <v>7</v>
      </c>
      <c r="E247" s="3" t="str">
        <v>Courtelary</v>
      </c>
      <c r="G247" s="17">
        <v>1353</v>
      </c>
      <c r="H247" s="17" t="s">
        <v>4513</v>
      </c>
    </row>
    <row r="248" spans="1:8" x14ac:dyDescent="0.2">
      <c r="A248" s="3">
        <v>8004</v>
      </c>
      <c r="B248" s="3" t="s">
        <v>274</v>
      </c>
      <c r="C248" s="3" t="s">
        <v>274</v>
      </c>
      <c r="D248" s="3" t="s">
        <v>7</v>
      </c>
      <c r="E248" s="3" t="str">
        <v>La Ferrière</v>
      </c>
      <c r="G248" s="17">
        <v>1354</v>
      </c>
      <c r="H248" s="17" t="s">
        <v>4513</v>
      </c>
    </row>
    <row r="249" spans="1:8" x14ac:dyDescent="0.2">
      <c r="A249" s="3">
        <v>8005</v>
      </c>
      <c r="B249" s="3" t="s">
        <v>274</v>
      </c>
      <c r="C249" s="3" t="s">
        <v>274</v>
      </c>
      <c r="D249" s="3" t="s">
        <v>7</v>
      </c>
      <c r="E249" s="3" t="str">
        <v>Mont-Tramelan</v>
      </c>
      <c r="G249" s="17">
        <v>1355</v>
      </c>
      <c r="H249" s="17" t="s">
        <v>4516</v>
      </c>
    </row>
    <row r="250" spans="1:8" x14ac:dyDescent="0.2">
      <c r="A250" s="3">
        <v>8006</v>
      </c>
      <c r="B250" s="3" t="s">
        <v>274</v>
      </c>
      <c r="C250" s="3" t="s">
        <v>274</v>
      </c>
      <c r="D250" s="3" t="s">
        <v>7</v>
      </c>
      <c r="E250" s="3" t="str">
        <v>Orvin</v>
      </c>
      <c r="G250" s="17">
        <v>1356</v>
      </c>
      <c r="H250" s="17" t="s">
        <v>4516</v>
      </c>
    </row>
    <row r="251" spans="1:8" x14ac:dyDescent="0.2">
      <c r="A251" s="3">
        <v>8008</v>
      </c>
      <c r="B251" s="3" t="s">
        <v>274</v>
      </c>
      <c r="C251" s="3" t="s">
        <v>274</v>
      </c>
      <c r="D251" s="3" t="s">
        <v>7</v>
      </c>
      <c r="E251" s="3" t="str">
        <v>Renan (BE)</v>
      </c>
      <c r="G251" s="17">
        <v>1357</v>
      </c>
      <c r="H251" s="17" t="s">
        <v>4516</v>
      </c>
    </row>
    <row r="252" spans="1:8" x14ac:dyDescent="0.2">
      <c r="A252" s="3">
        <v>8032</v>
      </c>
      <c r="B252" s="3" t="s">
        <v>274</v>
      </c>
      <c r="C252" s="3" t="s">
        <v>274</v>
      </c>
      <c r="D252" s="3" t="s">
        <v>7</v>
      </c>
      <c r="E252" s="3" t="str">
        <v>Romont (BE)</v>
      </c>
      <c r="G252" s="17">
        <v>1358</v>
      </c>
      <c r="H252" s="17" t="s">
        <v>4516</v>
      </c>
    </row>
    <row r="253" spans="1:8" x14ac:dyDescent="0.2">
      <c r="A253" s="3">
        <v>8037</v>
      </c>
      <c r="B253" s="3" t="s">
        <v>274</v>
      </c>
      <c r="C253" s="3" t="s">
        <v>274</v>
      </c>
      <c r="D253" s="3" t="s">
        <v>7</v>
      </c>
      <c r="E253" s="3" t="str">
        <v>Saint-Imier</v>
      </c>
      <c r="G253" s="17">
        <v>1372</v>
      </c>
      <c r="H253" s="17" t="s">
        <v>4513</v>
      </c>
    </row>
    <row r="254" spans="1:8" x14ac:dyDescent="0.2">
      <c r="A254" s="3">
        <v>8038</v>
      </c>
      <c r="B254" s="3" t="s">
        <v>274</v>
      </c>
      <c r="C254" s="3" t="s">
        <v>274</v>
      </c>
      <c r="D254" s="3" t="s">
        <v>7</v>
      </c>
      <c r="E254" s="3" t="str">
        <v>Sonceboz-Sombeval</v>
      </c>
      <c r="G254" s="17">
        <v>1373</v>
      </c>
      <c r="H254" s="17" t="s">
        <v>4513</v>
      </c>
    </row>
    <row r="255" spans="1:8" x14ac:dyDescent="0.2">
      <c r="A255" s="3">
        <v>8041</v>
      </c>
      <c r="B255" s="3" t="s">
        <v>274</v>
      </c>
      <c r="C255" s="3" t="s">
        <v>274</v>
      </c>
      <c r="D255" s="3" t="s">
        <v>7</v>
      </c>
      <c r="E255" s="3" t="str">
        <v>Sonvilier</v>
      </c>
      <c r="G255" s="17">
        <v>1374</v>
      </c>
      <c r="H255" s="17" t="s">
        <v>4513</v>
      </c>
    </row>
    <row r="256" spans="1:8" x14ac:dyDescent="0.2">
      <c r="A256" s="3">
        <v>8044</v>
      </c>
      <c r="B256" s="3" t="s">
        <v>274</v>
      </c>
      <c r="C256" s="3" t="s">
        <v>274</v>
      </c>
      <c r="D256" s="3" t="s">
        <v>7</v>
      </c>
      <c r="E256" s="3" t="str">
        <v>Tramelan</v>
      </c>
      <c r="G256" s="17">
        <v>1375</v>
      </c>
      <c r="H256" s="17" t="s">
        <v>4513</v>
      </c>
    </row>
    <row r="257" spans="1:8" x14ac:dyDescent="0.2">
      <c r="A257" s="3">
        <v>8045</v>
      </c>
      <c r="B257" s="3" t="s">
        <v>274</v>
      </c>
      <c r="C257" s="3" t="s">
        <v>274</v>
      </c>
      <c r="D257" s="3" t="s">
        <v>7</v>
      </c>
      <c r="E257" s="3" t="str">
        <v>Villeret</v>
      </c>
      <c r="G257" s="17">
        <v>1376</v>
      </c>
      <c r="H257" s="17" t="s">
        <v>4513</v>
      </c>
    </row>
    <row r="258" spans="1:8" x14ac:dyDescent="0.2">
      <c r="A258" s="3">
        <v>8046</v>
      </c>
      <c r="B258" s="3" t="s">
        <v>274</v>
      </c>
      <c r="C258" s="3" t="s">
        <v>274</v>
      </c>
      <c r="D258" s="3" t="s">
        <v>7</v>
      </c>
      <c r="E258" s="3" t="str">
        <v>Sauge</v>
      </c>
      <c r="G258" s="17">
        <v>1377</v>
      </c>
      <c r="H258" s="17" t="s">
        <v>4513</v>
      </c>
    </row>
    <row r="259" spans="1:8" x14ac:dyDescent="0.2">
      <c r="A259" s="3">
        <v>8047</v>
      </c>
      <c r="B259" s="3" t="s">
        <v>274</v>
      </c>
      <c r="C259" s="3" t="s">
        <v>274</v>
      </c>
      <c r="D259" s="3" t="s">
        <v>7</v>
      </c>
      <c r="E259" s="3" t="str">
        <v>Péry-La Heutte</v>
      </c>
      <c r="G259" s="17">
        <v>1400</v>
      </c>
      <c r="H259" s="17" t="s">
        <v>4513</v>
      </c>
    </row>
    <row r="260" spans="1:8" x14ac:dyDescent="0.2">
      <c r="A260" s="3">
        <v>8048</v>
      </c>
      <c r="B260" s="3" t="s">
        <v>274</v>
      </c>
      <c r="C260" s="3" t="s">
        <v>274</v>
      </c>
      <c r="D260" s="3" t="s">
        <v>7</v>
      </c>
      <c r="E260" s="3" t="str">
        <v>Brüttelen</v>
      </c>
      <c r="G260" s="17">
        <v>1404</v>
      </c>
      <c r="H260" s="17" t="s">
        <v>4514</v>
      </c>
    </row>
    <row r="261" spans="1:8" x14ac:dyDescent="0.2">
      <c r="A261" s="3">
        <v>8049</v>
      </c>
      <c r="B261" s="3" t="s">
        <v>274</v>
      </c>
      <c r="C261" s="3" t="s">
        <v>274</v>
      </c>
      <c r="D261" s="3" t="s">
        <v>7</v>
      </c>
      <c r="E261" s="3" t="str">
        <v>Erlach</v>
      </c>
      <c r="G261" s="17">
        <v>1405</v>
      </c>
      <c r="H261" s="17" t="s">
        <v>4514</v>
      </c>
    </row>
    <row r="262" spans="1:8" x14ac:dyDescent="0.2">
      <c r="A262" s="3">
        <v>8050</v>
      </c>
      <c r="B262" s="3" t="s">
        <v>274</v>
      </c>
      <c r="C262" s="3" t="s">
        <v>274</v>
      </c>
      <c r="D262" s="3" t="s">
        <v>7</v>
      </c>
      <c r="E262" s="3" t="str">
        <v>Finsterhennen</v>
      </c>
      <c r="G262" s="17">
        <v>1406</v>
      </c>
      <c r="H262" s="17" t="s">
        <v>4514</v>
      </c>
    </row>
    <row r="263" spans="1:8" x14ac:dyDescent="0.2">
      <c r="A263" s="3">
        <v>8051</v>
      </c>
      <c r="B263" s="3" t="s">
        <v>274</v>
      </c>
      <c r="C263" s="3" t="s">
        <v>274</v>
      </c>
      <c r="D263" s="3" t="s">
        <v>7</v>
      </c>
      <c r="E263" s="3" t="str">
        <v>Gals</v>
      </c>
      <c r="G263" s="17">
        <v>1407</v>
      </c>
      <c r="H263" s="17" t="s">
        <v>4514</v>
      </c>
    </row>
    <row r="264" spans="1:8" x14ac:dyDescent="0.2">
      <c r="A264" s="3">
        <v>8052</v>
      </c>
      <c r="B264" s="3" t="s">
        <v>274</v>
      </c>
      <c r="C264" s="3" t="s">
        <v>274</v>
      </c>
      <c r="D264" s="3" t="s">
        <v>7</v>
      </c>
      <c r="E264" s="3" t="str">
        <v>Gampelen</v>
      </c>
      <c r="G264" s="17">
        <v>1408</v>
      </c>
      <c r="H264" s="17" t="s">
        <v>4514</v>
      </c>
    </row>
    <row r="265" spans="1:8" x14ac:dyDescent="0.2">
      <c r="A265" s="3">
        <v>8053</v>
      </c>
      <c r="B265" s="3" t="s">
        <v>274</v>
      </c>
      <c r="C265" s="3" t="s">
        <v>274</v>
      </c>
      <c r="D265" s="3" t="s">
        <v>7</v>
      </c>
      <c r="E265" s="3" t="str">
        <v>Ins</v>
      </c>
      <c r="G265" s="17">
        <v>1409</v>
      </c>
      <c r="H265" s="17" t="s">
        <v>4514</v>
      </c>
    </row>
    <row r="266" spans="1:8" x14ac:dyDescent="0.2">
      <c r="A266" s="3">
        <v>8055</v>
      </c>
      <c r="B266" s="3" t="s">
        <v>274</v>
      </c>
      <c r="C266" s="3" t="s">
        <v>274</v>
      </c>
      <c r="D266" s="3" t="s">
        <v>7</v>
      </c>
      <c r="E266" s="3" t="str">
        <v>Lüscherz</v>
      </c>
      <c r="G266" s="17">
        <v>1410</v>
      </c>
      <c r="H266" s="17" t="s">
        <v>4514</v>
      </c>
    </row>
    <row r="267" spans="1:8" x14ac:dyDescent="0.2">
      <c r="A267" s="3">
        <v>8057</v>
      </c>
      <c r="B267" s="3" t="s">
        <v>274</v>
      </c>
      <c r="C267" s="3" t="s">
        <v>274</v>
      </c>
      <c r="D267" s="3" t="s">
        <v>7</v>
      </c>
      <c r="E267" s="3" t="str">
        <v>Müntschemier</v>
      </c>
      <c r="G267" s="17">
        <v>1412</v>
      </c>
      <c r="H267" s="17" t="s">
        <v>4514</v>
      </c>
    </row>
    <row r="268" spans="1:8" x14ac:dyDescent="0.2">
      <c r="A268" s="3">
        <v>8064</v>
      </c>
      <c r="B268" s="3" t="s">
        <v>274</v>
      </c>
      <c r="C268" s="3" t="s">
        <v>274</v>
      </c>
      <c r="D268" s="3" t="s">
        <v>7</v>
      </c>
      <c r="E268" s="3" t="str">
        <v>Siselen</v>
      </c>
      <c r="G268" s="17">
        <v>1413</v>
      </c>
      <c r="H268" s="17" t="s">
        <v>4514</v>
      </c>
    </row>
    <row r="269" spans="1:8" x14ac:dyDescent="0.2">
      <c r="A269" s="3">
        <v>8468</v>
      </c>
      <c r="B269" s="3" t="s">
        <v>275</v>
      </c>
      <c r="C269" s="3" t="s">
        <v>276</v>
      </c>
      <c r="D269" s="3" t="s">
        <v>7</v>
      </c>
      <c r="E269" s="3" t="str">
        <v>Treiten</v>
      </c>
      <c r="G269" s="17">
        <v>1415</v>
      </c>
      <c r="H269" s="17" t="s">
        <v>4514</v>
      </c>
    </row>
    <row r="270" spans="1:8" x14ac:dyDescent="0.2">
      <c r="A270" s="3">
        <v>8468</v>
      </c>
      <c r="B270" s="3" t="s">
        <v>277</v>
      </c>
      <c r="C270" s="3" t="s">
        <v>276</v>
      </c>
      <c r="D270" s="3" t="s">
        <v>7</v>
      </c>
      <c r="E270" s="3" t="str">
        <v>Tschugg</v>
      </c>
      <c r="G270" s="17">
        <v>1416</v>
      </c>
      <c r="H270" s="17" t="s">
        <v>4513</v>
      </c>
    </row>
    <row r="271" spans="1:8" x14ac:dyDescent="0.2">
      <c r="A271" s="3">
        <v>8476</v>
      </c>
      <c r="B271" s="3" t="s">
        <v>278</v>
      </c>
      <c r="C271" s="3" t="s">
        <v>276</v>
      </c>
      <c r="D271" s="3" t="s">
        <v>7</v>
      </c>
      <c r="E271" s="3" t="str">
        <v>Vinelz</v>
      </c>
      <c r="G271" s="17">
        <v>1417</v>
      </c>
      <c r="H271" s="17" t="s">
        <v>4513</v>
      </c>
    </row>
    <row r="272" spans="1:8" x14ac:dyDescent="0.2">
      <c r="A272" s="3">
        <v>8477</v>
      </c>
      <c r="B272" s="3" t="s">
        <v>279</v>
      </c>
      <c r="C272" s="3" t="s">
        <v>276</v>
      </c>
      <c r="D272" s="3" t="s">
        <v>7</v>
      </c>
      <c r="E272" s="3" t="str">
        <v>Bätterkinden</v>
      </c>
      <c r="G272" s="17">
        <v>1418</v>
      </c>
      <c r="H272" s="17" t="s">
        <v>4513</v>
      </c>
    </row>
    <row r="273" spans="1:8" x14ac:dyDescent="0.2">
      <c r="A273" s="3">
        <v>8525</v>
      </c>
      <c r="B273" s="3" t="s">
        <v>280</v>
      </c>
      <c r="C273" s="3" t="s">
        <v>276</v>
      </c>
      <c r="D273" s="3" t="s">
        <v>7</v>
      </c>
      <c r="E273" s="3" t="str">
        <v>Deisswil bei Münchenbuchsee</v>
      </c>
      <c r="G273" s="17">
        <v>1420</v>
      </c>
      <c r="H273" s="17" t="s">
        <v>4514</v>
      </c>
    </row>
    <row r="274" spans="1:8" x14ac:dyDescent="0.2">
      <c r="A274" s="3">
        <v>8804</v>
      </c>
      <c r="B274" s="3" t="s">
        <v>281</v>
      </c>
      <c r="C274" s="3" t="s">
        <v>282</v>
      </c>
      <c r="D274" s="3" t="s">
        <v>7</v>
      </c>
      <c r="E274" s="3" t="str">
        <v>Diemerswil</v>
      </c>
      <c r="G274" s="17">
        <v>1421</v>
      </c>
      <c r="H274" s="17" t="s">
        <v>4516</v>
      </c>
    </row>
    <row r="275" spans="1:8" x14ac:dyDescent="0.2">
      <c r="A275" s="3">
        <v>8820</v>
      </c>
      <c r="B275" s="3" t="s">
        <v>282</v>
      </c>
      <c r="C275" s="3" t="s">
        <v>282</v>
      </c>
      <c r="D275" s="3" t="s">
        <v>7</v>
      </c>
      <c r="E275" s="3" t="str">
        <v>Fraubrunnen</v>
      </c>
      <c r="G275" s="17">
        <v>1422</v>
      </c>
      <c r="H275" s="17" t="s">
        <v>4514</v>
      </c>
    </row>
    <row r="276" spans="1:8" x14ac:dyDescent="0.2">
      <c r="A276" s="3">
        <v>8824</v>
      </c>
      <c r="B276" s="3" t="s">
        <v>283</v>
      </c>
      <c r="C276" s="3" t="s">
        <v>282</v>
      </c>
      <c r="D276" s="3" t="s">
        <v>7</v>
      </c>
      <c r="E276" s="3" t="str">
        <v>Jegenstorf</v>
      </c>
      <c r="G276" s="17">
        <v>1423</v>
      </c>
      <c r="H276" s="17" t="s">
        <v>4514</v>
      </c>
    </row>
    <row r="277" spans="1:8" x14ac:dyDescent="0.2">
      <c r="A277" s="3">
        <v>8825</v>
      </c>
      <c r="B277" s="3" t="s">
        <v>284</v>
      </c>
      <c r="C277" s="3" t="s">
        <v>282</v>
      </c>
      <c r="D277" s="3" t="s">
        <v>7</v>
      </c>
      <c r="E277" s="3" t="str">
        <v>Iffwil</v>
      </c>
      <c r="G277" s="17">
        <v>1424</v>
      </c>
      <c r="H277" s="17" t="s">
        <v>4514</v>
      </c>
    </row>
    <row r="278" spans="1:8" x14ac:dyDescent="0.2">
      <c r="A278" s="3">
        <v>8353</v>
      </c>
      <c r="B278" s="3" t="s">
        <v>285</v>
      </c>
      <c r="C278" s="3" t="s">
        <v>285</v>
      </c>
      <c r="D278" s="3" t="s">
        <v>7</v>
      </c>
      <c r="E278" s="3" t="str">
        <v>Mattstetten</v>
      </c>
      <c r="G278" s="17">
        <v>1425</v>
      </c>
      <c r="H278" s="17" t="s">
        <v>4514</v>
      </c>
    </row>
    <row r="279" spans="1:8" x14ac:dyDescent="0.2">
      <c r="A279" s="3">
        <v>8354</v>
      </c>
      <c r="B279" s="3" t="s">
        <v>286</v>
      </c>
      <c r="C279" s="3" t="s">
        <v>285</v>
      </c>
      <c r="D279" s="3" t="s">
        <v>7</v>
      </c>
      <c r="E279" s="3" t="str">
        <v>Moosseedorf</v>
      </c>
      <c r="G279" s="17">
        <v>1426</v>
      </c>
      <c r="H279" s="17" t="s">
        <v>4514</v>
      </c>
    </row>
    <row r="280" spans="1:8" x14ac:dyDescent="0.2">
      <c r="A280" s="3">
        <v>8354</v>
      </c>
      <c r="B280" s="3" t="s">
        <v>287</v>
      </c>
      <c r="C280" s="3" t="s">
        <v>285</v>
      </c>
      <c r="D280" s="3" t="s">
        <v>7</v>
      </c>
      <c r="E280" s="3" t="str">
        <v>Münchenbuchsee</v>
      </c>
      <c r="G280" s="17">
        <v>1427</v>
      </c>
      <c r="H280" s="17" t="s">
        <v>4514</v>
      </c>
    </row>
    <row r="281" spans="1:8" x14ac:dyDescent="0.2">
      <c r="A281" s="3">
        <v>8135</v>
      </c>
      <c r="B281" s="3" t="s">
        <v>288</v>
      </c>
      <c r="C281" s="3" t="s">
        <v>289</v>
      </c>
      <c r="D281" s="3" t="s">
        <v>7</v>
      </c>
      <c r="E281" s="3" t="str">
        <v>Urtenen-Schönbühl</v>
      </c>
      <c r="G281" s="17">
        <v>1428</v>
      </c>
      <c r="H281" s="17" t="s">
        <v>4514</v>
      </c>
    </row>
    <row r="282" spans="1:8" x14ac:dyDescent="0.2">
      <c r="A282" s="3">
        <v>8135</v>
      </c>
      <c r="B282" s="3" t="s">
        <v>290</v>
      </c>
      <c r="C282" s="3" t="s">
        <v>289</v>
      </c>
      <c r="D282" s="3" t="s">
        <v>7</v>
      </c>
      <c r="E282" s="3" t="str">
        <v>Utzenstorf</v>
      </c>
      <c r="G282" s="17">
        <v>1429</v>
      </c>
      <c r="H282" s="17" t="s">
        <v>4514</v>
      </c>
    </row>
    <row r="283" spans="1:8" x14ac:dyDescent="0.2">
      <c r="A283" s="3">
        <v>8810</v>
      </c>
      <c r="B283" s="3" t="s">
        <v>289</v>
      </c>
      <c r="C283" s="3" t="s">
        <v>289</v>
      </c>
      <c r="D283" s="3" t="s">
        <v>7</v>
      </c>
      <c r="E283" s="3" t="str">
        <v>Wiggiswil</v>
      </c>
      <c r="G283" s="17">
        <v>1430</v>
      </c>
      <c r="H283" s="17" t="s">
        <v>4514</v>
      </c>
    </row>
    <row r="284" spans="1:8" x14ac:dyDescent="0.2">
      <c r="A284" s="3">
        <v>8815</v>
      </c>
      <c r="B284" s="3" t="s">
        <v>291</v>
      </c>
      <c r="C284" s="3" t="s">
        <v>289</v>
      </c>
      <c r="D284" s="3" t="s">
        <v>7</v>
      </c>
      <c r="E284" s="3" t="str">
        <v>Wiler bei Utzenstorf</v>
      </c>
      <c r="G284" s="17">
        <v>1431</v>
      </c>
      <c r="H284" s="17" t="s">
        <v>4516</v>
      </c>
    </row>
    <row r="285" spans="1:8" x14ac:dyDescent="0.2">
      <c r="A285" s="3">
        <v>8816</v>
      </c>
      <c r="B285" s="3" t="s">
        <v>292</v>
      </c>
      <c r="C285" s="3" t="s">
        <v>289</v>
      </c>
      <c r="D285" s="3" t="s">
        <v>7</v>
      </c>
      <c r="E285" s="3" t="str">
        <v>Zielebach</v>
      </c>
      <c r="G285" s="17">
        <v>1432</v>
      </c>
      <c r="H285" s="17" t="s">
        <v>4513</v>
      </c>
    </row>
    <row r="286" spans="1:8" x14ac:dyDescent="0.2">
      <c r="A286" s="3">
        <v>8307</v>
      </c>
      <c r="B286" s="3" t="s">
        <v>293</v>
      </c>
      <c r="C286" s="3" t="s">
        <v>294</v>
      </c>
      <c r="D286" s="3" t="s">
        <v>7</v>
      </c>
      <c r="E286" s="3" t="str">
        <v>Zuzwil (BE)</v>
      </c>
      <c r="G286" s="17">
        <v>1433</v>
      </c>
      <c r="H286" s="17" t="s">
        <v>4513</v>
      </c>
    </row>
    <row r="287" spans="1:8" x14ac:dyDescent="0.2">
      <c r="A287" s="3">
        <v>8307</v>
      </c>
      <c r="B287" s="3" t="s">
        <v>295</v>
      </c>
      <c r="C287" s="3" t="s">
        <v>294</v>
      </c>
      <c r="D287" s="3" t="s">
        <v>7</v>
      </c>
      <c r="E287" s="3" t="str">
        <v>Adelboden</v>
      </c>
      <c r="G287" s="17">
        <v>1434</v>
      </c>
      <c r="H287" s="17" t="s">
        <v>4513</v>
      </c>
    </row>
    <row r="288" spans="1:8" x14ac:dyDescent="0.2">
      <c r="A288" s="3">
        <v>8308</v>
      </c>
      <c r="B288" s="3" t="s">
        <v>296</v>
      </c>
      <c r="C288" s="3" t="s">
        <v>294</v>
      </c>
      <c r="D288" s="3" t="s">
        <v>7</v>
      </c>
      <c r="E288" s="3" t="str">
        <v>Aeschi bei Spiez</v>
      </c>
      <c r="G288" s="17">
        <v>1435</v>
      </c>
      <c r="H288" s="17" t="s">
        <v>4513</v>
      </c>
    </row>
    <row r="289" spans="1:8" x14ac:dyDescent="0.2">
      <c r="A289" s="3">
        <v>8308</v>
      </c>
      <c r="B289" s="3" t="s">
        <v>297</v>
      </c>
      <c r="C289" s="3" t="s">
        <v>294</v>
      </c>
      <c r="D289" s="3" t="s">
        <v>7</v>
      </c>
      <c r="E289" s="3" t="str">
        <v>Frutigen</v>
      </c>
      <c r="G289" s="17">
        <v>1436</v>
      </c>
      <c r="H289" s="17" t="s">
        <v>4513</v>
      </c>
    </row>
    <row r="290" spans="1:8" x14ac:dyDescent="0.2">
      <c r="A290" s="3">
        <v>8314</v>
      </c>
      <c r="B290" s="3" t="s">
        <v>298</v>
      </c>
      <c r="C290" s="3" t="s">
        <v>294</v>
      </c>
      <c r="D290" s="3" t="s">
        <v>7</v>
      </c>
      <c r="E290" s="3" t="str">
        <v>Kandergrund</v>
      </c>
      <c r="G290" s="17">
        <v>1437</v>
      </c>
      <c r="H290" s="17" t="s">
        <v>4513</v>
      </c>
    </row>
    <row r="291" spans="1:8" x14ac:dyDescent="0.2">
      <c r="A291" s="3">
        <v>8493</v>
      </c>
      <c r="B291" s="3" t="s">
        <v>299</v>
      </c>
      <c r="C291" s="3" t="s">
        <v>300</v>
      </c>
      <c r="D291" s="3" t="s">
        <v>7</v>
      </c>
      <c r="E291" s="3" t="str">
        <v>Kandersteg</v>
      </c>
      <c r="G291" s="17">
        <v>1438</v>
      </c>
      <c r="H291" s="17" t="s">
        <v>4513</v>
      </c>
    </row>
    <row r="292" spans="1:8" x14ac:dyDescent="0.2">
      <c r="A292" s="3">
        <v>8494</v>
      </c>
      <c r="B292" s="3" t="s">
        <v>300</v>
      </c>
      <c r="C292" s="3" t="s">
        <v>300</v>
      </c>
      <c r="D292" s="3" t="s">
        <v>7</v>
      </c>
      <c r="E292" s="3" t="str">
        <v>Krattigen</v>
      </c>
      <c r="G292" s="17">
        <v>1439</v>
      </c>
      <c r="H292" s="17" t="s">
        <v>4516</v>
      </c>
    </row>
    <row r="293" spans="1:8" x14ac:dyDescent="0.2">
      <c r="A293" s="3">
        <v>8499</v>
      </c>
      <c r="B293" s="3" t="s">
        <v>301</v>
      </c>
      <c r="C293" s="3" t="s">
        <v>300</v>
      </c>
      <c r="D293" s="3" t="s">
        <v>7</v>
      </c>
      <c r="E293" s="3" t="str">
        <v>Reichenbach im Kandertal</v>
      </c>
      <c r="G293" s="17">
        <v>1441</v>
      </c>
      <c r="H293" s="17" t="s">
        <v>4514</v>
      </c>
    </row>
    <row r="294" spans="1:8" x14ac:dyDescent="0.2">
      <c r="A294" s="3">
        <v>8542</v>
      </c>
      <c r="B294" s="3" t="s">
        <v>302</v>
      </c>
      <c r="C294" s="3" t="s">
        <v>302</v>
      </c>
      <c r="D294" s="3" t="s">
        <v>7</v>
      </c>
      <c r="E294" s="3" t="str">
        <v>Beatenberg</v>
      </c>
      <c r="G294" s="17">
        <v>1442</v>
      </c>
      <c r="H294" s="17" t="s">
        <v>4513</v>
      </c>
    </row>
    <row r="295" spans="1:8" x14ac:dyDescent="0.2">
      <c r="A295" s="3">
        <v>8543</v>
      </c>
      <c r="B295" s="3" t="s">
        <v>303</v>
      </c>
      <c r="C295" s="3" t="s">
        <v>302</v>
      </c>
      <c r="D295" s="3" t="s">
        <v>7</v>
      </c>
      <c r="E295" s="3" t="str">
        <v>Bönigen</v>
      </c>
      <c r="G295" s="17">
        <v>1443</v>
      </c>
      <c r="H295" s="17" t="s">
        <v>4514</v>
      </c>
    </row>
    <row r="296" spans="1:8" x14ac:dyDescent="0.2">
      <c r="A296" s="3">
        <v>8543</v>
      </c>
      <c r="B296" s="3" t="s">
        <v>304</v>
      </c>
      <c r="C296" s="3" t="s">
        <v>302</v>
      </c>
      <c r="D296" s="3" t="s">
        <v>7</v>
      </c>
      <c r="E296" s="3" t="str">
        <v>Brienz (BE)</v>
      </c>
      <c r="G296" s="17">
        <v>1445</v>
      </c>
      <c r="H296" s="17" t="s">
        <v>4516</v>
      </c>
    </row>
    <row r="297" spans="1:8" x14ac:dyDescent="0.2">
      <c r="A297" s="3">
        <v>8543</v>
      </c>
      <c r="B297" s="3" t="s">
        <v>305</v>
      </c>
      <c r="C297" s="3" t="s">
        <v>302</v>
      </c>
      <c r="D297" s="3" t="s">
        <v>7</v>
      </c>
      <c r="E297" s="3" t="str">
        <v>Brienzwiler</v>
      </c>
      <c r="G297" s="17">
        <v>1446</v>
      </c>
      <c r="H297" s="17" t="s">
        <v>4516</v>
      </c>
    </row>
    <row r="298" spans="1:8" x14ac:dyDescent="0.2">
      <c r="A298" s="3">
        <v>8544</v>
      </c>
      <c r="B298" s="3" t="s">
        <v>306</v>
      </c>
      <c r="C298" s="3" t="s">
        <v>302</v>
      </c>
      <c r="D298" s="3" t="s">
        <v>7</v>
      </c>
      <c r="E298" s="3" t="str">
        <v>Därligen</v>
      </c>
      <c r="G298" s="17">
        <v>1450</v>
      </c>
      <c r="H298" s="17" t="s">
        <v>4516</v>
      </c>
    </row>
    <row r="299" spans="1:8" x14ac:dyDescent="0.2">
      <c r="A299" s="3">
        <v>8546</v>
      </c>
      <c r="B299" s="3" t="s">
        <v>307</v>
      </c>
      <c r="C299" s="3" t="s">
        <v>302</v>
      </c>
      <c r="D299" s="3" t="s">
        <v>7</v>
      </c>
      <c r="E299" s="3" t="str">
        <v>Grindelwald</v>
      </c>
      <c r="G299" s="17">
        <v>1452</v>
      </c>
      <c r="H299" s="17" t="s">
        <v>4516</v>
      </c>
    </row>
    <row r="300" spans="1:8" x14ac:dyDescent="0.2">
      <c r="A300" s="3">
        <v>3270</v>
      </c>
      <c r="B300" s="3" t="s">
        <v>308</v>
      </c>
      <c r="C300" s="3" t="s">
        <v>308</v>
      </c>
      <c r="D300" s="3" t="s">
        <v>309</v>
      </c>
      <c r="E300" s="3" t="str">
        <v>Gsteigwiler</v>
      </c>
      <c r="G300" s="17">
        <v>1453</v>
      </c>
      <c r="H300" s="17" t="s">
        <v>4516</v>
      </c>
    </row>
    <row r="301" spans="1:8" x14ac:dyDescent="0.2">
      <c r="A301" s="3">
        <v>3282</v>
      </c>
      <c r="B301" s="3" t="s">
        <v>310</v>
      </c>
      <c r="C301" s="3" t="s">
        <v>311</v>
      </c>
      <c r="D301" s="3" t="s">
        <v>309</v>
      </c>
      <c r="E301" s="3" t="str">
        <v>Gündlischwand</v>
      </c>
      <c r="G301" s="17">
        <v>1454</v>
      </c>
      <c r="H301" s="17" t="s">
        <v>4516</v>
      </c>
    </row>
    <row r="302" spans="1:8" x14ac:dyDescent="0.2">
      <c r="A302" s="3">
        <v>3257</v>
      </c>
      <c r="B302" s="3" t="s">
        <v>312</v>
      </c>
      <c r="C302" s="3" t="s">
        <v>312</v>
      </c>
      <c r="D302" s="3" t="s">
        <v>309</v>
      </c>
      <c r="E302" s="3" t="str">
        <v>Habkern</v>
      </c>
      <c r="G302" s="17">
        <v>1462</v>
      </c>
      <c r="H302" s="17" t="s">
        <v>4514</v>
      </c>
    </row>
    <row r="303" spans="1:8" x14ac:dyDescent="0.2">
      <c r="A303" s="3">
        <v>3257</v>
      </c>
      <c r="B303" s="3" t="s">
        <v>313</v>
      </c>
      <c r="C303" s="3" t="s">
        <v>312</v>
      </c>
      <c r="D303" s="3" t="s">
        <v>309</v>
      </c>
      <c r="E303" s="3" t="str">
        <v>Hofstetten bei Brienz</v>
      </c>
      <c r="G303" s="17">
        <v>1463</v>
      </c>
      <c r="H303" s="17" t="s">
        <v>4514</v>
      </c>
    </row>
    <row r="304" spans="1:8" x14ac:dyDescent="0.2">
      <c r="A304" s="3">
        <v>3262</v>
      </c>
      <c r="B304" s="3" t="s">
        <v>314</v>
      </c>
      <c r="C304" s="3" t="s">
        <v>312</v>
      </c>
      <c r="D304" s="3" t="s">
        <v>309</v>
      </c>
      <c r="E304" s="3" t="str">
        <v>Interlaken</v>
      </c>
      <c r="G304" s="17">
        <v>1464</v>
      </c>
      <c r="H304" s="17" t="s">
        <v>4514</v>
      </c>
    </row>
    <row r="305" spans="1:8" x14ac:dyDescent="0.2">
      <c r="A305" s="3">
        <v>3207</v>
      </c>
      <c r="B305" s="3" t="s">
        <v>315</v>
      </c>
      <c r="C305" s="3" t="s">
        <v>316</v>
      </c>
      <c r="D305" s="3" t="s">
        <v>309</v>
      </c>
      <c r="E305" s="3" t="str">
        <v>Iseltwald</v>
      </c>
      <c r="G305" s="17">
        <v>1468</v>
      </c>
      <c r="H305" s="17" t="s">
        <v>4514</v>
      </c>
    </row>
    <row r="306" spans="1:8" x14ac:dyDescent="0.2">
      <c r="A306" s="3">
        <v>3283</v>
      </c>
      <c r="B306" s="3" t="s">
        <v>316</v>
      </c>
      <c r="C306" s="3" t="s">
        <v>316</v>
      </c>
      <c r="D306" s="3" t="s">
        <v>309</v>
      </c>
      <c r="E306" s="3" t="str">
        <v>Lauterbrunnen</v>
      </c>
      <c r="G306" s="17">
        <v>1470</v>
      </c>
      <c r="H306" s="17" t="s">
        <v>4514</v>
      </c>
    </row>
    <row r="307" spans="1:8" x14ac:dyDescent="0.2">
      <c r="A307" s="3">
        <v>3283</v>
      </c>
      <c r="B307" s="3" t="s">
        <v>317</v>
      </c>
      <c r="C307" s="3" t="s">
        <v>316</v>
      </c>
      <c r="D307" s="3" t="s">
        <v>309</v>
      </c>
      <c r="E307" s="3" t="str">
        <v>Leissigen</v>
      </c>
      <c r="G307" s="17">
        <v>1473</v>
      </c>
      <c r="H307" s="17" t="s">
        <v>4514</v>
      </c>
    </row>
    <row r="308" spans="1:8" x14ac:dyDescent="0.2">
      <c r="A308" s="3">
        <v>3273</v>
      </c>
      <c r="B308" s="3" t="s">
        <v>318</v>
      </c>
      <c r="C308" s="3" t="s">
        <v>318</v>
      </c>
      <c r="D308" s="3" t="s">
        <v>309</v>
      </c>
      <c r="E308" s="3" t="str">
        <v>Lütschental</v>
      </c>
      <c r="G308" s="17">
        <v>1474</v>
      </c>
      <c r="H308" s="17" t="s">
        <v>4514</v>
      </c>
    </row>
    <row r="309" spans="1:8" x14ac:dyDescent="0.2">
      <c r="A309" s="3">
        <v>3250</v>
      </c>
      <c r="B309" s="3" t="s">
        <v>319</v>
      </c>
      <c r="C309" s="3" t="s">
        <v>319</v>
      </c>
      <c r="D309" s="3" t="s">
        <v>309</v>
      </c>
      <c r="E309" s="3" t="str">
        <v>Matten bei Interlaken</v>
      </c>
      <c r="G309" s="17">
        <v>1475</v>
      </c>
      <c r="H309" s="17" t="s">
        <v>4514</v>
      </c>
    </row>
    <row r="310" spans="1:8" x14ac:dyDescent="0.2">
      <c r="A310" s="3">
        <v>3292</v>
      </c>
      <c r="B310" s="3" t="s">
        <v>320</v>
      </c>
      <c r="C310" s="3" t="s">
        <v>319</v>
      </c>
      <c r="D310" s="3" t="s">
        <v>309</v>
      </c>
      <c r="E310" s="3" t="str">
        <v>Niederried bei Interlaken</v>
      </c>
      <c r="G310" s="17">
        <v>1482</v>
      </c>
      <c r="H310" s="17" t="s">
        <v>4514</v>
      </c>
    </row>
    <row r="311" spans="1:8" x14ac:dyDescent="0.2">
      <c r="A311" s="3">
        <v>3042</v>
      </c>
      <c r="B311" s="3" t="s">
        <v>321</v>
      </c>
      <c r="C311" s="3" t="s">
        <v>322</v>
      </c>
      <c r="D311" s="3" t="s">
        <v>309</v>
      </c>
      <c r="E311" s="3" t="str">
        <v>Oberried am Brienzersee</v>
      </c>
      <c r="G311" s="17">
        <v>1483</v>
      </c>
      <c r="H311" s="17" t="s">
        <v>4514</v>
      </c>
    </row>
    <row r="312" spans="1:8" x14ac:dyDescent="0.2">
      <c r="A312" s="3">
        <v>3045</v>
      </c>
      <c r="B312" s="3" t="s">
        <v>322</v>
      </c>
      <c r="C312" s="3" t="s">
        <v>322</v>
      </c>
      <c r="D312" s="3" t="s">
        <v>309</v>
      </c>
      <c r="E312" s="3" t="str">
        <v>Ringgenberg (BE)</v>
      </c>
      <c r="G312" s="17">
        <v>1484</v>
      </c>
      <c r="H312" s="17" t="s">
        <v>4514</v>
      </c>
    </row>
    <row r="313" spans="1:8" x14ac:dyDescent="0.2">
      <c r="A313" s="3">
        <v>3046</v>
      </c>
      <c r="B313" s="3" t="s">
        <v>323</v>
      </c>
      <c r="C313" s="3" t="s">
        <v>322</v>
      </c>
      <c r="D313" s="3" t="s">
        <v>309</v>
      </c>
      <c r="E313" s="3" t="str">
        <v>Saxeten</v>
      </c>
      <c r="G313" s="17">
        <v>1485</v>
      </c>
      <c r="H313" s="17" t="s">
        <v>4514</v>
      </c>
    </row>
    <row r="314" spans="1:8" x14ac:dyDescent="0.2">
      <c r="A314" s="3">
        <v>3036</v>
      </c>
      <c r="B314" s="3" t="s">
        <v>324</v>
      </c>
      <c r="C314" s="3" t="s">
        <v>325</v>
      </c>
      <c r="D314" s="3" t="s">
        <v>309</v>
      </c>
      <c r="E314" s="3" t="str">
        <v>Schwanden bei Brienz</v>
      </c>
      <c r="G314" s="17">
        <v>1486</v>
      </c>
      <c r="H314" s="17" t="s">
        <v>4514</v>
      </c>
    </row>
    <row r="315" spans="1:8" x14ac:dyDescent="0.2">
      <c r="A315" s="3">
        <v>3271</v>
      </c>
      <c r="B315" s="3" t="s">
        <v>326</v>
      </c>
      <c r="C315" s="3" t="s">
        <v>325</v>
      </c>
      <c r="D315" s="3" t="s">
        <v>309</v>
      </c>
      <c r="E315" s="3" t="str">
        <v>Unterseen</v>
      </c>
      <c r="G315" s="17">
        <v>1489</v>
      </c>
      <c r="H315" s="17" t="s">
        <v>4514</v>
      </c>
    </row>
    <row r="316" spans="1:8" x14ac:dyDescent="0.2">
      <c r="A316" s="3">
        <v>3053</v>
      </c>
      <c r="B316" s="3" t="s">
        <v>327</v>
      </c>
      <c r="C316" s="3" t="s">
        <v>328</v>
      </c>
      <c r="D316" s="3" t="s">
        <v>309</v>
      </c>
      <c r="E316" s="3" t="str">
        <v>Wilderswil</v>
      </c>
      <c r="G316" s="17">
        <v>1509</v>
      </c>
      <c r="H316" s="17" t="s">
        <v>4513</v>
      </c>
    </row>
    <row r="317" spans="1:8" x14ac:dyDescent="0.2">
      <c r="A317" s="3">
        <v>3251</v>
      </c>
      <c r="B317" s="3" t="s">
        <v>329</v>
      </c>
      <c r="C317" s="3" t="s">
        <v>328</v>
      </c>
      <c r="D317" s="3" t="s">
        <v>309</v>
      </c>
      <c r="E317" s="3" t="str">
        <v>Arni (BE)</v>
      </c>
      <c r="G317" s="17">
        <v>1510</v>
      </c>
      <c r="H317" s="17" t="s">
        <v>4513</v>
      </c>
    </row>
    <row r="318" spans="1:8" x14ac:dyDescent="0.2">
      <c r="A318" s="3">
        <v>3255</v>
      </c>
      <c r="B318" s="3" t="s">
        <v>330</v>
      </c>
      <c r="C318" s="3" t="s">
        <v>328</v>
      </c>
      <c r="D318" s="3" t="s">
        <v>309</v>
      </c>
      <c r="E318" s="3" t="str">
        <v>Biglen</v>
      </c>
      <c r="G318" s="17">
        <v>1512</v>
      </c>
      <c r="H318" s="17" t="s">
        <v>4514</v>
      </c>
    </row>
    <row r="319" spans="1:8" x14ac:dyDescent="0.2">
      <c r="A319" s="3">
        <v>3256</v>
      </c>
      <c r="B319" s="3" t="s">
        <v>331</v>
      </c>
      <c r="C319" s="3" t="s">
        <v>328</v>
      </c>
      <c r="D319" s="3" t="s">
        <v>309</v>
      </c>
      <c r="E319" s="3" t="str">
        <v>Bowil</v>
      </c>
      <c r="G319" s="17">
        <v>1513</v>
      </c>
      <c r="H319" s="17" t="s">
        <v>4513</v>
      </c>
    </row>
    <row r="320" spans="1:8" x14ac:dyDescent="0.2">
      <c r="A320" s="3">
        <v>3256</v>
      </c>
      <c r="B320" s="3" t="s">
        <v>332</v>
      </c>
      <c r="C320" s="3" t="s">
        <v>328</v>
      </c>
      <c r="D320" s="3" t="s">
        <v>309</v>
      </c>
      <c r="E320" s="3" t="str">
        <v>Brenzikofen</v>
      </c>
      <c r="G320" s="17">
        <v>1514</v>
      </c>
      <c r="H320" s="17" t="s">
        <v>4514</v>
      </c>
    </row>
    <row r="321" spans="1:8" x14ac:dyDescent="0.2">
      <c r="A321" s="3">
        <v>3256</v>
      </c>
      <c r="B321" s="3" t="s">
        <v>333</v>
      </c>
      <c r="C321" s="3" t="s">
        <v>328</v>
      </c>
      <c r="D321" s="3" t="s">
        <v>309</v>
      </c>
      <c r="E321" s="3" t="str">
        <v>Freimettigen</v>
      </c>
      <c r="G321" s="17">
        <v>1515</v>
      </c>
      <c r="H321" s="17" t="s">
        <v>4514</v>
      </c>
    </row>
    <row r="322" spans="1:8" x14ac:dyDescent="0.2">
      <c r="A322" s="3">
        <v>3054</v>
      </c>
      <c r="B322" s="3" t="s">
        <v>334</v>
      </c>
      <c r="C322" s="3" t="s">
        <v>334</v>
      </c>
      <c r="D322" s="3" t="s">
        <v>309</v>
      </c>
      <c r="E322" s="3" t="str">
        <v>Grosshöchstetten</v>
      </c>
      <c r="G322" s="17">
        <v>1521</v>
      </c>
      <c r="H322" s="17" t="s">
        <v>4514</v>
      </c>
    </row>
    <row r="323" spans="1:8" x14ac:dyDescent="0.2">
      <c r="A323" s="3">
        <v>3035</v>
      </c>
      <c r="B323" s="3" t="s">
        <v>335</v>
      </c>
      <c r="C323" s="3" t="s">
        <v>336</v>
      </c>
      <c r="D323" s="3" t="s">
        <v>309</v>
      </c>
      <c r="E323" s="3" t="str">
        <v>Häutligen</v>
      </c>
      <c r="G323" s="17">
        <v>1522</v>
      </c>
      <c r="H323" s="17" t="s">
        <v>4514</v>
      </c>
    </row>
    <row r="324" spans="1:8" x14ac:dyDescent="0.2">
      <c r="A324" s="3">
        <v>3266</v>
      </c>
      <c r="B324" s="3" t="s">
        <v>337</v>
      </c>
      <c r="C324" s="3" t="s">
        <v>336</v>
      </c>
      <c r="D324" s="3" t="s">
        <v>309</v>
      </c>
      <c r="E324" s="3" t="str">
        <v>Herbligen</v>
      </c>
      <c r="G324" s="17">
        <v>1523</v>
      </c>
      <c r="H324" s="17" t="s">
        <v>4514</v>
      </c>
    </row>
    <row r="325" spans="1:8" x14ac:dyDescent="0.2">
      <c r="A325" s="3">
        <v>3267</v>
      </c>
      <c r="B325" s="3" t="s">
        <v>338</v>
      </c>
      <c r="C325" s="3" t="s">
        <v>336</v>
      </c>
      <c r="D325" s="3" t="s">
        <v>309</v>
      </c>
      <c r="E325" s="3" t="str">
        <v>Kiesen</v>
      </c>
      <c r="G325" s="17">
        <v>1524</v>
      </c>
      <c r="H325" s="17" t="s">
        <v>4514</v>
      </c>
    </row>
    <row r="326" spans="1:8" x14ac:dyDescent="0.2">
      <c r="A326" s="3">
        <v>3268</v>
      </c>
      <c r="B326" s="3" t="s">
        <v>339</v>
      </c>
      <c r="C326" s="3" t="s">
        <v>336</v>
      </c>
      <c r="D326" s="3" t="s">
        <v>309</v>
      </c>
      <c r="E326" s="3" t="str">
        <v>Konolfingen</v>
      </c>
      <c r="G326" s="17">
        <v>1525</v>
      </c>
      <c r="H326" s="17" t="s">
        <v>4514</v>
      </c>
    </row>
    <row r="327" spans="1:8" x14ac:dyDescent="0.2">
      <c r="A327" s="3">
        <v>4912</v>
      </c>
      <c r="B327" s="3" t="s">
        <v>340</v>
      </c>
      <c r="C327" s="3" t="s">
        <v>340</v>
      </c>
      <c r="D327" s="3" t="s">
        <v>309</v>
      </c>
      <c r="E327" s="3" t="str">
        <v>Landiswil</v>
      </c>
      <c r="G327" s="17">
        <v>1526</v>
      </c>
      <c r="H327" s="17" t="s">
        <v>4514</v>
      </c>
    </row>
    <row r="328" spans="1:8" x14ac:dyDescent="0.2">
      <c r="A328" s="3">
        <v>4944</v>
      </c>
      <c r="B328" s="3" t="s">
        <v>341</v>
      </c>
      <c r="C328" s="3" t="s">
        <v>341</v>
      </c>
      <c r="D328" s="3" t="s">
        <v>309</v>
      </c>
      <c r="E328" s="3" t="str">
        <v>Linden</v>
      </c>
      <c r="G328" s="17">
        <v>1527</v>
      </c>
      <c r="H328" s="17" t="s">
        <v>4514</v>
      </c>
    </row>
    <row r="329" spans="1:8" x14ac:dyDescent="0.2">
      <c r="A329" s="3">
        <v>4913</v>
      </c>
      <c r="B329" s="3" t="s">
        <v>342</v>
      </c>
      <c r="C329" s="3" t="s">
        <v>342</v>
      </c>
      <c r="D329" s="3" t="s">
        <v>309</v>
      </c>
      <c r="E329" s="3" t="str">
        <v>Mirchel</v>
      </c>
      <c r="G329" s="17">
        <v>1528</v>
      </c>
      <c r="H329" s="17" t="s">
        <v>4514</v>
      </c>
    </row>
    <row r="330" spans="1:8" x14ac:dyDescent="0.2">
      <c r="A330" s="3">
        <v>3368</v>
      </c>
      <c r="B330" s="3" t="s">
        <v>343</v>
      </c>
      <c r="C330" s="3" t="s">
        <v>343</v>
      </c>
      <c r="D330" s="3" t="s">
        <v>309</v>
      </c>
      <c r="E330" s="3" t="str">
        <v>Münsingen</v>
      </c>
      <c r="G330" s="17">
        <v>1529</v>
      </c>
      <c r="H330" s="17" t="s">
        <v>4514</v>
      </c>
    </row>
    <row r="331" spans="1:8" x14ac:dyDescent="0.2">
      <c r="A331" s="3">
        <v>4917</v>
      </c>
      <c r="B331" s="3" t="s">
        <v>344</v>
      </c>
      <c r="C331" s="3" t="s">
        <v>345</v>
      </c>
      <c r="D331" s="3" t="s">
        <v>309</v>
      </c>
      <c r="E331" s="3" t="str">
        <v>Niederhünigen</v>
      </c>
      <c r="G331" s="17">
        <v>1530</v>
      </c>
      <c r="H331" s="17" t="s">
        <v>4514</v>
      </c>
    </row>
    <row r="332" spans="1:8" x14ac:dyDescent="0.2">
      <c r="A332" s="3">
        <v>4955</v>
      </c>
      <c r="B332" s="3" t="s">
        <v>346</v>
      </c>
      <c r="C332" s="3" t="s">
        <v>346</v>
      </c>
      <c r="D332" s="3" t="s">
        <v>309</v>
      </c>
      <c r="E332" s="3" t="str">
        <v>Oberdiessbach</v>
      </c>
      <c r="G332" s="17">
        <v>1532</v>
      </c>
      <c r="H332" s="17" t="s">
        <v>4514</v>
      </c>
    </row>
    <row r="333" spans="1:8" x14ac:dyDescent="0.2">
      <c r="A333" s="3">
        <v>4900</v>
      </c>
      <c r="B333" s="3" t="s">
        <v>347</v>
      </c>
      <c r="C333" s="3" t="s">
        <v>347</v>
      </c>
      <c r="D333" s="3" t="s">
        <v>309</v>
      </c>
      <c r="E333" s="3" t="str">
        <v>Oberthal</v>
      </c>
      <c r="G333" s="17">
        <v>1533</v>
      </c>
      <c r="H333" s="17" t="s">
        <v>4514</v>
      </c>
    </row>
    <row r="334" spans="1:8" x14ac:dyDescent="0.2">
      <c r="A334" s="3">
        <v>4916</v>
      </c>
      <c r="B334" s="3" t="s">
        <v>348</v>
      </c>
      <c r="C334" s="3" t="s">
        <v>347</v>
      </c>
      <c r="D334" s="3" t="s">
        <v>309</v>
      </c>
      <c r="E334" s="3" t="str">
        <v>Oppligen</v>
      </c>
      <c r="G334" s="17">
        <v>1534</v>
      </c>
      <c r="H334" s="17" t="s">
        <v>4514</v>
      </c>
    </row>
    <row r="335" spans="1:8" x14ac:dyDescent="0.2">
      <c r="A335" s="3">
        <v>4924</v>
      </c>
      <c r="B335" s="3" t="s">
        <v>349</v>
      </c>
      <c r="C335" s="3" t="s">
        <v>347</v>
      </c>
      <c r="D335" s="3" t="s">
        <v>309</v>
      </c>
      <c r="E335" s="3" t="str">
        <v>Rubigen</v>
      </c>
      <c r="G335" s="17">
        <v>1535</v>
      </c>
      <c r="H335" s="17" t="s">
        <v>4514</v>
      </c>
    </row>
    <row r="336" spans="1:8" x14ac:dyDescent="0.2">
      <c r="A336" s="3">
        <v>4932</v>
      </c>
      <c r="B336" s="3" t="s">
        <v>350</v>
      </c>
      <c r="C336" s="3" t="s">
        <v>350</v>
      </c>
      <c r="D336" s="3" t="s">
        <v>309</v>
      </c>
      <c r="E336" s="3" t="str">
        <v>Walkringen</v>
      </c>
      <c r="G336" s="17">
        <v>1536</v>
      </c>
      <c r="H336" s="17" t="s">
        <v>4514</v>
      </c>
    </row>
    <row r="337" spans="1:8" x14ac:dyDescent="0.2">
      <c r="A337" s="3">
        <v>4932</v>
      </c>
      <c r="B337" s="3" t="s">
        <v>351</v>
      </c>
      <c r="C337" s="3" t="s">
        <v>352</v>
      </c>
      <c r="D337" s="3" t="s">
        <v>309</v>
      </c>
      <c r="E337" s="3" t="str">
        <v>Worb</v>
      </c>
      <c r="G337" s="17">
        <v>1537</v>
      </c>
      <c r="H337" s="17" t="s">
        <v>4514</v>
      </c>
    </row>
    <row r="338" spans="1:8" x14ac:dyDescent="0.2">
      <c r="A338" s="3">
        <v>4934</v>
      </c>
      <c r="B338" s="3" t="s">
        <v>352</v>
      </c>
      <c r="C338" s="3" t="s">
        <v>352</v>
      </c>
      <c r="D338" s="3" t="s">
        <v>309</v>
      </c>
      <c r="E338" s="3" t="str">
        <v>Zäziwil</v>
      </c>
      <c r="G338" s="17">
        <v>1538</v>
      </c>
      <c r="H338" s="17" t="s">
        <v>4514</v>
      </c>
    </row>
    <row r="339" spans="1:8" x14ac:dyDescent="0.2">
      <c r="A339" s="3">
        <v>4935</v>
      </c>
      <c r="B339" s="3" t="s">
        <v>353</v>
      </c>
      <c r="C339" s="3" t="s">
        <v>352</v>
      </c>
      <c r="D339" s="3" t="s">
        <v>309</v>
      </c>
      <c r="E339" s="3" t="str">
        <v>Oberhünigen</v>
      </c>
      <c r="G339" s="17">
        <v>1541</v>
      </c>
      <c r="H339" s="17" t="s">
        <v>4514</v>
      </c>
    </row>
    <row r="340" spans="1:8" x14ac:dyDescent="0.2">
      <c r="A340" s="3">
        <v>4936</v>
      </c>
      <c r="B340" s="3" t="s">
        <v>354</v>
      </c>
      <c r="C340" s="3" t="s">
        <v>352</v>
      </c>
      <c r="D340" s="3" t="s">
        <v>309</v>
      </c>
      <c r="E340" s="3" t="str">
        <v>Allmendingen</v>
      </c>
      <c r="G340" s="17">
        <v>1542</v>
      </c>
      <c r="H340" s="17" t="s">
        <v>4514</v>
      </c>
    </row>
    <row r="341" spans="1:8" x14ac:dyDescent="0.2">
      <c r="A341" s="3">
        <v>4917</v>
      </c>
      <c r="B341" s="3" t="s">
        <v>355</v>
      </c>
      <c r="C341" s="3" t="s">
        <v>355</v>
      </c>
      <c r="D341" s="3" t="s">
        <v>309</v>
      </c>
      <c r="E341" s="3" t="str">
        <v>Wichtrach</v>
      </c>
      <c r="G341" s="17">
        <v>1543</v>
      </c>
      <c r="H341" s="17" t="s">
        <v>4514</v>
      </c>
    </row>
    <row r="342" spans="1:8" x14ac:dyDescent="0.2">
      <c r="A342" s="3">
        <v>4943</v>
      </c>
      <c r="B342" s="3" t="s">
        <v>356</v>
      </c>
      <c r="C342" s="3" t="s">
        <v>356</v>
      </c>
      <c r="D342" s="3" t="s">
        <v>309</v>
      </c>
      <c r="E342" s="3" t="str">
        <v>Ferenbalm</v>
      </c>
      <c r="G342" s="17">
        <v>1544</v>
      </c>
      <c r="H342" s="17" t="s">
        <v>4517</v>
      </c>
    </row>
    <row r="343" spans="1:8" x14ac:dyDescent="0.2">
      <c r="A343" s="3">
        <v>4919</v>
      </c>
      <c r="B343" s="3" t="s">
        <v>357</v>
      </c>
      <c r="C343" s="3" t="s">
        <v>357</v>
      </c>
      <c r="D343" s="3" t="s">
        <v>309</v>
      </c>
      <c r="E343" s="3" t="str">
        <v>Frauenkappelen</v>
      </c>
      <c r="G343" s="17">
        <v>1545</v>
      </c>
      <c r="H343" s="17" t="s">
        <v>4517</v>
      </c>
    </row>
    <row r="344" spans="1:8" x14ac:dyDescent="0.2">
      <c r="A344" s="3">
        <v>4914</v>
      </c>
      <c r="B344" s="3" t="s">
        <v>358</v>
      </c>
      <c r="C344" s="3" t="s">
        <v>359</v>
      </c>
      <c r="D344" s="3" t="s">
        <v>309</v>
      </c>
      <c r="E344" s="3" t="str">
        <v>Gurbrü</v>
      </c>
      <c r="G344" s="17">
        <v>1551</v>
      </c>
      <c r="H344" s="17" t="s">
        <v>4514</v>
      </c>
    </row>
    <row r="345" spans="1:8" x14ac:dyDescent="0.2">
      <c r="A345" s="3">
        <v>4938</v>
      </c>
      <c r="B345" s="3" t="s">
        <v>360</v>
      </c>
      <c r="C345" s="3" t="s">
        <v>360</v>
      </c>
      <c r="D345" s="3" t="s">
        <v>309</v>
      </c>
      <c r="E345" s="3" t="str">
        <v>Kriechenwil</v>
      </c>
      <c r="G345" s="17">
        <v>1552</v>
      </c>
      <c r="H345" s="17" t="s">
        <v>4514</v>
      </c>
    </row>
    <row r="346" spans="1:8" x14ac:dyDescent="0.2">
      <c r="A346" s="3">
        <v>4938</v>
      </c>
      <c r="B346" s="3" t="s">
        <v>361</v>
      </c>
      <c r="C346" s="3" t="s">
        <v>361</v>
      </c>
      <c r="D346" s="3" t="s">
        <v>309</v>
      </c>
      <c r="E346" s="3" t="str">
        <v>Laupen</v>
      </c>
      <c r="G346" s="17">
        <v>1553</v>
      </c>
      <c r="H346" s="17" t="s">
        <v>4514</v>
      </c>
    </row>
    <row r="347" spans="1:8" x14ac:dyDescent="0.2">
      <c r="A347" s="3">
        <v>4933</v>
      </c>
      <c r="B347" s="3" t="s">
        <v>362</v>
      </c>
      <c r="C347" s="3" t="s">
        <v>362</v>
      </c>
      <c r="D347" s="3" t="s">
        <v>309</v>
      </c>
      <c r="E347" s="3" t="str">
        <v>Mühleberg</v>
      </c>
      <c r="G347" s="17">
        <v>1554</v>
      </c>
      <c r="H347" s="17" t="s">
        <v>4514</v>
      </c>
    </row>
    <row r="348" spans="1:8" x14ac:dyDescent="0.2">
      <c r="A348" s="3">
        <v>4911</v>
      </c>
      <c r="B348" s="3" t="s">
        <v>363</v>
      </c>
      <c r="C348" s="3" t="s">
        <v>363</v>
      </c>
      <c r="D348" s="3" t="s">
        <v>309</v>
      </c>
      <c r="E348" s="3" t="str">
        <v>Münchenwiler</v>
      </c>
      <c r="G348" s="17">
        <v>1555</v>
      </c>
      <c r="H348" s="17" t="s">
        <v>4514</v>
      </c>
    </row>
    <row r="349" spans="1:8" x14ac:dyDescent="0.2">
      <c r="A349" s="3">
        <v>4922</v>
      </c>
      <c r="B349" s="3" t="s">
        <v>364</v>
      </c>
      <c r="C349" s="3" t="s">
        <v>365</v>
      </c>
      <c r="D349" s="3" t="s">
        <v>309</v>
      </c>
      <c r="E349" s="3" t="str">
        <v>Neuenegg</v>
      </c>
      <c r="G349" s="17">
        <v>1562</v>
      </c>
      <c r="H349" s="17" t="s">
        <v>4514</v>
      </c>
    </row>
    <row r="350" spans="1:8" x14ac:dyDescent="0.2">
      <c r="A350" s="3">
        <v>4922</v>
      </c>
      <c r="B350" s="3" t="s">
        <v>365</v>
      </c>
      <c r="C350" s="3" t="s">
        <v>365</v>
      </c>
      <c r="D350" s="3" t="s">
        <v>309</v>
      </c>
      <c r="E350" s="3" t="str">
        <v>Wileroltigen</v>
      </c>
      <c r="G350" s="17">
        <v>1563</v>
      </c>
      <c r="H350" s="17" t="s">
        <v>4514</v>
      </c>
    </row>
    <row r="351" spans="1:8" x14ac:dyDescent="0.2">
      <c r="A351" s="3">
        <v>4937</v>
      </c>
      <c r="B351" s="3" t="s">
        <v>366</v>
      </c>
      <c r="C351" s="3" t="s">
        <v>366</v>
      </c>
      <c r="D351" s="3" t="s">
        <v>309</v>
      </c>
      <c r="E351" s="3" t="str">
        <v>Belprahon</v>
      </c>
      <c r="G351" s="17">
        <v>1564</v>
      </c>
      <c r="H351" s="17" t="s">
        <v>4514</v>
      </c>
    </row>
    <row r="352" spans="1:8" x14ac:dyDescent="0.2">
      <c r="A352" s="3">
        <v>4923</v>
      </c>
      <c r="B352" s="3" t="s">
        <v>367</v>
      </c>
      <c r="C352" s="3" t="s">
        <v>367</v>
      </c>
      <c r="D352" s="3" t="s">
        <v>309</v>
      </c>
      <c r="E352" s="3" t="str">
        <v>Champoz</v>
      </c>
      <c r="G352" s="17">
        <v>1565</v>
      </c>
      <c r="H352" s="17" t="s">
        <v>4514</v>
      </c>
    </row>
    <row r="353" spans="1:8" x14ac:dyDescent="0.2">
      <c r="A353" s="3">
        <v>3004</v>
      </c>
      <c r="B353" s="3" t="s">
        <v>1</v>
      </c>
      <c r="C353" s="3" t="s">
        <v>1</v>
      </c>
      <c r="D353" s="3" t="s">
        <v>309</v>
      </c>
      <c r="E353" s="3" t="str">
        <v>Corcelles (BE)</v>
      </c>
      <c r="G353" s="17">
        <v>1566</v>
      </c>
      <c r="H353" s="17" t="s">
        <v>4517</v>
      </c>
    </row>
    <row r="354" spans="1:8" x14ac:dyDescent="0.2">
      <c r="A354" s="3">
        <v>3005</v>
      </c>
      <c r="B354" s="3" t="s">
        <v>1</v>
      </c>
      <c r="C354" s="3" t="s">
        <v>1</v>
      </c>
      <c r="D354" s="3" t="s">
        <v>309</v>
      </c>
      <c r="E354" s="3" t="str">
        <v>Court</v>
      </c>
      <c r="G354" s="17">
        <v>1567</v>
      </c>
      <c r="H354" s="17" t="s">
        <v>4517</v>
      </c>
    </row>
    <row r="355" spans="1:8" x14ac:dyDescent="0.2">
      <c r="A355" s="3">
        <v>3006</v>
      </c>
      <c r="B355" s="3" t="s">
        <v>1</v>
      </c>
      <c r="C355" s="3" t="s">
        <v>1</v>
      </c>
      <c r="D355" s="3" t="s">
        <v>309</v>
      </c>
      <c r="E355" s="3" t="str">
        <v>Crémines</v>
      </c>
      <c r="G355" s="17">
        <v>1568</v>
      </c>
      <c r="H355" s="17" t="s">
        <v>4517</v>
      </c>
    </row>
    <row r="356" spans="1:8" x14ac:dyDescent="0.2">
      <c r="A356" s="3">
        <v>3007</v>
      </c>
      <c r="B356" s="3" t="s">
        <v>1</v>
      </c>
      <c r="C356" s="3" t="s">
        <v>1</v>
      </c>
      <c r="D356" s="3" t="s">
        <v>309</v>
      </c>
      <c r="E356" s="3" t="str">
        <v>Eschert</v>
      </c>
      <c r="G356" s="17">
        <v>1580</v>
      </c>
      <c r="H356" s="17" t="s">
        <v>4517</v>
      </c>
    </row>
    <row r="357" spans="1:8" x14ac:dyDescent="0.2">
      <c r="A357" s="3">
        <v>3008</v>
      </c>
      <c r="B357" s="3" t="s">
        <v>1</v>
      </c>
      <c r="C357" s="3" t="s">
        <v>1</v>
      </c>
      <c r="D357" s="3" t="s">
        <v>309</v>
      </c>
      <c r="E357" s="3" t="str">
        <v>Grandval</v>
      </c>
      <c r="G357" s="17">
        <v>1583</v>
      </c>
      <c r="H357" s="17" t="s">
        <v>4517</v>
      </c>
    </row>
    <row r="358" spans="1:8" x14ac:dyDescent="0.2">
      <c r="A358" s="3">
        <v>3010</v>
      </c>
      <c r="B358" s="3" t="s">
        <v>1</v>
      </c>
      <c r="C358" s="3" t="s">
        <v>1</v>
      </c>
      <c r="D358" s="3" t="s">
        <v>309</v>
      </c>
      <c r="E358" s="3" t="str">
        <v>Loveresse</v>
      </c>
      <c r="G358" s="17">
        <v>1584</v>
      </c>
      <c r="H358" s="17" t="s">
        <v>4517</v>
      </c>
    </row>
    <row r="359" spans="1:8" x14ac:dyDescent="0.2">
      <c r="A359" s="3">
        <v>3011</v>
      </c>
      <c r="B359" s="3" t="s">
        <v>1</v>
      </c>
      <c r="C359" s="3" t="s">
        <v>1</v>
      </c>
      <c r="D359" s="3" t="s">
        <v>309</v>
      </c>
      <c r="E359" s="3" t="str">
        <v>Moutier</v>
      </c>
      <c r="G359" s="17">
        <v>1585</v>
      </c>
      <c r="H359" s="17" t="s">
        <v>4517</v>
      </c>
    </row>
    <row r="360" spans="1:8" x14ac:dyDescent="0.2">
      <c r="A360" s="3">
        <v>3012</v>
      </c>
      <c r="B360" s="3" t="s">
        <v>1</v>
      </c>
      <c r="C360" s="3" t="s">
        <v>1</v>
      </c>
      <c r="D360" s="3" t="s">
        <v>309</v>
      </c>
      <c r="E360" s="3" t="str">
        <v>Perrefitte</v>
      </c>
      <c r="G360" s="17">
        <v>1586</v>
      </c>
      <c r="H360" s="17" t="s">
        <v>4517</v>
      </c>
    </row>
    <row r="361" spans="1:8" x14ac:dyDescent="0.2">
      <c r="A361" s="3">
        <v>3013</v>
      </c>
      <c r="B361" s="3" t="s">
        <v>1</v>
      </c>
      <c r="C361" s="3" t="s">
        <v>1</v>
      </c>
      <c r="D361" s="3" t="s">
        <v>309</v>
      </c>
      <c r="E361" s="3" t="str">
        <v>Reconvilier</v>
      </c>
      <c r="G361" s="17">
        <v>1587</v>
      </c>
      <c r="H361" s="17" t="s">
        <v>4517</v>
      </c>
    </row>
    <row r="362" spans="1:8" x14ac:dyDescent="0.2">
      <c r="A362" s="3">
        <v>3014</v>
      </c>
      <c r="B362" s="3" t="s">
        <v>1</v>
      </c>
      <c r="C362" s="3" t="s">
        <v>1</v>
      </c>
      <c r="D362" s="3" t="s">
        <v>309</v>
      </c>
      <c r="E362" s="3" t="str">
        <v>Roches (BE)</v>
      </c>
      <c r="G362" s="17">
        <v>1588</v>
      </c>
      <c r="H362" s="17" t="s">
        <v>4517</v>
      </c>
    </row>
    <row r="363" spans="1:8" x14ac:dyDescent="0.2">
      <c r="A363" s="3">
        <v>3015</v>
      </c>
      <c r="B363" s="3" t="s">
        <v>1</v>
      </c>
      <c r="C363" s="3" t="s">
        <v>1</v>
      </c>
      <c r="D363" s="3" t="s">
        <v>309</v>
      </c>
      <c r="E363" s="3" t="str">
        <v>Saicourt</v>
      </c>
      <c r="G363" s="17">
        <v>1589</v>
      </c>
      <c r="H363" s="17" t="s">
        <v>4517</v>
      </c>
    </row>
    <row r="364" spans="1:8" x14ac:dyDescent="0.2">
      <c r="A364" s="3">
        <v>3018</v>
      </c>
      <c r="B364" s="3" t="s">
        <v>1</v>
      </c>
      <c r="C364" s="3" t="s">
        <v>1</v>
      </c>
      <c r="D364" s="3" t="s">
        <v>309</v>
      </c>
      <c r="E364" s="3" t="str">
        <v>Saules (BE)</v>
      </c>
      <c r="G364" s="17">
        <v>1595</v>
      </c>
      <c r="H364" s="17" t="s">
        <v>4517</v>
      </c>
    </row>
    <row r="365" spans="1:8" x14ac:dyDescent="0.2">
      <c r="A365" s="3">
        <v>3019</v>
      </c>
      <c r="B365" s="3" t="s">
        <v>1</v>
      </c>
      <c r="C365" s="3" t="s">
        <v>1</v>
      </c>
      <c r="D365" s="3" t="s">
        <v>309</v>
      </c>
      <c r="E365" s="3" t="str">
        <v>Schelten</v>
      </c>
      <c r="G365" s="17">
        <v>1607</v>
      </c>
      <c r="H365" s="17" t="s">
        <v>4513</v>
      </c>
    </row>
    <row r="366" spans="1:8" x14ac:dyDescent="0.2">
      <c r="A366" s="3">
        <v>3020</v>
      </c>
      <c r="B366" s="3" t="s">
        <v>1</v>
      </c>
      <c r="C366" s="3" t="s">
        <v>1</v>
      </c>
      <c r="D366" s="3" t="s">
        <v>309</v>
      </c>
      <c r="E366" s="3" t="str">
        <v>Seehof</v>
      </c>
      <c r="G366" s="17">
        <v>1608</v>
      </c>
      <c r="H366" s="17" t="s">
        <v>4513</v>
      </c>
    </row>
    <row r="367" spans="1:8" x14ac:dyDescent="0.2">
      <c r="A367" s="3">
        <v>3027</v>
      </c>
      <c r="B367" s="3" t="s">
        <v>1</v>
      </c>
      <c r="C367" s="3" t="s">
        <v>1</v>
      </c>
      <c r="D367" s="3" t="s">
        <v>309</v>
      </c>
      <c r="E367" s="3" t="str">
        <v>Sorvilier</v>
      </c>
      <c r="G367" s="17">
        <v>1609</v>
      </c>
      <c r="H367" s="17" t="s">
        <v>4513</v>
      </c>
    </row>
    <row r="368" spans="1:8" x14ac:dyDescent="0.2">
      <c r="A368" s="3">
        <v>3065</v>
      </c>
      <c r="B368" s="3" t="s">
        <v>368</v>
      </c>
      <c r="C368" s="3" t="s">
        <v>368</v>
      </c>
      <c r="D368" s="3" t="s">
        <v>309</v>
      </c>
      <c r="E368" s="3" t="str">
        <v>Tavannes</v>
      </c>
      <c r="G368" s="17">
        <v>1610</v>
      </c>
      <c r="H368" s="17" t="s">
        <v>4513</v>
      </c>
    </row>
    <row r="369" spans="1:8" x14ac:dyDescent="0.2">
      <c r="A369" s="3">
        <v>3047</v>
      </c>
      <c r="B369" s="3" t="s">
        <v>369</v>
      </c>
      <c r="C369" s="3" t="s">
        <v>370</v>
      </c>
      <c r="D369" s="3" t="s">
        <v>309</v>
      </c>
      <c r="E369" s="3" t="str">
        <v>Rebévelier</v>
      </c>
      <c r="G369" s="17">
        <v>1611</v>
      </c>
      <c r="H369" s="17" t="s">
        <v>4514</v>
      </c>
    </row>
    <row r="370" spans="1:8" x14ac:dyDescent="0.2">
      <c r="A370" s="3">
        <v>3037</v>
      </c>
      <c r="B370" s="3" t="s">
        <v>371</v>
      </c>
      <c r="C370" s="3" t="s">
        <v>372</v>
      </c>
      <c r="D370" s="3" t="s">
        <v>309</v>
      </c>
      <c r="E370" s="3" t="str">
        <v>Petit-Val</v>
      </c>
      <c r="G370" s="17">
        <v>1612</v>
      </c>
      <c r="H370" s="17" t="s">
        <v>4513</v>
      </c>
    </row>
    <row r="371" spans="1:8" x14ac:dyDescent="0.2">
      <c r="A371" s="3">
        <v>3038</v>
      </c>
      <c r="B371" s="3" t="s">
        <v>372</v>
      </c>
      <c r="C371" s="3" t="s">
        <v>372</v>
      </c>
      <c r="D371" s="3" t="s">
        <v>309</v>
      </c>
      <c r="E371" s="3" t="str">
        <v>Valbirse</v>
      </c>
      <c r="G371" s="17">
        <v>1613</v>
      </c>
      <c r="H371" s="17" t="s">
        <v>4513</v>
      </c>
    </row>
    <row r="372" spans="1:8" x14ac:dyDescent="0.2">
      <c r="A372" s="3">
        <v>3084</v>
      </c>
      <c r="B372" s="3" t="s">
        <v>373</v>
      </c>
      <c r="C372" s="3" t="s">
        <v>374</v>
      </c>
      <c r="D372" s="3" t="s">
        <v>309</v>
      </c>
      <c r="E372" s="3" t="str">
        <v>La Neuveville</v>
      </c>
      <c r="G372" s="17">
        <v>1614</v>
      </c>
      <c r="H372" s="17" t="s">
        <v>4513</v>
      </c>
    </row>
    <row r="373" spans="1:8" x14ac:dyDescent="0.2">
      <c r="A373" s="3">
        <v>3095</v>
      </c>
      <c r="B373" s="3" t="s">
        <v>375</v>
      </c>
      <c r="C373" s="3" t="s">
        <v>374</v>
      </c>
      <c r="D373" s="3" t="s">
        <v>309</v>
      </c>
      <c r="E373" s="3" t="str">
        <v>Nods</v>
      </c>
      <c r="G373" s="17">
        <v>1615</v>
      </c>
      <c r="H373" s="17" t="s">
        <v>4513</v>
      </c>
    </row>
    <row r="374" spans="1:8" x14ac:dyDescent="0.2">
      <c r="A374" s="3">
        <v>3097</v>
      </c>
      <c r="B374" s="3" t="s">
        <v>376</v>
      </c>
      <c r="C374" s="3" t="s">
        <v>374</v>
      </c>
      <c r="D374" s="3" t="s">
        <v>309</v>
      </c>
      <c r="E374" s="3" t="str">
        <v>Plateau de Diesse</v>
      </c>
      <c r="G374" s="17">
        <v>1616</v>
      </c>
      <c r="H374" s="17" t="s">
        <v>4513</v>
      </c>
    </row>
    <row r="375" spans="1:8" x14ac:dyDescent="0.2">
      <c r="A375" s="3">
        <v>3098</v>
      </c>
      <c r="B375" s="3" t="s">
        <v>374</v>
      </c>
      <c r="C375" s="3" t="s">
        <v>374</v>
      </c>
      <c r="D375" s="3" t="s">
        <v>309</v>
      </c>
      <c r="E375" s="3" t="str">
        <v>Aegerten</v>
      </c>
      <c r="G375" s="17">
        <v>1617</v>
      </c>
      <c r="H375" s="17" t="s">
        <v>4513</v>
      </c>
    </row>
    <row r="376" spans="1:8" x14ac:dyDescent="0.2">
      <c r="A376" s="3">
        <v>3098</v>
      </c>
      <c r="B376" s="3" t="s">
        <v>374</v>
      </c>
      <c r="C376" s="3" t="s">
        <v>374</v>
      </c>
      <c r="D376" s="3" t="s">
        <v>309</v>
      </c>
      <c r="E376" s="3" t="str">
        <v>Bellmund</v>
      </c>
      <c r="G376" s="17">
        <v>1618</v>
      </c>
      <c r="H376" s="17" t="s">
        <v>4513</v>
      </c>
    </row>
    <row r="377" spans="1:8" x14ac:dyDescent="0.2">
      <c r="A377" s="3">
        <v>3098</v>
      </c>
      <c r="B377" s="3" t="s">
        <v>377</v>
      </c>
      <c r="C377" s="3" t="s">
        <v>374</v>
      </c>
      <c r="D377" s="3" t="s">
        <v>309</v>
      </c>
      <c r="E377" s="3" t="str">
        <v>Brügg</v>
      </c>
      <c r="G377" s="17">
        <v>1619</v>
      </c>
      <c r="H377" s="17" t="s">
        <v>4513</v>
      </c>
    </row>
    <row r="378" spans="1:8" x14ac:dyDescent="0.2">
      <c r="A378" s="3">
        <v>3144</v>
      </c>
      <c r="B378" s="3" t="s">
        <v>378</v>
      </c>
      <c r="C378" s="3" t="s">
        <v>374</v>
      </c>
      <c r="D378" s="3" t="s">
        <v>309</v>
      </c>
      <c r="E378" s="3" t="str">
        <v>Bühl</v>
      </c>
      <c r="G378" s="17">
        <v>1623</v>
      </c>
      <c r="H378" s="17" t="s">
        <v>4514</v>
      </c>
    </row>
    <row r="379" spans="1:8" x14ac:dyDescent="0.2">
      <c r="A379" s="3">
        <v>3145</v>
      </c>
      <c r="B379" s="3" t="s">
        <v>379</v>
      </c>
      <c r="C379" s="3" t="s">
        <v>374</v>
      </c>
      <c r="D379" s="3" t="s">
        <v>309</v>
      </c>
      <c r="E379" s="3" t="str">
        <v>Epsach</v>
      </c>
      <c r="G379" s="17">
        <v>1624</v>
      </c>
      <c r="H379" s="17" t="s">
        <v>4514</v>
      </c>
    </row>
    <row r="380" spans="1:8" x14ac:dyDescent="0.2">
      <c r="A380" s="3">
        <v>3147</v>
      </c>
      <c r="B380" s="3" t="s">
        <v>380</v>
      </c>
      <c r="C380" s="3" t="s">
        <v>374</v>
      </c>
      <c r="D380" s="3" t="s">
        <v>309</v>
      </c>
      <c r="E380" s="3" t="str">
        <v>Hagneck</v>
      </c>
      <c r="G380" s="17">
        <v>1625</v>
      </c>
      <c r="H380" s="17" t="s">
        <v>4514</v>
      </c>
    </row>
    <row r="381" spans="1:8" x14ac:dyDescent="0.2">
      <c r="A381" s="3">
        <v>3172</v>
      </c>
      <c r="B381" s="3" t="s">
        <v>381</v>
      </c>
      <c r="C381" s="3" t="s">
        <v>374</v>
      </c>
      <c r="D381" s="3" t="s">
        <v>309</v>
      </c>
      <c r="E381" s="3" t="str">
        <v>Hermrigen</v>
      </c>
      <c r="G381" s="17">
        <v>1626</v>
      </c>
      <c r="H381" s="17" t="s">
        <v>4514</v>
      </c>
    </row>
    <row r="382" spans="1:8" x14ac:dyDescent="0.2">
      <c r="A382" s="3">
        <v>3173</v>
      </c>
      <c r="B382" s="3" t="s">
        <v>382</v>
      </c>
      <c r="C382" s="3" t="s">
        <v>374</v>
      </c>
      <c r="D382" s="3" t="s">
        <v>309</v>
      </c>
      <c r="E382" s="3" t="str">
        <v>Jens</v>
      </c>
      <c r="G382" s="17">
        <v>1627</v>
      </c>
      <c r="H382" s="17" t="s">
        <v>4514</v>
      </c>
    </row>
    <row r="383" spans="1:8" x14ac:dyDescent="0.2">
      <c r="A383" s="3">
        <v>3174</v>
      </c>
      <c r="B383" s="3" t="s">
        <v>383</v>
      </c>
      <c r="C383" s="3" t="s">
        <v>374</v>
      </c>
      <c r="D383" s="3" t="s">
        <v>309</v>
      </c>
      <c r="E383" s="3" t="str">
        <v>Ipsach</v>
      </c>
      <c r="G383" s="17">
        <v>1628</v>
      </c>
      <c r="H383" s="17" t="s">
        <v>4514</v>
      </c>
    </row>
    <row r="384" spans="1:8" x14ac:dyDescent="0.2">
      <c r="A384" s="3">
        <v>3073</v>
      </c>
      <c r="B384" s="3" t="s">
        <v>384</v>
      </c>
      <c r="C384" s="3" t="s">
        <v>385</v>
      </c>
      <c r="D384" s="3" t="s">
        <v>309</v>
      </c>
      <c r="E384" s="3" t="str">
        <v>Ligerz</v>
      </c>
      <c r="G384" s="17">
        <v>1630</v>
      </c>
      <c r="H384" s="17" t="s">
        <v>4514</v>
      </c>
    </row>
    <row r="385" spans="1:8" x14ac:dyDescent="0.2">
      <c r="A385" s="3">
        <v>3074</v>
      </c>
      <c r="B385" s="3" t="s">
        <v>386</v>
      </c>
      <c r="C385" s="3" t="s">
        <v>385</v>
      </c>
      <c r="D385" s="3" t="s">
        <v>309</v>
      </c>
      <c r="E385" s="3" t="str">
        <v>Merzligen</v>
      </c>
      <c r="G385" s="17">
        <v>1632</v>
      </c>
      <c r="H385" s="17" t="s">
        <v>4514</v>
      </c>
    </row>
    <row r="386" spans="1:8" x14ac:dyDescent="0.2">
      <c r="A386" s="3">
        <v>3096</v>
      </c>
      <c r="B386" s="3" t="s">
        <v>387</v>
      </c>
      <c r="C386" s="3" t="s">
        <v>387</v>
      </c>
      <c r="D386" s="3" t="s">
        <v>309</v>
      </c>
      <c r="E386" s="3" t="str">
        <v>Mörigen</v>
      </c>
      <c r="G386" s="17">
        <v>1633</v>
      </c>
      <c r="H386" s="17" t="s">
        <v>4514</v>
      </c>
    </row>
    <row r="387" spans="1:8" x14ac:dyDescent="0.2">
      <c r="A387" s="3">
        <v>3066</v>
      </c>
      <c r="B387" s="3" t="s">
        <v>388</v>
      </c>
      <c r="C387" s="3" t="s">
        <v>388</v>
      </c>
      <c r="D387" s="3" t="s">
        <v>309</v>
      </c>
      <c r="E387" s="3" t="str">
        <v>Nidau</v>
      </c>
      <c r="G387" s="17">
        <v>1634</v>
      </c>
      <c r="H387" s="17" t="s">
        <v>4514</v>
      </c>
    </row>
    <row r="388" spans="1:8" x14ac:dyDescent="0.2">
      <c r="A388" s="3">
        <v>3067</v>
      </c>
      <c r="B388" s="3" t="s">
        <v>389</v>
      </c>
      <c r="C388" s="3" t="s">
        <v>390</v>
      </c>
      <c r="D388" s="3" t="s">
        <v>309</v>
      </c>
      <c r="E388" s="3" t="str">
        <v>Orpund</v>
      </c>
      <c r="G388" s="17">
        <v>1635</v>
      </c>
      <c r="H388" s="17" t="s">
        <v>4514</v>
      </c>
    </row>
    <row r="389" spans="1:8" x14ac:dyDescent="0.2">
      <c r="A389" s="3">
        <v>3068</v>
      </c>
      <c r="B389" s="3" t="s">
        <v>391</v>
      </c>
      <c r="C389" s="3" t="s">
        <v>390</v>
      </c>
      <c r="D389" s="3" t="s">
        <v>309</v>
      </c>
      <c r="E389" s="3" t="str">
        <v>Port</v>
      </c>
      <c r="G389" s="17">
        <v>1636</v>
      </c>
      <c r="H389" s="17" t="s">
        <v>4514</v>
      </c>
    </row>
    <row r="390" spans="1:8" x14ac:dyDescent="0.2">
      <c r="A390" s="3">
        <v>3032</v>
      </c>
      <c r="B390" s="3" t="s">
        <v>392</v>
      </c>
      <c r="C390" s="3" t="s">
        <v>393</v>
      </c>
      <c r="D390" s="3" t="s">
        <v>309</v>
      </c>
      <c r="E390" s="3" t="str">
        <v>Safnern</v>
      </c>
      <c r="G390" s="17">
        <v>1637</v>
      </c>
      <c r="H390" s="17" t="s">
        <v>4514</v>
      </c>
    </row>
    <row r="391" spans="1:8" x14ac:dyDescent="0.2">
      <c r="A391" s="3">
        <v>3033</v>
      </c>
      <c r="B391" s="3" t="s">
        <v>394</v>
      </c>
      <c r="C391" s="3" t="s">
        <v>393</v>
      </c>
      <c r="D391" s="3" t="s">
        <v>309</v>
      </c>
      <c r="E391" s="3" t="str">
        <v>Scheuren</v>
      </c>
      <c r="G391" s="17">
        <v>1638</v>
      </c>
      <c r="H391" s="17" t="s">
        <v>4514</v>
      </c>
    </row>
    <row r="392" spans="1:8" x14ac:dyDescent="0.2">
      <c r="A392" s="3">
        <v>3034</v>
      </c>
      <c r="B392" s="3" t="s">
        <v>395</v>
      </c>
      <c r="C392" s="3" t="s">
        <v>393</v>
      </c>
      <c r="D392" s="3" t="s">
        <v>309</v>
      </c>
      <c r="E392" s="3" t="str">
        <v>Schwadernau</v>
      </c>
      <c r="G392" s="17">
        <v>1642</v>
      </c>
      <c r="H392" s="17" t="s">
        <v>4514</v>
      </c>
    </row>
    <row r="393" spans="1:8" x14ac:dyDescent="0.2">
      <c r="A393" s="3">
        <v>3043</v>
      </c>
      <c r="B393" s="3" t="s">
        <v>396</v>
      </c>
      <c r="C393" s="3" t="s">
        <v>393</v>
      </c>
      <c r="D393" s="3" t="s">
        <v>309</v>
      </c>
      <c r="E393" s="3" t="str">
        <v>Studen (BE)</v>
      </c>
      <c r="G393" s="17">
        <v>1643</v>
      </c>
      <c r="H393" s="17" t="s">
        <v>4514</v>
      </c>
    </row>
    <row r="394" spans="1:8" x14ac:dyDescent="0.2">
      <c r="A394" s="3">
        <v>3044</v>
      </c>
      <c r="B394" s="3" t="s">
        <v>397</v>
      </c>
      <c r="C394" s="3" t="s">
        <v>393</v>
      </c>
      <c r="D394" s="3" t="s">
        <v>309</v>
      </c>
      <c r="E394" s="3" t="str">
        <v>Sutz-Lattrigen</v>
      </c>
      <c r="G394" s="17">
        <v>1644</v>
      </c>
      <c r="H394" s="17" t="s">
        <v>4514</v>
      </c>
    </row>
    <row r="395" spans="1:8" x14ac:dyDescent="0.2">
      <c r="A395" s="3">
        <v>3049</v>
      </c>
      <c r="B395" s="3" t="s">
        <v>398</v>
      </c>
      <c r="C395" s="3" t="s">
        <v>393</v>
      </c>
      <c r="D395" s="3" t="s">
        <v>309</v>
      </c>
      <c r="E395" s="3" t="str">
        <v>Täuffelen</v>
      </c>
      <c r="G395" s="17">
        <v>1645</v>
      </c>
      <c r="H395" s="17" t="s">
        <v>4514</v>
      </c>
    </row>
    <row r="396" spans="1:8" x14ac:dyDescent="0.2">
      <c r="A396" s="3">
        <v>3052</v>
      </c>
      <c r="B396" s="3" t="s">
        <v>399</v>
      </c>
      <c r="C396" s="3" t="s">
        <v>399</v>
      </c>
      <c r="D396" s="3" t="s">
        <v>309</v>
      </c>
      <c r="E396" s="3" t="str">
        <v>Walperswil</v>
      </c>
      <c r="G396" s="17">
        <v>1646</v>
      </c>
      <c r="H396" s="17" t="s">
        <v>4514</v>
      </c>
    </row>
    <row r="397" spans="1:8" x14ac:dyDescent="0.2">
      <c r="A397" s="3">
        <v>3048</v>
      </c>
      <c r="B397" s="3" t="s">
        <v>400</v>
      </c>
      <c r="C397" s="3" t="s">
        <v>401</v>
      </c>
      <c r="D397" s="3" t="s">
        <v>309</v>
      </c>
      <c r="E397" s="3" t="str">
        <v>Worben</v>
      </c>
      <c r="G397" s="17">
        <v>1647</v>
      </c>
      <c r="H397" s="17" t="s">
        <v>4514</v>
      </c>
    </row>
    <row r="398" spans="1:8" x14ac:dyDescent="0.2">
      <c r="A398" s="3">
        <v>3063</v>
      </c>
      <c r="B398" s="3" t="s">
        <v>401</v>
      </c>
      <c r="C398" s="3" t="s">
        <v>401</v>
      </c>
      <c r="D398" s="3" t="s">
        <v>309</v>
      </c>
      <c r="E398" s="3" t="str">
        <v>Twann-Tüscherz</v>
      </c>
      <c r="G398" s="17">
        <v>1648</v>
      </c>
      <c r="H398" s="17" t="s">
        <v>4514</v>
      </c>
    </row>
    <row r="399" spans="1:8" x14ac:dyDescent="0.2">
      <c r="A399" s="3">
        <v>3072</v>
      </c>
      <c r="B399" s="3" t="s">
        <v>402</v>
      </c>
      <c r="C399" s="3" t="s">
        <v>402</v>
      </c>
      <c r="D399" s="3" t="s">
        <v>309</v>
      </c>
      <c r="E399" s="3" t="str">
        <v>Därstetten</v>
      </c>
      <c r="G399" s="17">
        <v>1649</v>
      </c>
      <c r="H399" s="17" t="s">
        <v>4514</v>
      </c>
    </row>
    <row r="400" spans="1:8" x14ac:dyDescent="0.2">
      <c r="A400" s="3">
        <v>2502</v>
      </c>
      <c r="B400" s="3" t="s">
        <v>403</v>
      </c>
      <c r="C400" s="3" t="s">
        <v>403</v>
      </c>
      <c r="D400" s="3" t="s">
        <v>309</v>
      </c>
      <c r="E400" s="3" t="str">
        <v>Diemtigen</v>
      </c>
      <c r="G400" s="17">
        <v>1651</v>
      </c>
      <c r="H400" s="17" t="s">
        <v>4514</v>
      </c>
    </row>
    <row r="401" spans="1:8" x14ac:dyDescent="0.2">
      <c r="A401" s="3">
        <v>2503</v>
      </c>
      <c r="B401" s="3" t="s">
        <v>403</v>
      </c>
      <c r="C401" s="3" t="s">
        <v>403</v>
      </c>
      <c r="D401" s="3" t="s">
        <v>309</v>
      </c>
      <c r="E401" s="3" t="str">
        <v>Erlenbach im Simmental</v>
      </c>
      <c r="G401" s="17">
        <v>1652</v>
      </c>
      <c r="H401" s="17" t="s">
        <v>4514</v>
      </c>
    </row>
    <row r="402" spans="1:8" x14ac:dyDescent="0.2">
      <c r="A402" s="3">
        <v>2504</v>
      </c>
      <c r="B402" s="3" t="s">
        <v>403</v>
      </c>
      <c r="C402" s="3" t="s">
        <v>403</v>
      </c>
      <c r="D402" s="3" t="s">
        <v>309</v>
      </c>
      <c r="E402" s="3" t="str">
        <v>Oberwil im Simmental</v>
      </c>
      <c r="G402" s="17">
        <v>1653</v>
      </c>
      <c r="H402" s="17" t="s">
        <v>4514</v>
      </c>
    </row>
    <row r="403" spans="1:8" x14ac:dyDescent="0.2">
      <c r="A403" s="3">
        <v>2505</v>
      </c>
      <c r="B403" s="3" t="s">
        <v>403</v>
      </c>
      <c r="C403" s="3" t="s">
        <v>403</v>
      </c>
      <c r="D403" s="3" t="s">
        <v>309</v>
      </c>
      <c r="E403" s="3" t="str">
        <v>Reutigen</v>
      </c>
      <c r="G403" s="17">
        <v>1654</v>
      </c>
      <c r="H403" s="17" t="s">
        <v>4514</v>
      </c>
    </row>
    <row r="404" spans="1:8" x14ac:dyDescent="0.2">
      <c r="A404" s="3">
        <v>2532</v>
      </c>
      <c r="B404" s="3" t="s">
        <v>404</v>
      </c>
      <c r="C404" s="3" t="s">
        <v>405</v>
      </c>
      <c r="D404" s="3" t="s">
        <v>309</v>
      </c>
      <c r="E404" s="3" t="str">
        <v>Spiez</v>
      </c>
      <c r="G404" s="17">
        <v>1656</v>
      </c>
      <c r="H404" s="17" t="s">
        <v>4518</v>
      </c>
    </row>
    <row r="405" spans="1:8" x14ac:dyDescent="0.2">
      <c r="A405" s="3">
        <v>2533</v>
      </c>
      <c r="B405" s="3" t="s">
        <v>405</v>
      </c>
      <c r="C405" s="3" t="s">
        <v>405</v>
      </c>
      <c r="D405" s="3" t="s">
        <v>309</v>
      </c>
      <c r="E405" s="3" t="str">
        <v>Wimmis</v>
      </c>
      <c r="G405" s="17">
        <v>1657</v>
      </c>
      <c r="H405" s="17" t="s">
        <v>4518</v>
      </c>
    </row>
    <row r="406" spans="1:8" x14ac:dyDescent="0.2">
      <c r="A406" s="3">
        <v>3296</v>
      </c>
      <c r="B406" s="3" t="s">
        <v>406</v>
      </c>
      <c r="C406" s="3" t="s">
        <v>406</v>
      </c>
      <c r="D406" s="3" t="s">
        <v>309</v>
      </c>
      <c r="E406" s="3" t="str">
        <v>Stocken-Höfen</v>
      </c>
      <c r="G406" s="17">
        <v>1658</v>
      </c>
      <c r="H406" s="17" t="s">
        <v>4519</v>
      </c>
    </row>
    <row r="407" spans="1:8" x14ac:dyDescent="0.2">
      <c r="A407" s="3">
        <v>3263</v>
      </c>
      <c r="B407" s="3" t="s">
        <v>407</v>
      </c>
      <c r="C407" s="3" t="s">
        <v>407</v>
      </c>
      <c r="D407" s="3" t="s">
        <v>309</v>
      </c>
      <c r="E407" s="3" t="str">
        <v>Guttannen</v>
      </c>
      <c r="G407" s="17">
        <v>1659</v>
      </c>
      <c r="H407" s="17" t="s">
        <v>4518</v>
      </c>
    </row>
    <row r="408" spans="1:8" x14ac:dyDescent="0.2">
      <c r="A408" s="3">
        <v>3294</v>
      </c>
      <c r="B408" s="3" t="s">
        <v>408</v>
      </c>
      <c r="C408" s="3" t="s">
        <v>408</v>
      </c>
      <c r="D408" s="3" t="s">
        <v>309</v>
      </c>
      <c r="E408" s="3" t="str">
        <v>Hasliberg</v>
      </c>
      <c r="G408" s="17">
        <v>1660</v>
      </c>
      <c r="H408" s="17" t="s">
        <v>4519</v>
      </c>
    </row>
    <row r="409" spans="1:8" x14ac:dyDescent="0.2">
      <c r="A409" s="3">
        <v>3264</v>
      </c>
      <c r="B409" s="3" t="s">
        <v>409</v>
      </c>
      <c r="C409" s="3" t="s">
        <v>410</v>
      </c>
      <c r="D409" s="3" t="s">
        <v>309</v>
      </c>
      <c r="E409" s="3" t="str">
        <v>Innertkirchen</v>
      </c>
      <c r="G409" s="17">
        <v>1661</v>
      </c>
      <c r="H409" s="17" t="s">
        <v>4514</v>
      </c>
    </row>
    <row r="410" spans="1:8" x14ac:dyDescent="0.2">
      <c r="A410" s="3">
        <v>3293</v>
      </c>
      <c r="B410" s="3" t="s">
        <v>411</v>
      </c>
      <c r="C410" s="3" t="s">
        <v>411</v>
      </c>
      <c r="D410" s="3" t="s">
        <v>309</v>
      </c>
      <c r="E410" s="3" t="str">
        <v>Meiringen</v>
      </c>
      <c r="G410" s="17">
        <v>1663</v>
      </c>
      <c r="H410" s="17" t="s">
        <v>4514</v>
      </c>
    </row>
    <row r="411" spans="1:8" x14ac:dyDescent="0.2">
      <c r="A411" s="3">
        <v>2543</v>
      </c>
      <c r="B411" s="3" t="s">
        <v>412</v>
      </c>
      <c r="C411" s="3" t="s">
        <v>413</v>
      </c>
      <c r="D411" s="3" t="s">
        <v>309</v>
      </c>
      <c r="E411" s="3" t="str">
        <v>Schattenhalb</v>
      </c>
      <c r="G411" s="17">
        <v>1665</v>
      </c>
      <c r="H411" s="17" t="s">
        <v>4514</v>
      </c>
    </row>
    <row r="412" spans="1:8" x14ac:dyDescent="0.2">
      <c r="A412" s="3">
        <v>3297</v>
      </c>
      <c r="B412" s="3" t="s">
        <v>414</v>
      </c>
      <c r="C412" s="3" t="s">
        <v>414</v>
      </c>
      <c r="D412" s="3" t="s">
        <v>309</v>
      </c>
      <c r="E412" s="3" t="str">
        <v>Boltigen</v>
      </c>
      <c r="G412" s="17">
        <v>1666</v>
      </c>
      <c r="H412" s="17" t="s">
        <v>4519</v>
      </c>
    </row>
    <row r="413" spans="1:8" x14ac:dyDescent="0.2">
      <c r="A413" s="3">
        <v>3294</v>
      </c>
      <c r="B413" s="3" t="s">
        <v>415</v>
      </c>
      <c r="C413" s="3" t="s">
        <v>415</v>
      </c>
      <c r="D413" s="3" t="s">
        <v>309</v>
      </c>
      <c r="E413" s="3" t="str">
        <v>Lenk</v>
      </c>
      <c r="G413" s="17">
        <v>1667</v>
      </c>
      <c r="H413" s="17" t="s">
        <v>4514</v>
      </c>
    </row>
    <row r="414" spans="1:8" x14ac:dyDescent="0.2">
      <c r="A414" s="3">
        <v>2554</v>
      </c>
      <c r="B414" s="3" t="s">
        <v>416</v>
      </c>
      <c r="C414" s="3" t="s">
        <v>416</v>
      </c>
      <c r="D414" s="3" t="s">
        <v>309</v>
      </c>
      <c r="E414" s="3" t="str">
        <v>St. Stephan</v>
      </c>
      <c r="G414" s="17">
        <v>1669</v>
      </c>
      <c r="H414" s="17" t="s">
        <v>4519</v>
      </c>
    </row>
    <row r="415" spans="1:8" x14ac:dyDescent="0.2">
      <c r="A415" s="3">
        <v>3298</v>
      </c>
      <c r="B415" s="3" t="s">
        <v>417</v>
      </c>
      <c r="C415" s="3" t="s">
        <v>418</v>
      </c>
      <c r="D415" s="3" t="s">
        <v>309</v>
      </c>
      <c r="E415" s="3" t="str">
        <v>Zweisimmen</v>
      </c>
      <c r="G415" s="17">
        <v>1670</v>
      </c>
      <c r="H415" s="17" t="s">
        <v>4514</v>
      </c>
    </row>
    <row r="416" spans="1:8" x14ac:dyDescent="0.2">
      <c r="A416" s="3">
        <v>2542</v>
      </c>
      <c r="B416" s="3" t="s">
        <v>419</v>
      </c>
      <c r="C416" s="3" t="s">
        <v>419</v>
      </c>
      <c r="D416" s="3" t="s">
        <v>309</v>
      </c>
      <c r="E416" s="3" t="str">
        <v>Gsteig</v>
      </c>
      <c r="G416" s="17">
        <v>1673</v>
      </c>
      <c r="H416" s="17" t="s">
        <v>4513</v>
      </c>
    </row>
    <row r="417" spans="1:8" x14ac:dyDescent="0.2">
      <c r="A417" s="3">
        <v>3295</v>
      </c>
      <c r="B417" s="3" t="s">
        <v>420</v>
      </c>
      <c r="C417" s="3" t="s">
        <v>421</v>
      </c>
      <c r="D417" s="3" t="s">
        <v>309</v>
      </c>
      <c r="E417" s="3" t="str">
        <v>Lauenen</v>
      </c>
      <c r="G417" s="17">
        <v>1674</v>
      </c>
      <c r="H417" s="17" t="s">
        <v>4514</v>
      </c>
    </row>
    <row r="418" spans="1:8" x14ac:dyDescent="0.2">
      <c r="A418" s="3">
        <v>3251</v>
      </c>
      <c r="B418" s="3" t="s">
        <v>422</v>
      </c>
      <c r="C418" s="3" t="s">
        <v>423</v>
      </c>
      <c r="D418" s="3" t="s">
        <v>309</v>
      </c>
      <c r="E418" s="3" t="str">
        <v>Saanen</v>
      </c>
      <c r="G418" s="17">
        <v>1675</v>
      </c>
      <c r="H418" s="17" t="s">
        <v>4514</v>
      </c>
    </row>
    <row r="419" spans="1:8" x14ac:dyDescent="0.2">
      <c r="A419" s="3">
        <v>3426</v>
      </c>
      <c r="B419" s="3" t="s">
        <v>424</v>
      </c>
      <c r="C419" s="3" t="s">
        <v>424</v>
      </c>
      <c r="D419" s="3" t="s">
        <v>309</v>
      </c>
      <c r="E419" s="3" t="str">
        <v>Guggisberg</v>
      </c>
      <c r="G419" s="17">
        <v>1676</v>
      </c>
      <c r="H419" s="17" t="s">
        <v>4514</v>
      </c>
    </row>
    <row r="420" spans="1:8" x14ac:dyDescent="0.2">
      <c r="A420" s="3">
        <v>3473</v>
      </c>
      <c r="B420" s="3" t="s">
        <v>425</v>
      </c>
      <c r="C420" s="3" t="s">
        <v>425</v>
      </c>
      <c r="D420" s="3" t="s">
        <v>309</v>
      </c>
      <c r="E420" s="3" t="str">
        <v>Rüschegg</v>
      </c>
      <c r="G420" s="17">
        <v>1677</v>
      </c>
      <c r="H420" s="17" t="s">
        <v>4514</v>
      </c>
    </row>
    <row r="421" spans="1:8" x14ac:dyDescent="0.2">
      <c r="A421" s="3">
        <v>3323</v>
      </c>
      <c r="B421" s="3" t="s">
        <v>426</v>
      </c>
      <c r="C421" s="3" t="s">
        <v>427</v>
      </c>
      <c r="D421" s="3" t="s">
        <v>309</v>
      </c>
      <c r="E421" s="3" t="str">
        <v>Schwarzenburg</v>
      </c>
      <c r="G421" s="17">
        <v>1678</v>
      </c>
      <c r="H421" s="17" t="s">
        <v>4514</v>
      </c>
    </row>
    <row r="422" spans="1:8" x14ac:dyDescent="0.2">
      <c r="A422" s="3">
        <v>3400</v>
      </c>
      <c r="B422" s="3" t="s">
        <v>428</v>
      </c>
      <c r="C422" s="3" t="s">
        <v>428</v>
      </c>
      <c r="D422" s="3" t="s">
        <v>309</v>
      </c>
      <c r="E422" s="3" t="str">
        <v>Belp</v>
      </c>
      <c r="G422" s="17">
        <v>1679</v>
      </c>
      <c r="H422" s="17" t="s">
        <v>4514</v>
      </c>
    </row>
    <row r="423" spans="1:8" x14ac:dyDescent="0.2">
      <c r="A423" s="3">
        <v>3423</v>
      </c>
      <c r="B423" s="3" t="s">
        <v>429</v>
      </c>
      <c r="C423" s="3" t="s">
        <v>429</v>
      </c>
      <c r="D423" s="3" t="s">
        <v>309</v>
      </c>
      <c r="E423" s="3" t="str">
        <v>Burgistein</v>
      </c>
      <c r="G423" s="17">
        <v>1680</v>
      </c>
      <c r="H423" s="17" t="s">
        <v>4514</v>
      </c>
    </row>
    <row r="424" spans="1:8" x14ac:dyDescent="0.2">
      <c r="A424" s="3">
        <v>3424</v>
      </c>
      <c r="B424" s="3" t="s">
        <v>430</v>
      </c>
      <c r="C424" s="3" t="s">
        <v>429</v>
      </c>
      <c r="D424" s="3" t="s">
        <v>309</v>
      </c>
      <c r="E424" s="3" t="str">
        <v>Gerzensee</v>
      </c>
      <c r="G424" s="17">
        <v>1681</v>
      </c>
      <c r="H424" s="17" t="s">
        <v>4514</v>
      </c>
    </row>
    <row r="425" spans="1:8" x14ac:dyDescent="0.2">
      <c r="A425" s="3">
        <v>3424</v>
      </c>
      <c r="B425" s="3" t="s">
        <v>431</v>
      </c>
      <c r="C425" s="3" t="s">
        <v>429</v>
      </c>
      <c r="D425" s="3" t="s">
        <v>309</v>
      </c>
      <c r="E425" s="3" t="str">
        <v>Gurzelen</v>
      </c>
      <c r="G425" s="17">
        <v>1682</v>
      </c>
      <c r="H425" s="17" t="s">
        <v>4514</v>
      </c>
    </row>
    <row r="426" spans="1:8" x14ac:dyDescent="0.2">
      <c r="A426" s="3">
        <v>3415</v>
      </c>
      <c r="B426" s="3" t="s">
        <v>432</v>
      </c>
      <c r="C426" s="3" t="s">
        <v>433</v>
      </c>
      <c r="D426" s="3" t="s">
        <v>309</v>
      </c>
      <c r="E426" s="3" t="str">
        <v>Jaberg</v>
      </c>
      <c r="G426" s="17">
        <v>1683</v>
      </c>
      <c r="H426" s="17" t="s">
        <v>4514</v>
      </c>
    </row>
    <row r="427" spans="1:8" x14ac:dyDescent="0.2">
      <c r="A427" s="3">
        <v>3415</v>
      </c>
      <c r="B427" s="3" t="s">
        <v>434</v>
      </c>
      <c r="C427" s="3" t="s">
        <v>433</v>
      </c>
      <c r="D427" s="3" t="s">
        <v>309</v>
      </c>
      <c r="E427" s="3" t="str">
        <v>Kaufdorf</v>
      </c>
      <c r="G427" s="17">
        <v>1684</v>
      </c>
      <c r="H427" s="17" t="s">
        <v>4514</v>
      </c>
    </row>
    <row r="428" spans="1:8" x14ac:dyDescent="0.2">
      <c r="A428" s="3">
        <v>3419</v>
      </c>
      <c r="B428" s="3" t="s">
        <v>435</v>
      </c>
      <c r="C428" s="3" t="s">
        <v>433</v>
      </c>
      <c r="D428" s="3" t="s">
        <v>309</v>
      </c>
      <c r="E428" s="3" t="str">
        <v>Kehrsatz</v>
      </c>
      <c r="G428" s="17">
        <v>1685</v>
      </c>
      <c r="H428" s="17" t="s">
        <v>4514</v>
      </c>
    </row>
    <row r="429" spans="1:8" x14ac:dyDescent="0.2">
      <c r="A429" s="3">
        <v>3412</v>
      </c>
      <c r="B429" s="3" t="s">
        <v>436</v>
      </c>
      <c r="C429" s="3" t="s">
        <v>436</v>
      </c>
      <c r="D429" s="3" t="s">
        <v>309</v>
      </c>
      <c r="E429" s="3" t="str">
        <v>Kirchdorf (BE)</v>
      </c>
      <c r="G429" s="17">
        <v>1686</v>
      </c>
      <c r="H429" s="17" t="s">
        <v>4514</v>
      </c>
    </row>
    <row r="430" spans="1:8" x14ac:dyDescent="0.2">
      <c r="A430" s="3">
        <v>3413</v>
      </c>
      <c r="B430" s="3" t="s">
        <v>437</v>
      </c>
      <c r="C430" s="3" t="s">
        <v>436</v>
      </c>
      <c r="D430" s="3" t="s">
        <v>309</v>
      </c>
      <c r="E430" s="3" t="str">
        <v>Niedermuhlern</v>
      </c>
      <c r="G430" s="17">
        <v>1687</v>
      </c>
      <c r="H430" s="17" t="s">
        <v>4514</v>
      </c>
    </row>
    <row r="431" spans="1:8" x14ac:dyDescent="0.2">
      <c r="A431" s="3">
        <v>3429</v>
      </c>
      <c r="B431" s="3" t="s">
        <v>438</v>
      </c>
      <c r="C431" s="3" t="s">
        <v>438</v>
      </c>
      <c r="D431" s="3" t="s">
        <v>309</v>
      </c>
      <c r="E431" s="3" t="str">
        <v>Riggisberg</v>
      </c>
      <c r="G431" s="17">
        <v>1688</v>
      </c>
      <c r="H431" s="17" t="s">
        <v>4514</v>
      </c>
    </row>
    <row r="432" spans="1:8" x14ac:dyDescent="0.2">
      <c r="A432" s="3">
        <v>3324</v>
      </c>
      <c r="B432" s="3" t="s">
        <v>439</v>
      </c>
      <c r="C432" s="3" t="s">
        <v>439</v>
      </c>
      <c r="D432" s="3" t="s">
        <v>309</v>
      </c>
      <c r="E432" s="3" t="str">
        <v>Rüeggisberg</v>
      </c>
      <c r="G432" s="17">
        <v>1689</v>
      </c>
      <c r="H432" s="17" t="s">
        <v>4514</v>
      </c>
    </row>
    <row r="433" spans="1:8" x14ac:dyDescent="0.2">
      <c r="A433" s="3">
        <v>3324</v>
      </c>
      <c r="B433" s="3" t="s">
        <v>440</v>
      </c>
      <c r="C433" s="3" t="s">
        <v>439</v>
      </c>
      <c r="D433" s="3" t="s">
        <v>309</v>
      </c>
      <c r="E433" s="3" t="str">
        <v>Seftigen</v>
      </c>
      <c r="G433" s="17">
        <v>1690</v>
      </c>
      <c r="H433" s="17" t="s">
        <v>4514</v>
      </c>
    </row>
    <row r="434" spans="1:8" x14ac:dyDescent="0.2">
      <c r="A434" s="3">
        <v>3429</v>
      </c>
      <c r="B434" s="3" t="s">
        <v>441</v>
      </c>
      <c r="C434" s="3" t="s">
        <v>441</v>
      </c>
      <c r="D434" s="3" t="s">
        <v>309</v>
      </c>
      <c r="E434" s="3" t="str">
        <v>Toffen</v>
      </c>
      <c r="G434" s="17">
        <v>1691</v>
      </c>
      <c r="H434" s="17" t="s">
        <v>4514</v>
      </c>
    </row>
    <row r="435" spans="1:8" x14ac:dyDescent="0.2">
      <c r="A435" s="3">
        <v>3309</v>
      </c>
      <c r="B435" s="3" t="s">
        <v>442</v>
      </c>
      <c r="C435" s="3" t="s">
        <v>442</v>
      </c>
      <c r="D435" s="3" t="s">
        <v>309</v>
      </c>
      <c r="E435" s="3" t="str">
        <v>Uttigen</v>
      </c>
      <c r="G435" s="17">
        <v>1692</v>
      </c>
      <c r="H435" s="17" t="s">
        <v>4514</v>
      </c>
    </row>
    <row r="436" spans="1:8" x14ac:dyDescent="0.2">
      <c r="A436" s="3">
        <v>3422</v>
      </c>
      <c r="B436" s="3" t="s">
        <v>443</v>
      </c>
      <c r="C436" s="3" t="s">
        <v>444</v>
      </c>
      <c r="D436" s="3" t="s">
        <v>309</v>
      </c>
      <c r="E436" s="3" t="str">
        <v>Wattenwil</v>
      </c>
      <c r="G436" s="17">
        <v>1694</v>
      </c>
      <c r="H436" s="17" t="s">
        <v>4514</v>
      </c>
    </row>
    <row r="437" spans="1:8" x14ac:dyDescent="0.2">
      <c r="A437" s="3">
        <v>3425</v>
      </c>
      <c r="B437" s="3" t="s">
        <v>445</v>
      </c>
      <c r="C437" s="3" t="s">
        <v>445</v>
      </c>
      <c r="D437" s="3" t="s">
        <v>309</v>
      </c>
      <c r="E437" s="3" t="str">
        <v>Wald (BE)</v>
      </c>
      <c r="G437" s="17">
        <v>1695</v>
      </c>
      <c r="H437" s="17" t="s">
        <v>4514</v>
      </c>
    </row>
    <row r="438" spans="1:8" x14ac:dyDescent="0.2">
      <c r="A438" s="3">
        <v>3325</v>
      </c>
      <c r="B438" s="3" t="s">
        <v>446</v>
      </c>
      <c r="C438" s="3" t="s">
        <v>447</v>
      </c>
      <c r="D438" s="3" t="s">
        <v>309</v>
      </c>
      <c r="E438" s="3" t="str">
        <v>Thurnen</v>
      </c>
      <c r="G438" s="17">
        <v>1696</v>
      </c>
      <c r="H438" s="17" t="s">
        <v>4514</v>
      </c>
    </row>
    <row r="439" spans="1:8" x14ac:dyDescent="0.2">
      <c r="A439" s="3">
        <v>3326</v>
      </c>
      <c r="B439" s="3" t="s">
        <v>447</v>
      </c>
      <c r="C439" s="3" t="s">
        <v>447</v>
      </c>
      <c r="D439" s="3" t="s">
        <v>309</v>
      </c>
      <c r="E439" s="3" t="str">
        <v>Eggiwil</v>
      </c>
      <c r="G439" s="17">
        <v>1697</v>
      </c>
      <c r="H439" s="17" t="s">
        <v>4514</v>
      </c>
    </row>
    <row r="440" spans="1:8" x14ac:dyDescent="0.2">
      <c r="A440" s="3">
        <v>3421</v>
      </c>
      <c r="B440" s="3" t="s">
        <v>448</v>
      </c>
      <c r="C440" s="3" t="s">
        <v>448</v>
      </c>
      <c r="D440" s="3" t="s">
        <v>309</v>
      </c>
      <c r="E440" s="3" t="str">
        <v>Langnau im Emmental</v>
      </c>
      <c r="G440" s="17">
        <v>1699</v>
      </c>
      <c r="H440" s="17" t="s">
        <v>4514</v>
      </c>
    </row>
    <row r="441" spans="1:8" x14ac:dyDescent="0.2">
      <c r="A441" s="3">
        <v>3414</v>
      </c>
      <c r="B441" s="3" t="s">
        <v>449</v>
      </c>
      <c r="C441" s="3" t="s">
        <v>449</v>
      </c>
      <c r="D441" s="3" t="s">
        <v>309</v>
      </c>
      <c r="E441" s="3" t="str">
        <v>Lauperswil</v>
      </c>
      <c r="G441" s="17">
        <v>1700</v>
      </c>
      <c r="H441" s="17" t="s">
        <v>4514</v>
      </c>
    </row>
    <row r="442" spans="1:8" x14ac:dyDescent="0.2">
      <c r="A442" s="3">
        <v>3421</v>
      </c>
      <c r="B442" s="3" t="s">
        <v>448</v>
      </c>
      <c r="C442" s="3" t="s">
        <v>449</v>
      </c>
      <c r="D442" s="3" t="s">
        <v>309</v>
      </c>
      <c r="E442" s="3" t="str">
        <v>Röthenbach im Emmental</v>
      </c>
      <c r="G442" s="17">
        <v>1712</v>
      </c>
      <c r="H442" s="17" t="s">
        <v>4514</v>
      </c>
    </row>
    <row r="443" spans="1:8" x14ac:dyDescent="0.2">
      <c r="A443" s="3">
        <v>3422</v>
      </c>
      <c r="B443" s="3" t="s">
        <v>450</v>
      </c>
      <c r="C443" s="3" t="s">
        <v>451</v>
      </c>
      <c r="D443" s="3" t="s">
        <v>309</v>
      </c>
      <c r="E443" s="3" t="str">
        <v>Rüderswil</v>
      </c>
      <c r="G443" s="17">
        <v>1713</v>
      </c>
      <c r="H443" s="17" t="s">
        <v>4514</v>
      </c>
    </row>
    <row r="444" spans="1:8" x14ac:dyDescent="0.2">
      <c r="A444" s="3">
        <v>3422</v>
      </c>
      <c r="B444" s="3" t="s">
        <v>452</v>
      </c>
      <c r="C444" s="3" t="s">
        <v>451</v>
      </c>
      <c r="D444" s="3" t="s">
        <v>309</v>
      </c>
      <c r="E444" s="3" t="str">
        <v>Schangnau</v>
      </c>
      <c r="G444" s="17">
        <v>1714</v>
      </c>
      <c r="H444" s="17" t="s">
        <v>4520</v>
      </c>
    </row>
    <row r="445" spans="1:8" x14ac:dyDescent="0.2">
      <c r="A445" s="3">
        <v>3472</v>
      </c>
      <c r="B445" s="3" t="s">
        <v>453</v>
      </c>
      <c r="C445" s="3" t="s">
        <v>453</v>
      </c>
      <c r="D445" s="3" t="s">
        <v>309</v>
      </c>
      <c r="E445" s="3" t="str">
        <v>Signau</v>
      </c>
      <c r="G445" s="17">
        <v>1715</v>
      </c>
      <c r="H445" s="17" t="s">
        <v>4514</v>
      </c>
    </row>
    <row r="446" spans="1:8" x14ac:dyDescent="0.2">
      <c r="A446" s="3">
        <v>3421</v>
      </c>
      <c r="B446" s="3" t="s">
        <v>454</v>
      </c>
      <c r="C446" s="3" t="s">
        <v>455</v>
      </c>
      <c r="D446" s="3" t="s">
        <v>309</v>
      </c>
      <c r="E446" s="3" t="str">
        <v>Trub</v>
      </c>
      <c r="G446" s="17">
        <v>1716</v>
      </c>
      <c r="H446" s="17" t="s">
        <v>4514</v>
      </c>
    </row>
    <row r="447" spans="1:8" x14ac:dyDescent="0.2">
      <c r="A447" s="3">
        <v>3425</v>
      </c>
      <c r="B447" s="3" t="s">
        <v>456</v>
      </c>
      <c r="C447" s="3" t="s">
        <v>456</v>
      </c>
      <c r="D447" s="3" t="s">
        <v>309</v>
      </c>
      <c r="E447" s="3" t="str">
        <v>Trubschachen</v>
      </c>
      <c r="G447" s="17">
        <v>1717</v>
      </c>
      <c r="H447" s="17" t="s">
        <v>4514</v>
      </c>
    </row>
    <row r="448" spans="1:8" x14ac:dyDescent="0.2">
      <c r="A448" s="3">
        <v>3472</v>
      </c>
      <c r="B448" s="3" t="s">
        <v>457</v>
      </c>
      <c r="C448" s="3" t="s">
        <v>457</v>
      </c>
      <c r="D448" s="3" t="s">
        <v>309</v>
      </c>
      <c r="E448" s="3" t="str">
        <v>Amsoldingen</v>
      </c>
      <c r="G448" s="17">
        <v>1718</v>
      </c>
      <c r="H448" s="17" t="s">
        <v>4514</v>
      </c>
    </row>
    <row r="449" spans="1:8" x14ac:dyDescent="0.2">
      <c r="A449" s="3">
        <v>3474</v>
      </c>
      <c r="B449" s="3" t="s">
        <v>458</v>
      </c>
      <c r="C449" s="3" t="s">
        <v>457</v>
      </c>
      <c r="D449" s="3" t="s">
        <v>309</v>
      </c>
      <c r="E449" s="3" t="str">
        <v>Blumenstein</v>
      </c>
      <c r="G449" s="17">
        <v>1719</v>
      </c>
      <c r="H449" s="17" t="s">
        <v>4514</v>
      </c>
    </row>
    <row r="450" spans="1:8" x14ac:dyDescent="0.2">
      <c r="A450" s="3">
        <v>2606</v>
      </c>
      <c r="B450" s="3" t="s">
        <v>459</v>
      </c>
      <c r="C450" s="3" t="s">
        <v>459</v>
      </c>
      <c r="D450" s="3" t="s">
        <v>309</v>
      </c>
      <c r="E450" s="3" t="str">
        <v>Buchholterberg</v>
      </c>
      <c r="G450" s="17">
        <v>1720</v>
      </c>
      <c r="H450" s="17" t="s">
        <v>4514</v>
      </c>
    </row>
    <row r="451" spans="1:8" x14ac:dyDescent="0.2">
      <c r="A451" s="3">
        <v>2610</v>
      </c>
      <c r="B451" s="3" t="s">
        <v>460</v>
      </c>
      <c r="C451" s="3" t="s">
        <v>461</v>
      </c>
      <c r="D451" s="3" t="s">
        <v>309</v>
      </c>
      <c r="E451" s="3" t="str">
        <v>Eriz</v>
      </c>
      <c r="G451" s="17">
        <v>1721</v>
      </c>
      <c r="H451" s="17" t="s">
        <v>4514</v>
      </c>
    </row>
    <row r="452" spans="1:8" x14ac:dyDescent="0.2">
      <c r="A452" s="3">
        <v>2612</v>
      </c>
      <c r="B452" s="3" t="s">
        <v>461</v>
      </c>
      <c r="C452" s="3" t="s">
        <v>461</v>
      </c>
      <c r="D452" s="3" t="s">
        <v>309</v>
      </c>
      <c r="E452" s="3" t="str">
        <v>Fahrni</v>
      </c>
      <c r="G452" s="17">
        <v>1722</v>
      </c>
      <c r="H452" s="17" t="s">
        <v>4514</v>
      </c>
    </row>
    <row r="453" spans="1:8" x14ac:dyDescent="0.2">
      <c r="A453" s="3">
        <v>2607</v>
      </c>
      <c r="B453" s="3" t="s">
        <v>462</v>
      </c>
      <c r="C453" s="3" t="s">
        <v>462</v>
      </c>
      <c r="D453" s="3" t="s">
        <v>309</v>
      </c>
      <c r="E453" s="3" t="str">
        <v>Heiligenschwendi</v>
      </c>
      <c r="G453" s="17">
        <v>1723</v>
      </c>
      <c r="H453" s="17" t="s">
        <v>4514</v>
      </c>
    </row>
    <row r="454" spans="1:8" x14ac:dyDescent="0.2">
      <c r="A454" s="3">
        <v>2608</v>
      </c>
      <c r="B454" s="3" t="s">
        <v>463</v>
      </c>
      <c r="C454" s="3" t="s">
        <v>462</v>
      </c>
      <c r="D454" s="3" t="s">
        <v>309</v>
      </c>
      <c r="E454" s="3" t="str">
        <v>Heimberg</v>
      </c>
      <c r="G454" s="17">
        <v>1724</v>
      </c>
      <c r="H454" s="17" t="s">
        <v>4514</v>
      </c>
    </row>
    <row r="455" spans="1:8" x14ac:dyDescent="0.2">
      <c r="A455" s="3">
        <v>2608</v>
      </c>
      <c r="B455" s="3" t="s">
        <v>464</v>
      </c>
      <c r="C455" s="3" t="s">
        <v>464</v>
      </c>
      <c r="D455" s="3" t="s">
        <v>309</v>
      </c>
      <c r="E455" s="3" t="str">
        <v>Hilterfingen</v>
      </c>
      <c r="G455" s="17">
        <v>1725</v>
      </c>
      <c r="H455" s="17" t="s">
        <v>4514</v>
      </c>
    </row>
    <row r="456" spans="1:8" x14ac:dyDescent="0.2">
      <c r="A456" s="3">
        <v>2333</v>
      </c>
      <c r="B456" s="3" t="s">
        <v>465</v>
      </c>
      <c r="C456" s="3" t="s">
        <v>465</v>
      </c>
      <c r="D456" s="3" t="s">
        <v>309</v>
      </c>
      <c r="E456" s="3" t="str">
        <v>Homberg</v>
      </c>
      <c r="G456" s="17">
        <v>1726</v>
      </c>
      <c r="H456" s="17" t="s">
        <v>4514</v>
      </c>
    </row>
    <row r="457" spans="1:8" x14ac:dyDescent="0.2">
      <c r="A457" s="3">
        <v>2723</v>
      </c>
      <c r="B457" s="3" t="s">
        <v>466</v>
      </c>
      <c r="C457" s="3" t="s">
        <v>466</v>
      </c>
      <c r="D457" s="3" t="s">
        <v>309</v>
      </c>
      <c r="E457" s="3" t="str">
        <v>Horrenbach-Buchen</v>
      </c>
      <c r="G457" s="17">
        <v>1727</v>
      </c>
      <c r="H457" s="17" t="s">
        <v>4514</v>
      </c>
    </row>
    <row r="458" spans="1:8" x14ac:dyDescent="0.2">
      <c r="A458" s="3">
        <v>2534</v>
      </c>
      <c r="B458" s="3" t="s">
        <v>467</v>
      </c>
      <c r="C458" s="3" t="s">
        <v>467</v>
      </c>
      <c r="D458" s="3" t="s">
        <v>309</v>
      </c>
      <c r="E458" s="3" t="str">
        <v>Oberhofen am Thunersee</v>
      </c>
      <c r="G458" s="17">
        <v>1728</v>
      </c>
      <c r="H458" s="17" t="s">
        <v>4514</v>
      </c>
    </row>
    <row r="459" spans="1:8" x14ac:dyDescent="0.2">
      <c r="A459" s="3">
        <v>2534</v>
      </c>
      <c r="B459" s="3" t="s">
        <v>468</v>
      </c>
      <c r="C459" s="3" t="s">
        <v>467</v>
      </c>
      <c r="D459" s="3" t="s">
        <v>309</v>
      </c>
      <c r="E459" s="3" t="str">
        <v>Pohlern</v>
      </c>
      <c r="G459" s="17">
        <v>1730</v>
      </c>
      <c r="H459" s="17" t="s">
        <v>4514</v>
      </c>
    </row>
    <row r="460" spans="1:8" x14ac:dyDescent="0.2">
      <c r="A460" s="3">
        <v>2616</v>
      </c>
      <c r="B460" s="3" t="s">
        <v>469</v>
      </c>
      <c r="C460" s="3" t="s">
        <v>470</v>
      </c>
      <c r="D460" s="3" t="s">
        <v>309</v>
      </c>
      <c r="E460" s="3" t="str">
        <v>Sigriswil</v>
      </c>
      <c r="G460" s="17">
        <v>1731</v>
      </c>
      <c r="H460" s="17" t="s">
        <v>4514</v>
      </c>
    </row>
    <row r="461" spans="1:8" x14ac:dyDescent="0.2">
      <c r="A461" s="3">
        <v>2538</v>
      </c>
      <c r="B461" s="3" t="s">
        <v>471</v>
      </c>
      <c r="C461" s="3" t="s">
        <v>472</v>
      </c>
      <c r="D461" s="3" t="s">
        <v>309</v>
      </c>
      <c r="E461" s="3" t="str">
        <v>Steffisburg</v>
      </c>
      <c r="G461" s="17">
        <v>1732</v>
      </c>
      <c r="H461" s="17" t="s">
        <v>4514</v>
      </c>
    </row>
    <row r="462" spans="1:8" x14ac:dyDescent="0.2">
      <c r="A462" s="3">
        <v>2610</v>
      </c>
      <c r="B462" s="3" t="s">
        <v>473</v>
      </c>
      <c r="C462" s="3" t="s">
        <v>474</v>
      </c>
      <c r="D462" s="3" t="s">
        <v>309</v>
      </c>
      <c r="E462" s="3" t="str">
        <v>Teuffenthal (BE)</v>
      </c>
      <c r="G462" s="17">
        <v>1733</v>
      </c>
      <c r="H462" s="17" t="s">
        <v>4514</v>
      </c>
    </row>
    <row r="463" spans="1:8" x14ac:dyDescent="0.2">
      <c r="A463" s="3">
        <v>2610</v>
      </c>
      <c r="B463" s="3" t="s">
        <v>475</v>
      </c>
      <c r="C463" s="3" t="s">
        <v>474</v>
      </c>
      <c r="D463" s="3" t="s">
        <v>309</v>
      </c>
      <c r="E463" s="3" t="str">
        <v>Thierachern</v>
      </c>
      <c r="G463" s="17">
        <v>1734</v>
      </c>
      <c r="H463" s="17" t="s">
        <v>4514</v>
      </c>
    </row>
    <row r="464" spans="1:8" x14ac:dyDescent="0.2">
      <c r="A464" s="3">
        <v>2610</v>
      </c>
      <c r="B464" s="3" t="s">
        <v>476</v>
      </c>
      <c r="C464" s="3" t="s">
        <v>474</v>
      </c>
      <c r="D464" s="3" t="s">
        <v>309</v>
      </c>
      <c r="E464" s="3" t="str">
        <v>Thun</v>
      </c>
      <c r="G464" s="17">
        <v>1735</v>
      </c>
      <c r="H464" s="17" t="s">
        <v>4514</v>
      </c>
    </row>
    <row r="465" spans="1:8" x14ac:dyDescent="0.2">
      <c r="A465" s="3">
        <v>2605</v>
      </c>
      <c r="B465" s="3" t="s">
        <v>477</v>
      </c>
      <c r="C465" s="3" t="s">
        <v>477</v>
      </c>
      <c r="D465" s="3" t="s">
        <v>309</v>
      </c>
      <c r="E465" s="3" t="str">
        <v>Uebeschi</v>
      </c>
      <c r="G465" s="17">
        <v>1736</v>
      </c>
      <c r="H465" s="17" t="s">
        <v>4514</v>
      </c>
    </row>
    <row r="466" spans="1:8" x14ac:dyDescent="0.2">
      <c r="A466" s="3">
        <v>2615</v>
      </c>
      <c r="B466" s="3" t="s">
        <v>478</v>
      </c>
      <c r="C466" s="3" t="s">
        <v>478</v>
      </c>
      <c r="D466" s="3" t="s">
        <v>309</v>
      </c>
      <c r="E466" s="3" t="str">
        <v>Uetendorf</v>
      </c>
      <c r="G466" s="17">
        <v>1737</v>
      </c>
      <c r="H466" s="17" t="s">
        <v>4514</v>
      </c>
    </row>
    <row r="467" spans="1:8" x14ac:dyDescent="0.2">
      <c r="A467" s="3">
        <v>2615</v>
      </c>
      <c r="B467" s="3" t="s">
        <v>479</v>
      </c>
      <c r="C467" s="3" t="s">
        <v>478</v>
      </c>
      <c r="D467" s="3" t="s">
        <v>309</v>
      </c>
      <c r="E467" s="3" t="str">
        <v>Unterlangenegg</v>
      </c>
      <c r="G467" s="17">
        <v>1738</v>
      </c>
      <c r="H467" s="17" t="s">
        <v>4514</v>
      </c>
    </row>
    <row r="468" spans="1:8" x14ac:dyDescent="0.2">
      <c r="A468" s="3">
        <v>2720</v>
      </c>
      <c r="B468" s="3" t="s">
        <v>480</v>
      </c>
      <c r="C468" s="3" t="s">
        <v>480</v>
      </c>
      <c r="D468" s="3" t="s">
        <v>309</v>
      </c>
      <c r="E468" s="3" t="str">
        <v>Wachseldorn</v>
      </c>
      <c r="G468" s="17">
        <v>1740</v>
      </c>
      <c r="H468" s="17" t="s">
        <v>4514</v>
      </c>
    </row>
    <row r="469" spans="1:8" x14ac:dyDescent="0.2">
      <c r="A469" s="3">
        <v>2722</v>
      </c>
      <c r="B469" s="3" t="s">
        <v>481</v>
      </c>
      <c r="C469" s="3" t="s">
        <v>480</v>
      </c>
      <c r="D469" s="3" t="s">
        <v>309</v>
      </c>
      <c r="E469" s="3" t="str">
        <v>Zwieselberg</v>
      </c>
      <c r="G469" s="17">
        <v>1741</v>
      </c>
      <c r="H469" s="17" t="s">
        <v>4514</v>
      </c>
    </row>
    <row r="470" spans="1:8" x14ac:dyDescent="0.2">
      <c r="A470" s="3">
        <v>2613</v>
      </c>
      <c r="B470" s="3" t="s">
        <v>482</v>
      </c>
      <c r="C470" s="3" t="s">
        <v>482</v>
      </c>
      <c r="D470" s="3" t="s">
        <v>309</v>
      </c>
      <c r="E470" s="3" t="str">
        <v>Forst-Längenbühl</v>
      </c>
      <c r="G470" s="17">
        <v>1742</v>
      </c>
      <c r="H470" s="17" t="s">
        <v>4514</v>
      </c>
    </row>
    <row r="471" spans="1:8" x14ac:dyDescent="0.2">
      <c r="A471" s="3">
        <v>2535</v>
      </c>
      <c r="B471" s="3" t="s">
        <v>483</v>
      </c>
      <c r="C471" s="3" t="s">
        <v>484</v>
      </c>
      <c r="D471" s="3" t="s">
        <v>309</v>
      </c>
      <c r="E471" s="3" t="str">
        <v>Affoltern im Emmental</v>
      </c>
      <c r="G471" s="17">
        <v>1744</v>
      </c>
      <c r="H471" s="17" t="s">
        <v>4514</v>
      </c>
    </row>
    <row r="472" spans="1:8" x14ac:dyDescent="0.2">
      <c r="A472" s="3">
        <v>2536</v>
      </c>
      <c r="B472" s="3" t="s">
        <v>485</v>
      </c>
      <c r="C472" s="3" t="s">
        <v>484</v>
      </c>
      <c r="D472" s="3" t="s">
        <v>309</v>
      </c>
      <c r="E472" s="3" t="str">
        <v>Dürrenroth</v>
      </c>
      <c r="G472" s="17">
        <v>1745</v>
      </c>
      <c r="H472" s="17" t="s">
        <v>4514</v>
      </c>
    </row>
    <row r="473" spans="1:8" x14ac:dyDescent="0.2">
      <c r="A473" s="3">
        <v>2537</v>
      </c>
      <c r="B473" s="3" t="s">
        <v>486</v>
      </c>
      <c r="C473" s="3" t="s">
        <v>484</v>
      </c>
      <c r="D473" s="3" t="s">
        <v>309</v>
      </c>
      <c r="E473" s="3" t="str">
        <v>Eriswil</v>
      </c>
      <c r="G473" s="17">
        <v>1746</v>
      </c>
      <c r="H473" s="17" t="s">
        <v>4514</v>
      </c>
    </row>
    <row r="474" spans="1:8" x14ac:dyDescent="0.2">
      <c r="A474" s="3">
        <v>2603</v>
      </c>
      <c r="B474" s="3" t="s">
        <v>487</v>
      </c>
      <c r="C474" s="3" t="s">
        <v>488</v>
      </c>
      <c r="D474" s="3" t="s">
        <v>309</v>
      </c>
      <c r="E474" s="3" t="str">
        <v>Huttwil</v>
      </c>
      <c r="G474" s="17">
        <v>1747</v>
      </c>
      <c r="H474" s="17" t="s">
        <v>4514</v>
      </c>
    </row>
    <row r="475" spans="1:8" x14ac:dyDescent="0.2">
      <c r="A475" s="3">
        <v>2604</v>
      </c>
      <c r="B475" s="3" t="s">
        <v>489</v>
      </c>
      <c r="C475" s="3" t="s">
        <v>488</v>
      </c>
      <c r="D475" s="3" t="s">
        <v>309</v>
      </c>
      <c r="E475" s="3" t="str">
        <v>Lützelflüh</v>
      </c>
      <c r="G475" s="17">
        <v>1748</v>
      </c>
      <c r="H475" s="17" t="s">
        <v>4514</v>
      </c>
    </row>
    <row r="476" spans="1:8" x14ac:dyDescent="0.2">
      <c r="A476" s="3">
        <v>3237</v>
      </c>
      <c r="B476" s="3" t="s">
        <v>490</v>
      </c>
      <c r="C476" s="3" t="s">
        <v>490</v>
      </c>
      <c r="D476" s="3" t="s">
        <v>309</v>
      </c>
      <c r="E476" s="3" t="str">
        <v>Rüegsau</v>
      </c>
      <c r="G476" s="17">
        <v>1749</v>
      </c>
      <c r="H476" s="17" t="s">
        <v>4514</v>
      </c>
    </row>
    <row r="477" spans="1:8" x14ac:dyDescent="0.2">
      <c r="A477" s="3">
        <v>3235</v>
      </c>
      <c r="B477" s="3" t="s">
        <v>491</v>
      </c>
      <c r="C477" s="3" t="s">
        <v>491</v>
      </c>
      <c r="D477" s="3" t="s">
        <v>309</v>
      </c>
      <c r="E477" s="3" t="str">
        <v>Sumiswald</v>
      </c>
      <c r="G477" s="17">
        <v>1752</v>
      </c>
      <c r="H477" s="17" t="s">
        <v>4514</v>
      </c>
    </row>
    <row r="478" spans="1:8" x14ac:dyDescent="0.2">
      <c r="A478" s="3">
        <v>2577</v>
      </c>
      <c r="B478" s="3" t="s">
        <v>492</v>
      </c>
      <c r="C478" s="3" t="s">
        <v>492</v>
      </c>
      <c r="D478" s="3" t="s">
        <v>309</v>
      </c>
      <c r="E478" s="3" t="str">
        <v>Trachselwald</v>
      </c>
      <c r="G478" s="17">
        <v>1753</v>
      </c>
      <c r="H478" s="17" t="s">
        <v>4514</v>
      </c>
    </row>
    <row r="479" spans="1:8" x14ac:dyDescent="0.2">
      <c r="A479" s="3">
        <v>3238</v>
      </c>
      <c r="B479" s="3" t="s">
        <v>493</v>
      </c>
      <c r="C479" s="3" t="s">
        <v>493</v>
      </c>
      <c r="D479" s="3" t="s">
        <v>309</v>
      </c>
      <c r="E479" s="3" t="str">
        <v>Walterswil (BE)</v>
      </c>
      <c r="G479" s="17">
        <v>1754</v>
      </c>
      <c r="H479" s="17" t="s">
        <v>4514</v>
      </c>
    </row>
    <row r="480" spans="1:8" x14ac:dyDescent="0.2">
      <c r="A480" s="3">
        <v>3236</v>
      </c>
      <c r="B480" s="3" t="s">
        <v>494</v>
      </c>
      <c r="C480" s="3" t="s">
        <v>494</v>
      </c>
      <c r="D480" s="3" t="s">
        <v>309</v>
      </c>
      <c r="E480" s="3" t="str">
        <v>Wyssachen</v>
      </c>
      <c r="G480" s="17">
        <v>1756</v>
      </c>
      <c r="H480" s="17" t="s">
        <v>4514</v>
      </c>
    </row>
    <row r="481" spans="1:8" x14ac:dyDescent="0.2">
      <c r="A481" s="3">
        <v>3232</v>
      </c>
      <c r="B481" s="3" t="s">
        <v>495</v>
      </c>
      <c r="C481" s="3" t="s">
        <v>495</v>
      </c>
      <c r="D481" s="3" t="s">
        <v>309</v>
      </c>
      <c r="E481" s="3" t="str">
        <v>Attiswil</v>
      </c>
      <c r="G481" s="17">
        <v>1757</v>
      </c>
      <c r="H481" s="17" t="s">
        <v>4514</v>
      </c>
    </row>
    <row r="482" spans="1:8" x14ac:dyDescent="0.2">
      <c r="A482" s="3">
        <v>2576</v>
      </c>
      <c r="B482" s="3" t="s">
        <v>496</v>
      </c>
      <c r="C482" s="3" t="s">
        <v>496</v>
      </c>
      <c r="D482" s="3" t="s">
        <v>309</v>
      </c>
      <c r="E482" s="3" t="str">
        <v>Berken</v>
      </c>
      <c r="G482" s="17">
        <v>1762</v>
      </c>
      <c r="H482" s="17" t="s">
        <v>4514</v>
      </c>
    </row>
    <row r="483" spans="1:8" x14ac:dyDescent="0.2">
      <c r="A483" s="3">
        <v>3225</v>
      </c>
      <c r="B483" s="3" t="s">
        <v>497</v>
      </c>
      <c r="C483" s="3" t="s">
        <v>497</v>
      </c>
      <c r="D483" s="3" t="s">
        <v>309</v>
      </c>
      <c r="E483" s="3" t="str">
        <v>Bettenhausen</v>
      </c>
      <c r="G483" s="17">
        <v>1763</v>
      </c>
      <c r="H483" s="17" t="s">
        <v>4514</v>
      </c>
    </row>
    <row r="484" spans="1:8" x14ac:dyDescent="0.2">
      <c r="A484" s="3">
        <v>2577</v>
      </c>
      <c r="B484" s="3" t="s">
        <v>498</v>
      </c>
      <c r="C484" s="3" t="s">
        <v>499</v>
      </c>
      <c r="D484" s="3" t="s">
        <v>309</v>
      </c>
      <c r="E484" s="3" t="str">
        <v>Farnern</v>
      </c>
      <c r="G484" s="17">
        <v>1772</v>
      </c>
      <c r="H484" s="17" t="s">
        <v>4514</v>
      </c>
    </row>
    <row r="485" spans="1:8" x14ac:dyDescent="0.2">
      <c r="A485" s="3">
        <v>3226</v>
      </c>
      <c r="B485" s="3" t="s">
        <v>500</v>
      </c>
      <c r="C485" s="3" t="s">
        <v>500</v>
      </c>
      <c r="D485" s="3" t="s">
        <v>309</v>
      </c>
      <c r="E485" s="3" t="str">
        <v>Graben</v>
      </c>
      <c r="G485" s="17">
        <v>1773</v>
      </c>
      <c r="H485" s="17" t="s">
        <v>4514</v>
      </c>
    </row>
    <row r="486" spans="1:8" x14ac:dyDescent="0.2">
      <c r="A486" s="3">
        <v>3233</v>
      </c>
      <c r="B486" s="3" t="s">
        <v>501</v>
      </c>
      <c r="C486" s="3" t="s">
        <v>501</v>
      </c>
      <c r="D486" s="3" t="s">
        <v>309</v>
      </c>
      <c r="E486" s="3" t="str">
        <v>Heimenhausen</v>
      </c>
      <c r="G486" s="17">
        <v>1774</v>
      </c>
      <c r="H486" s="17" t="s">
        <v>4514</v>
      </c>
    </row>
    <row r="487" spans="1:8" x14ac:dyDescent="0.2">
      <c r="A487" s="3">
        <v>3234</v>
      </c>
      <c r="B487" s="3" t="s">
        <v>502</v>
      </c>
      <c r="C487" s="3" t="s">
        <v>502</v>
      </c>
      <c r="D487" s="3" t="s">
        <v>309</v>
      </c>
      <c r="E487" s="3" t="str">
        <v>Herzogenbuchsee</v>
      </c>
      <c r="G487" s="17">
        <v>1775</v>
      </c>
      <c r="H487" s="17" t="s">
        <v>4514</v>
      </c>
    </row>
    <row r="488" spans="1:8" x14ac:dyDescent="0.2">
      <c r="A488" s="3">
        <v>3315</v>
      </c>
      <c r="B488" s="3" t="s">
        <v>503</v>
      </c>
      <c r="C488" s="3" t="s">
        <v>503</v>
      </c>
      <c r="D488" s="3" t="s">
        <v>309</v>
      </c>
      <c r="E488" s="3" t="str">
        <v>Inkwil</v>
      </c>
      <c r="G488" s="17">
        <v>1776</v>
      </c>
      <c r="H488" s="17" t="s">
        <v>4514</v>
      </c>
    </row>
    <row r="489" spans="1:8" x14ac:dyDescent="0.2">
      <c r="A489" s="3">
        <v>3315</v>
      </c>
      <c r="B489" s="3" t="s">
        <v>504</v>
      </c>
      <c r="C489" s="3" t="s">
        <v>503</v>
      </c>
      <c r="D489" s="3" t="s">
        <v>309</v>
      </c>
      <c r="E489" s="3" t="str">
        <v>Niederbipp</v>
      </c>
      <c r="G489" s="17">
        <v>1782</v>
      </c>
      <c r="H489" s="17" t="s">
        <v>4514</v>
      </c>
    </row>
    <row r="490" spans="1:8" x14ac:dyDescent="0.2">
      <c r="A490" s="3">
        <v>3053</v>
      </c>
      <c r="B490" s="3" t="s">
        <v>505</v>
      </c>
      <c r="C490" s="3" t="s">
        <v>506</v>
      </c>
      <c r="D490" s="3" t="s">
        <v>309</v>
      </c>
      <c r="E490" s="3" t="str">
        <v>Niederönz</v>
      </c>
      <c r="G490" s="17">
        <v>1783</v>
      </c>
      <c r="H490" s="17" t="s">
        <v>4514</v>
      </c>
    </row>
    <row r="491" spans="1:8" x14ac:dyDescent="0.2">
      <c r="A491" s="3">
        <v>3053</v>
      </c>
      <c r="B491" s="3" t="s">
        <v>507</v>
      </c>
      <c r="C491" s="3" t="s">
        <v>507</v>
      </c>
      <c r="D491" s="3" t="s">
        <v>309</v>
      </c>
      <c r="E491" s="3" t="str">
        <v>Oberbipp</v>
      </c>
      <c r="G491" s="17">
        <v>1784</v>
      </c>
      <c r="H491" s="17" t="s">
        <v>4514</v>
      </c>
    </row>
    <row r="492" spans="1:8" x14ac:dyDescent="0.2">
      <c r="A492" s="3">
        <v>3306</v>
      </c>
      <c r="B492" s="3" t="s">
        <v>508</v>
      </c>
      <c r="C492" s="3" t="s">
        <v>509</v>
      </c>
      <c r="D492" s="3" t="s">
        <v>309</v>
      </c>
      <c r="E492" s="3" t="str">
        <v>Ochlenberg</v>
      </c>
      <c r="G492" s="17">
        <v>1785</v>
      </c>
      <c r="H492" s="17" t="s">
        <v>4517</v>
      </c>
    </row>
    <row r="493" spans="1:8" x14ac:dyDescent="0.2">
      <c r="A493" s="3">
        <v>3308</v>
      </c>
      <c r="B493" s="3" t="s">
        <v>510</v>
      </c>
      <c r="C493" s="3" t="s">
        <v>509</v>
      </c>
      <c r="D493" s="3" t="s">
        <v>309</v>
      </c>
      <c r="E493" s="3" t="str">
        <v>Rumisberg</v>
      </c>
      <c r="G493" s="17">
        <v>1786</v>
      </c>
      <c r="H493" s="17" t="s">
        <v>4517</v>
      </c>
    </row>
    <row r="494" spans="1:8" x14ac:dyDescent="0.2">
      <c r="A494" s="3">
        <v>3309</v>
      </c>
      <c r="B494" s="3" t="s">
        <v>511</v>
      </c>
      <c r="C494" s="3" t="s">
        <v>509</v>
      </c>
      <c r="D494" s="3" t="s">
        <v>309</v>
      </c>
      <c r="E494" s="3" t="str">
        <v>Seeberg</v>
      </c>
      <c r="G494" s="17">
        <v>1787</v>
      </c>
      <c r="H494" s="17" t="s">
        <v>4517</v>
      </c>
    </row>
    <row r="495" spans="1:8" x14ac:dyDescent="0.2">
      <c r="A495" s="3">
        <v>3312</v>
      </c>
      <c r="B495" s="3" t="s">
        <v>509</v>
      </c>
      <c r="C495" s="3" t="s">
        <v>509</v>
      </c>
      <c r="D495" s="3" t="s">
        <v>309</v>
      </c>
      <c r="E495" s="3" t="str">
        <v>Thörigen</v>
      </c>
      <c r="G495" s="17">
        <v>1788</v>
      </c>
      <c r="H495" s="17" t="s">
        <v>4517</v>
      </c>
    </row>
    <row r="496" spans="1:8" x14ac:dyDescent="0.2">
      <c r="A496" s="3">
        <v>3313</v>
      </c>
      <c r="B496" s="3" t="s">
        <v>512</v>
      </c>
      <c r="C496" s="3" t="s">
        <v>509</v>
      </c>
      <c r="D496" s="3" t="s">
        <v>309</v>
      </c>
      <c r="E496" s="3" t="str">
        <v>Walliswil bei Niederbipp</v>
      </c>
      <c r="G496" s="17">
        <v>1789</v>
      </c>
      <c r="H496" s="17" t="s">
        <v>4517</v>
      </c>
    </row>
    <row r="497" spans="1:8" x14ac:dyDescent="0.2">
      <c r="A497" s="3">
        <v>3314</v>
      </c>
      <c r="B497" s="3" t="s">
        <v>513</v>
      </c>
      <c r="C497" s="3" t="s">
        <v>509</v>
      </c>
      <c r="D497" s="3" t="s">
        <v>309</v>
      </c>
      <c r="E497" s="3" t="str">
        <v>Walliswil bei Wangen</v>
      </c>
      <c r="G497" s="17">
        <v>1791</v>
      </c>
      <c r="H497" s="17" t="s">
        <v>4514</v>
      </c>
    </row>
    <row r="498" spans="1:8" x14ac:dyDescent="0.2">
      <c r="A498" s="3">
        <v>3317</v>
      </c>
      <c r="B498" s="3" t="s">
        <v>514</v>
      </c>
      <c r="C498" s="3" t="s">
        <v>509</v>
      </c>
      <c r="D498" s="3" t="s">
        <v>309</v>
      </c>
      <c r="E498" s="3" t="str">
        <v>Wangen an der Aare</v>
      </c>
      <c r="G498" s="17">
        <v>1792</v>
      </c>
      <c r="H498" s="17" t="s">
        <v>4514</v>
      </c>
    </row>
    <row r="499" spans="1:8" x14ac:dyDescent="0.2">
      <c r="A499" s="3">
        <v>3317</v>
      </c>
      <c r="B499" s="3" t="s">
        <v>515</v>
      </c>
      <c r="C499" s="3" t="s">
        <v>509</v>
      </c>
      <c r="D499" s="3" t="s">
        <v>309</v>
      </c>
      <c r="E499" s="3" t="str">
        <v>Wangenried</v>
      </c>
      <c r="G499" s="17">
        <v>1793</v>
      </c>
      <c r="H499" s="17" t="s">
        <v>4517</v>
      </c>
    </row>
    <row r="500" spans="1:8" x14ac:dyDescent="0.2">
      <c r="A500" s="3">
        <v>3303</v>
      </c>
      <c r="B500" s="3" t="s">
        <v>516</v>
      </c>
      <c r="C500" s="3" t="s">
        <v>516</v>
      </c>
      <c r="D500" s="3" t="s">
        <v>309</v>
      </c>
      <c r="E500" s="3" t="str">
        <v>Wiedlisbach</v>
      </c>
      <c r="G500" s="17">
        <v>1794</v>
      </c>
      <c r="H500" s="17" t="s">
        <v>4517</v>
      </c>
    </row>
    <row r="501" spans="1:8" x14ac:dyDescent="0.2">
      <c r="A501" s="3">
        <v>3303</v>
      </c>
      <c r="B501" s="3" t="s">
        <v>517</v>
      </c>
      <c r="C501" s="3" t="s">
        <v>516</v>
      </c>
      <c r="D501" s="3" t="s">
        <v>309</v>
      </c>
      <c r="E501" s="3" t="str">
        <v>Doppleschwand</v>
      </c>
      <c r="G501" s="17">
        <v>1795</v>
      </c>
      <c r="H501" s="17" t="s">
        <v>4517</v>
      </c>
    </row>
    <row r="502" spans="1:8" x14ac:dyDescent="0.2">
      <c r="A502" s="3">
        <v>3303</v>
      </c>
      <c r="B502" s="3" t="s">
        <v>518</v>
      </c>
      <c r="C502" s="3" t="s">
        <v>516</v>
      </c>
      <c r="D502" s="3" t="s">
        <v>309</v>
      </c>
      <c r="E502" s="3" t="str">
        <v>Entlebuch</v>
      </c>
      <c r="G502" s="17">
        <v>1796</v>
      </c>
      <c r="H502" s="17" t="s">
        <v>4517</v>
      </c>
    </row>
    <row r="503" spans="1:8" x14ac:dyDescent="0.2">
      <c r="A503" s="3">
        <v>3305</v>
      </c>
      <c r="B503" s="3" t="s">
        <v>519</v>
      </c>
      <c r="C503" s="3" t="s">
        <v>516</v>
      </c>
      <c r="D503" s="3" t="s">
        <v>309</v>
      </c>
      <c r="E503" s="3" t="str">
        <v>Flühli</v>
      </c>
      <c r="G503" s="17">
        <v>1797</v>
      </c>
      <c r="H503" s="17" t="s">
        <v>4517</v>
      </c>
    </row>
    <row r="504" spans="1:8" x14ac:dyDescent="0.2">
      <c r="A504" s="3">
        <v>3305</v>
      </c>
      <c r="B504" s="3" t="s">
        <v>520</v>
      </c>
      <c r="C504" s="3" t="s">
        <v>520</v>
      </c>
      <c r="D504" s="3" t="s">
        <v>309</v>
      </c>
      <c r="E504" s="3" t="str">
        <v>Hasle (LU)</v>
      </c>
      <c r="G504" s="17">
        <v>1800</v>
      </c>
      <c r="H504" s="17" t="s">
        <v>4513</v>
      </c>
    </row>
    <row r="505" spans="1:8" x14ac:dyDescent="0.2">
      <c r="A505" s="3">
        <v>3322</v>
      </c>
      <c r="B505" s="3" t="s">
        <v>521</v>
      </c>
      <c r="C505" s="3" t="s">
        <v>521</v>
      </c>
      <c r="D505" s="3" t="s">
        <v>309</v>
      </c>
      <c r="E505" s="3" t="str">
        <v>Romoos</v>
      </c>
      <c r="G505" s="17">
        <v>1801</v>
      </c>
      <c r="H505" s="17" t="s">
        <v>4513</v>
      </c>
    </row>
    <row r="506" spans="1:8" x14ac:dyDescent="0.2">
      <c r="A506" s="3">
        <v>3302</v>
      </c>
      <c r="B506" s="3" t="s">
        <v>522</v>
      </c>
      <c r="C506" s="3" t="s">
        <v>522</v>
      </c>
      <c r="D506" s="3" t="s">
        <v>309</v>
      </c>
      <c r="E506" s="3" t="str">
        <v>Schüpfheim</v>
      </c>
      <c r="G506" s="17">
        <v>1802</v>
      </c>
      <c r="H506" s="17" t="s">
        <v>4513</v>
      </c>
    </row>
    <row r="507" spans="1:8" x14ac:dyDescent="0.2">
      <c r="A507" s="3">
        <v>3053</v>
      </c>
      <c r="B507" s="3" t="s">
        <v>523</v>
      </c>
      <c r="C507" s="3" t="s">
        <v>523</v>
      </c>
      <c r="D507" s="3" t="s">
        <v>309</v>
      </c>
      <c r="E507" s="3" t="str">
        <v>Werthenstein</v>
      </c>
      <c r="G507" s="17">
        <v>1803</v>
      </c>
      <c r="H507" s="17" t="s">
        <v>4513</v>
      </c>
    </row>
    <row r="508" spans="1:8" x14ac:dyDescent="0.2">
      <c r="A508" s="3">
        <v>3322</v>
      </c>
      <c r="B508" s="3" t="s">
        <v>524</v>
      </c>
      <c r="C508" s="3" t="s">
        <v>524</v>
      </c>
      <c r="D508" s="3" t="s">
        <v>309</v>
      </c>
      <c r="E508" s="3" t="str">
        <v>Escholzmatt-Marbach</v>
      </c>
      <c r="G508" s="17">
        <v>1804</v>
      </c>
      <c r="H508" s="17" t="s">
        <v>4513</v>
      </c>
    </row>
    <row r="509" spans="1:8" x14ac:dyDescent="0.2">
      <c r="A509" s="3">
        <v>3427</v>
      </c>
      <c r="B509" s="3" t="s">
        <v>525</v>
      </c>
      <c r="C509" s="3" t="s">
        <v>525</v>
      </c>
      <c r="D509" s="3" t="s">
        <v>309</v>
      </c>
      <c r="E509" s="3" t="str">
        <v>Aesch (LU)</v>
      </c>
      <c r="G509" s="17">
        <v>1805</v>
      </c>
      <c r="H509" s="17" t="s">
        <v>4513</v>
      </c>
    </row>
    <row r="510" spans="1:8" x14ac:dyDescent="0.2">
      <c r="A510" s="3">
        <v>3053</v>
      </c>
      <c r="B510" s="3" t="s">
        <v>526</v>
      </c>
      <c r="C510" s="3" t="s">
        <v>526</v>
      </c>
      <c r="D510" s="3" t="s">
        <v>309</v>
      </c>
      <c r="E510" s="3" t="str">
        <v>Ballwil</v>
      </c>
      <c r="G510" s="17">
        <v>1806</v>
      </c>
      <c r="H510" s="17" t="s">
        <v>4513</v>
      </c>
    </row>
    <row r="511" spans="1:8" x14ac:dyDescent="0.2">
      <c r="A511" s="3">
        <v>3428</v>
      </c>
      <c r="B511" s="3" t="s">
        <v>527</v>
      </c>
      <c r="C511" s="3" t="s">
        <v>528</v>
      </c>
      <c r="D511" s="3" t="s">
        <v>309</v>
      </c>
      <c r="E511" s="3" t="str">
        <v>Emmen</v>
      </c>
      <c r="G511" s="17">
        <v>1807</v>
      </c>
      <c r="H511" s="17" t="s">
        <v>4513</v>
      </c>
    </row>
    <row r="512" spans="1:8" x14ac:dyDescent="0.2">
      <c r="A512" s="3">
        <v>4564</v>
      </c>
      <c r="B512" s="3" t="s">
        <v>529</v>
      </c>
      <c r="C512" s="3" t="s">
        <v>529</v>
      </c>
      <c r="D512" s="3" t="s">
        <v>309</v>
      </c>
      <c r="E512" s="3" t="str">
        <v>Ermensee</v>
      </c>
      <c r="G512" s="17">
        <v>1808</v>
      </c>
      <c r="H512" s="17" t="s">
        <v>4513</v>
      </c>
    </row>
    <row r="513" spans="1:8" x14ac:dyDescent="0.2">
      <c r="A513" s="3">
        <v>3303</v>
      </c>
      <c r="B513" s="3" t="s">
        <v>530</v>
      </c>
      <c r="C513" s="3" t="s">
        <v>531</v>
      </c>
      <c r="D513" s="3" t="s">
        <v>309</v>
      </c>
      <c r="E513" s="3" t="str">
        <v>Eschenbach (LU)</v>
      </c>
      <c r="G513" s="17">
        <v>1809</v>
      </c>
      <c r="H513" s="17" t="s">
        <v>4513</v>
      </c>
    </row>
    <row r="514" spans="1:8" x14ac:dyDescent="0.2">
      <c r="A514" s="3">
        <v>3715</v>
      </c>
      <c r="B514" s="3" t="s">
        <v>532</v>
      </c>
      <c r="C514" s="3" t="s">
        <v>532</v>
      </c>
      <c r="D514" s="3" t="s">
        <v>309</v>
      </c>
      <c r="E514" s="3" t="str">
        <v>Hitzkirch</v>
      </c>
      <c r="G514" s="17">
        <v>1814</v>
      </c>
      <c r="H514" s="17" t="s">
        <v>4513</v>
      </c>
    </row>
    <row r="515" spans="1:8" x14ac:dyDescent="0.2">
      <c r="A515" s="3">
        <v>3703</v>
      </c>
      <c r="B515" s="3" t="s">
        <v>533</v>
      </c>
      <c r="C515" s="3" t="s">
        <v>534</v>
      </c>
      <c r="D515" s="3" t="s">
        <v>309</v>
      </c>
      <c r="E515" s="3" t="str">
        <v>Hochdorf</v>
      </c>
      <c r="G515" s="17">
        <v>1815</v>
      </c>
      <c r="H515" s="17" t="s">
        <v>4513</v>
      </c>
    </row>
    <row r="516" spans="1:8" x14ac:dyDescent="0.2">
      <c r="A516" s="3">
        <v>3703</v>
      </c>
      <c r="B516" s="3" t="s">
        <v>535</v>
      </c>
      <c r="C516" s="3" t="s">
        <v>534</v>
      </c>
      <c r="D516" s="3" t="s">
        <v>309</v>
      </c>
      <c r="E516" s="3" t="str">
        <v>Hohenrain</v>
      </c>
      <c r="G516" s="17">
        <v>1816</v>
      </c>
      <c r="H516" s="17" t="s">
        <v>4513</v>
      </c>
    </row>
    <row r="517" spans="1:8" x14ac:dyDescent="0.2">
      <c r="A517" s="3">
        <v>3711</v>
      </c>
      <c r="B517" s="3" t="s">
        <v>536</v>
      </c>
      <c r="C517" s="3" t="s">
        <v>534</v>
      </c>
      <c r="D517" s="3" t="s">
        <v>309</v>
      </c>
      <c r="E517" s="3" t="str">
        <v>Inwil</v>
      </c>
      <c r="G517" s="17">
        <v>1817</v>
      </c>
      <c r="H517" s="17" t="s">
        <v>4513</v>
      </c>
    </row>
    <row r="518" spans="1:8" x14ac:dyDescent="0.2">
      <c r="A518" s="3">
        <v>3714</v>
      </c>
      <c r="B518" s="3" t="s">
        <v>537</v>
      </c>
      <c r="C518" s="3" t="s">
        <v>537</v>
      </c>
      <c r="D518" s="3" t="s">
        <v>309</v>
      </c>
      <c r="E518" s="3" t="str">
        <v>Rain</v>
      </c>
      <c r="G518" s="17">
        <v>1820</v>
      </c>
      <c r="H518" s="17" t="s">
        <v>4513</v>
      </c>
    </row>
    <row r="519" spans="1:8" x14ac:dyDescent="0.2">
      <c r="A519" s="3">
        <v>3724</v>
      </c>
      <c r="B519" s="3" t="s">
        <v>538</v>
      </c>
      <c r="C519" s="3" t="s">
        <v>537</v>
      </c>
      <c r="D519" s="3" t="s">
        <v>309</v>
      </c>
      <c r="E519" s="3" t="str">
        <v>Römerswil</v>
      </c>
      <c r="G519" s="17">
        <v>1822</v>
      </c>
      <c r="H519" s="17" t="s">
        <v>4513</v>
      </c>
    </row>
    <row r="520" spans="1:8" x14ac:dyDescent="0.2">
      <c r="A520" s="3">
        <v>3725</v>
      </c>
      <c r="B520" s="3" t="s">
        <v>539</v>
      </c>
      <c r="C520" s="3" t="s">
        <v>537</v>
      </c>
      <c r="D520" s="3" t="s">
        <v>309</v>
      </c>
      <c r="E520" s="3" t="str">
        <v>Rothenburg</v>
      </c>
      <c r="G520" s="17">
        <v>1823</v>
      </c>
      <c r="H520" s="17" t="s">
        <v>4513</v>
      </c>
    </row>
    <row r="521" spans="1:8" x14ac:dyDescent="0.2">
      <c r="A521" s="3">
        <v>3716</v>
      </c>
      <c r="B521" s="3" t="s">
        <v>540</v>
      </c>
      <c r="C521" s="3" t="s">
        <v>540</v>
      </c>
      <c r="D521" s="3" t="s">
        <v>309</v>
      </c>
      <c r="E521" s="3" t="str">
        <v>Schongau</v>
      </c>
      <c r="G521" s="17">
        <v>1824</v>
      </c>
      <c r="H521" s="17" t="s">
        <v>4513</v>
      </c>
    </row>
    <row r="522" spans="1:8" x14ac:dyDescent="0.2">
      <c r="A522" s="3">
        <v>3717</v>
      </c>
      <c r="B522" s="3" t="s">
        <v>541</v>
      </c>
      <c r="C522" s="3" t="s">
        <v>540</v>
      </c>
      <c r="D522" s="3" t="s">
        <v>309</v>
      </c>
      <c r="E522" s="3" t="str">
        <v>Adligenswil</v>
      </c>
      <c r="G522" s="17">
        <v>1832</v>
      </c>
      <c r="H522" s="17" t="s">
        <v>4513</v>
      </c>
    </row>
    <row r="523" spans="1:8" x14ac:dyDescent="0.2">
      <c r="A523" s="3">
        <v>3718</v>
      </c>
      <c r="B523" s="3" t="s">
        <v>542</v>
      </c>
      <c r="C523" s="3" t="s">
        <v>542</v>
      </c>
      <c r="D523" s="3" t="s">
        <v>309</v>
      </c>
      <c r="E523" s="3" t="str">
        <v>Buchrain</v>
      </c>
      <c r="G523" s="17">
        <v>1833</v>
      </c>
      <c r="H523" s="17" t="s">
        <v>4513</v>
      </c>
    </row>
    <row r="524" spans="1:8" x14ac:dyDescent="0.2">
      <c r="A524" s="3">
        <v>3704</v>
      </c>
      <c r="B524" s="3" t="s">
        <v>543</v>
      </c>
      <c r="C524" s="3" t="s">
        <v>543</v>
      </c>
      <c r="D524" s="3" t="s">
        <v>309</v>
      </c>
      <c r="E524" s="3" t="str">
        <v>Dierikon</v>
      </c>
      <c r="G524" s="17">
        <v>1844</v>
      </c>
      <c r="H524" s="17" t="s">
        <v>4519</v>
      </c>
    </row>
    <row r="525" spans="1:8" x14ac:dyDescent="0.2">
      <c r="A525" s="3">
        <v>3711</v>
      </c>
      <c r="B525" s="3" t="s">
        <v>544</v>
      </c>
      <c r="C525" s="3" t="s">
        <v>545</v>
      </c>
      <c r="D525" s="3" t="s">
        <v>309</v>
      </c>
      <c r="E525" s="3" t="str">
        <v>Ebikon</v>
      </c>
      <c r="G525" s="17">
        <v>1845</v>
      </c>
      <c r="H525" s="17" t="s">
        <v>4519</v>
      </c>
    </row>
    <row r="526" spans="1:8" x14ac:dyDescent="0.2">
      <c r="A526" s="3">
        <v>3713</v>
      </c>
      <c r="B526" s="3" t="s">
        <v>545</v>
      </c>
      <c r="C526" s="3" t="s">
        <v>545</v>
      </c>
      <c r="D526" s="3" t="s">
        <v>309</v>
      </c>
      <c r="E526" s="3" t="str">
        <v>Gisikon</v>
      </c>
      <c r="G526" s="17">
        <v>1846</v>
      </c>
      <c r="H526" s="17" t="s">
        <v>4519</v>
      </c>
    </row>
    <row r="527" spans="1:8" x14ac:dyDescent="0.2">
      <c r="A527" s="3">
        <v>3714</v>
      </c>
      <c r="B527" s="3" t="s">
        <v>546</v>
      </c>
      <c r="C527" s="3" t="s">
        <v>545</v>
      </c>
      <c r="D527" s="3" t="s">
        <v>309</v>
      </c>
      <c r="E527" s="3" t="str">
        <v>Greppen</v>
      </c>
      <c r="G527" s="17">
        <v>1847</v>
      </c>
      <c r="H527" s="17" t="s">
        <v>4519</v>
      </c>
    </row>
    <row r="528" spans="1:8" x14ac:dyDescent="0.2">
      <c r="A528" s="3">
        <v>3722</v>
      </c>
      <c r="B528" s="3" t="s">
        <v>547</v>
      </c>
      <c r="C528" s="3" t="s">
        <v>545</v>
      </c>
      <c r="D528" s="3" t="s">
        <v>309</v>
      </c>
      <c r="E528" s="3" t="str">
        <v>Honau</v>
      </c>
      <c r="G528" s="17">
        <v>1852</v>
      </c>
      <c r="H528" s="17" t="s">
        <v>4519</v>
      </c>
    </row>
    <row r="529" spans="1:8" x14ac:dyDescent="0.2">
      <c r="A529" s="3">
        <v>3723</v>
      </c>
      <c r="B529" s="3" t="s">
        <v>548</v>
      </c>
      <c r="C529" s="3" t="s">
        <v>545</v>
      </c>
      <c r="D529" s="3" t="s">
        <v>309</v>
      </c>
      <c r="E529" s="3" t="str">
        <v>Horw</v>
      </c>
      <c r="G529" s="17">
        <v>1853</v>
      </c>
      <c r="H529" s="17" t="s">
        <v>4519</v>
      </c>
    </row>
    <row r="530" spans="1:8" x14ac:dyDescent="0.2">
      <c r="A530" s="3">
        <v>3800</v>
      </c>
      <c r="B530" s="3" t="s">
        <v>549</v>
      </c>
      <c r="C530" s="3" t="s">
        <v>550</v>
      </c>
      <c r="D530" s="3" t="s">
        <v>309</v>
      </c>
      <c r="E530" s="3" t="str">
        <v>Kriens</v>
      </c>
      <c r="G530" s="17">
        <v>1854</v>
      </c>
      <c r="H530" s="17" t="s">
        <v>4519</v>
      </c>
    </row>
    <row r="531" spans="1:8" x14ac:dyDescent="0.2">
      <c r="A531" s="3">
        <v>3803</v>
      </c>
      <c r="B531" s="3" t="s">
        <v>550</v>
      </c>
      <c r="C531" s="3" t="s">
        <v>550</v>
      </c>
      <c r="D531" s="3" t="s">
        <v>309</v>
      </c>
      <c r="E531" s="3" t="str">
        <v>Luzern</v>
      </c>
      <c r="G531" s="17">
        <v>1856</v>
      </c>
      <c r="H531" s="17" t="s">
        <v>4519</v>
      </c>
    </row>
    <row r="532" spans="1:8" x14ac:dyDescent="0.2">
      <c r="A532" s="3">
        <v>3806</v>
      </c>
      <c r="B532" s="3" t="s">
        <v>551</v>
      </c>
      <c r="C532" s="3" t="s">
        <v>552</v>
      </c>
      <c r="D532" s="3" t="s">
        <v>309</v>
      </c>
      <c r="E532" s="3" t="str">
        <v>Malters</v>
      </c>
      <c r="G532" s="17">
        <v>1860</v>
      </c>
      <c r="H532" s="17" t="s">
        <v>4519</v>
      </c>
    </row>
    <row r="533" spans="1:8" x14ac:dyDescent="0.2">
      <c r="A533" s="3">
        <v>3855</v>
      </c>
      <c r="B533" s="3" t="s">
        <v>553</v>
      </c>
      <c r="C533" s="3" t="s">
        <v>554</v>
      </c>
      <c r="D533" s="3" t="s">
        <v>309</v>
      </c>
      <c r="E533" s="3" t="str">
        <v>Meggen</v>
      </c>
      <c r="G533" s="17">
        <v>1862</v>
      </c>
      <c r="H533" s="17" t="s">
        <v>4518</v>
      </c>
    </row>
    <row r="534" spans="1:8" x14ac:dyDescent="0.2">
      <c r="A534" s="3">
        <v>3855</v>
      </c>
      <c r="B534" s="3" t="s">
        <v>555</v>
      </c>
      <c r="C534" s="3" t="s">
        <v>554</v>
      </c>
      <c r="D534" s="3" t="s">
        <v>309</v>
      </c>
      <c r="E534" s="3" t="str">
        <v>Meierskappel</v>
      </c>
      <c r="G534" s="17">
        <v>1863</v>
      </c>
      <c r="H534" s="17" t="s">
        <v>4519</v>
      </c>
    </row>
    <row r="535" spans="1:8" x14ac:dyDescent="0.2">
      <c r="A535" s="3">
        <v>3856</v>
      </c>
      <c r="B535" s="3" t="s">
        <v>556</v>
      </c>
      <c r="C535" s="3" t="s">
        <v>556</v>
      </c>
      <c r="D535" s="3" t="s">
        <v>309</v>
      </c>
      <c r="E535" s="3" t="str">
        <v>Root</v>
      </c>
      <c r="G535" s="17">
        <v>1864</v>
      </c>
      <c r="H535" s="17" t="s">
        <v>4519</v>
      </c>
    </row>
    <row r="536" spans="1:8" x14ac:dyDescent="0.2">
      <c r="A536" s="3">
        <v>3707</v>
      </c>
      <c r="B536" s="3" t="s">
        <v>557</v>
      </c>
      <c r="C536" s="3" t="s">
        <v>557</v>
      </c>
      <c r="D536" s="3" t="s">
        <v>309</v>
      </c>
      <c r="E536" s="3" t="str">
        <v>Schwarzenberg</v>
      </c>
      <c r="G536" s="17">
        <v>1865</v>
      </c>
      <c r="H536" s="17" t="s">
        <v>4519</v>
      </c>
    </row>
    <row r="537" spans="1:8" x14ac:dyDescent="0.2">
      <c r="A537" s="3">
        <v>3816</v>
      </c>
      <c r="B537" s="3" t="s">
        <v>558</v>
      </c>
      <c r="C537" s="3" t="s">
        <v>559</v>
      </c>
      <c r="D537" s="3" t="s">
        <v>309</v>
      </c>
      <c r="E537" s="3" t="str">
        <v>Udligenswil</v>
      </c>
      <c r="G537" s="17">
        <v>1866</v>
      </c>
      <c r="H537" s="17" t="s">
        <v>4519</v>
      </c>
    </row>
    <row r="538" spans="1:8" x14ac:dyDescent="0.2">
      <c r="A538" s="3">
        <v>3818</v>
      </c>
      <c r="B538" s="3" t="s">
        <v>559</v>
      </c>
      <c r="C538" s="3" t="s">
        <v>559</v>
      </c>
      <c r="D538" s="3" t="s">
        <v>309</v>
      </c>
      <c r="E538" s="3" t="str">
        <v>Vitznau</v>
      </c>
      <c r="G538" s="17">
        <v>1867</v>
      </c>
      <c r="H538" s="17" t="s">
        <v>4519</v>
      </c>
    </row>
    <row r="539" spans="1:8" x14ac:dyDescent="0.2">
      <c r="A539" s="3">
        <v>3814</v>
      </c>
      <c r="B539" s="3" t="s">
        <v>560</v>
      </c>
      <c r="C539" s="3" t="s">
        <v>560</v>
      </c>
      <c r="D539" s="3" t="s">
        <v>309</v>
      </c>
      <c r="E539" s="3" t="str">
        <v>Weggis</v>
      </c>
      <c r="G539" s="17">
        <v>1868</v>
      </c>
      <c r="H539" s="17" t="s">
        <v>4519</v>
      </c>
    </row>
    <row r="540" spans="1:8" x14ac:dyDescent="0.2">
      <c r="A540" s="3">
        <v>3812</v>
      </c>
      <c r="B540" s="3" t="s">
        <v>561</v>
      </c>
      <c r="C540" s="3" t="s">
        <v>562</v>
      </c>
      <c r="D540" s="3" t="s">
        <v>309</v>
      </c>
      <c r="E540" s="3" t="str">
        <v>Beromünster</v>
      </c>
      <c r="G540" s="17">
        <v>1869</v>
      </c>
      <c r="H540" s="17" t="s">
        <v>4519</v>
      </c>
    </row>
    <row r="541" spans="1:8" x14ac:dyDescent="0.2">
      <c r="A541" s="3">
        <v>3815</v>
      </c>
      <c r="B541" s="3" t="s">
        <v>563</v>
      </c>
      <c r="C541" s="3" t="s">
        <v>562</v>
      </c>
      <c r="D541" s="3" t="s">
        <v>309</v>
      </c>
      <c r="E541" s="3" t="str">
        <v>Büron</v>
      </c>
      <c r="G541" s="17">
        <v>1870</v>
      </c>
      <c r="H541" s="17" t="s">
        <v>4519</v>
      </c>
    </row>
    <row r="542" spans="1:8" x14ac:dyDescent="0.2">
      <c r="A542" s="3">
        <v>3815</v>
      </c>
      <c r="B542" s="3" t="s">
        <v>562</v>
      </c>
      <c r="C542" s="3" t="s">
        <v>562</v>
      </c>
      <c r="D542" s="3" t="s">
        <v>309</v>
      </c>
      <c r="E542" s="3" t="str">
        <v>Buttisholz</v>
      </c>
      <c r="G542" s="17">
        <v>1871</v>
      </c>
      <c r="H542" s="17" t="s">
        <v>4519</v>
      </c>
    </row>
    <row r="543" spans="1:8" x14ac:dyDescent="0.2">
      <c r="A543" s="3">
        <v>3804</v>
      </c>
      <c r="B543" s="3" t="s">
        <v>564</v>
      </c>
      <c r="C543" s="3" t="s">
        <v>564</v>
      </c>
      <c r="D543" s="3" t="s">
        <v>309</v>
      </c>
      <c r="E543" s="3" t="str">
        <v>Eich</v>
      </c>
      <c r="G543" s="17">
        <v>1872</v>
      </c>
      <c r="H543" s="17" t="s">
        <v>4519</v>
      </c>
    </row>
    <row r="544" spans="1:8" x14ac:dyDescent="0.2">
      <c r="A544" s="3">
        <v>3858</v>
      </c>
      <c r="B544" s="3" t="s">
        <v>565</v>
      </c>
      <c r="C544" s="3" t="s">
        <v>566</v>
      </c>
      <c r="D544" s="3" t="s">
        <v>309</v>
      </c>
      <c r="E544" s="3" t="str">
        <v>Geuensee</v>
      </c>
      <c r="G544" s="17">
        <v>1873</v>
      </c>
      <c r="H544" s="17" t="s">
        <v>4519</v>
      </c>
    </row>
    <row r="545" spans="1:8" x14ac:dyDescent="0.2">
      <c r="A545" s="3">
        <v>3800</v>
      </c>
      <c r="B545" s="3" t="s">
        <v>567</v>
      </c>
      <c r="C545" s="3" t="s">
        <v>567</v>
      </c>
      <c r="D545" s="3" t="s">
        <v>309</v>
      </c>
      <c r="E545" s="3" t="str">
        <v>Grosswangen</v>
      </c>
      <c r="G545" s="17">
        <v>1874</v>
      </c>
      <c r="H545" s="17" t="s">
        <v>4519</v>
      </c>
    </row>
    <row r="546" spans="1:8" x14ac:dyDescent="0.2">
      <c r="A546" s="3">
        <v>3807</v>
      </c>
      <c r="B546" s="3" t="s">
        <v>568</v>
      </c>
      <c r="C546" s="3" t="s">
        <v>568</v>
      </c>
      <c r="D546" s="3" t="s">
        <v>309</v>
      </c>
      <c r="E546" s="3" t="str">
        <v>Hildisrieden</v>
      </c>
      <c r="G546" s="17">
        <v>1875</v>
      </c>
      <c r="H546" s="17" t="s">
        <v>4519</v>
      </c>
    </row>
    <row r="547" spans="1:8" x14ac:dyDescent="0.2">
      <c r="A547" s="3">
        <v>3822</v>
      </c>
      <c r="B547" s="3" t="s">
        <v>569</v>
      </c>
      <c r="C547" s="3" t="s">
        <v>569</v>
      </c>
      <c r="D547" s="3" t="s">
        <v>309</v>
      </c>
      <c r="E547" s="3" t="str">
        <v>Knutwil</v>
      </c>
      <c r="G547" s="17">
        <v>1880</v>
      </c>
      <c r="H547" s="17" t="s">
        <v>4519</v>
      </c>
    </row>
    <row r="548" spans="1:8" x14ac:dyDescent="0.2">
      <c r="A548" s="3">
        <v>3822</v>
      </c>
      <c r="B548" s="3" t="s">
        <v>570</v>
      </c>
      <c r="C548" s="3" t="s">
        <v>569</v>
      </c>
      <c r="D548" s="3" t="s">
        <v>309</v>
      </c>
      <c r="E548" s="3" t="str">
        <v>Mauensee</v>
      </c>
      <c r="G548" s="17">
        <v>1882</v>
      </c>
      <c r="H548" s="17" t="s">
        <v>4519</v>
      </c>
    </row>
    <row r="549" spans="1:8" x14ac:dyDescent="0.2">
      <c r="A549" s="3">
        <v>3823</v>
      </c>
      <c r="B549" s="3" t="s">
        <v>571</v>
      </c>
      <c r="C549" s="3" t="s">
        <v>569</v>
      </c>
      <c r="D549" s="3" t="s">
        <v>309</v>
      </c>
      <c r="E549" s="3" t="str">
        <v>Neuenkirch</v>
      </c>
      <c r="G549" s="17">
        <v>1884</v>
      </c>
      <c r="H549" s="17" t="s">
        <v>4519</v>
      </c>
    </row>
    <row r="550" spans="1:8" x14ac:dyDescent="0.2">
      <c r="A550" s="3">
        <v>3823</v>
      </c>
      <c r="B550" s="3" t="s">
        <v>572</v>
      </c>
      <c r="C550" s="3" t="s">
        <v>569</v>
      </c>
      <c r="D550" s="3" t="s">
        <v>309</v>
      </c>
      <c r="E550" s="3" t="str">
        <v>Nottwil</v>
      </c>
      <c r="G550" s="17">
        <v>1885</v>
      </c>
      <c r="H550" s="17" t="s">
        <v>4519</v>
      </c>
    </row>
    <row r="551" spans="1:8" x14ac:dyDescent="0.2">
      <c r="A551" s="3">
        <v>3823</v>
      </c>
      <c r="B551" s="3" t="s">
        <v>573</v>
      </c>
      <c r="C551" s="3" t="s">
        <v>569</v>
      </c>
      <c r="D551" s="3" t="s">
        <v>309</v>
      </c>
      <c r="E551" s="3" t="str">
        <v>Oberkirch</v>
      </c>
      <c r="G551" s="17">
        <v>1890</v>
      </c>
      <c r="H551" s="17" t="s">
        <v>4519</v>
      </c>
    </row>
    <row r="552" spans="1:8" x14ac:dyDescent="0.2">
      <c r="A552" s="3">
        <v>3824</v>
      </c>
      <c r="B552" s="3" t="s">
        <v>574</v>
      </c>
      <c r="C552" s="3" t="s">
        <v>569</v>
      </c>
      <c r="D552" s="3" t="s">
        <v>309</v>
      </c>
      <c r="E552" s="3" t="str">
        <v>Rickenbach (LU)</v>
      </c>
      <c r="G552" s="17">
        <v>1891</v>
      </c>
      <c r="H552" s="17" t="s">
        <v>4519</v>
      </c>
    </row>
    <row r="553" spans="1:8" x14ac:dyDescent="0.2">
      <c r="A553" s="3">
        <v>3825</v>
      </c>
      <c r="B553" s="3" t="s">
        <v>575</v>
      </c>
      <c r="C553" s="3" t="s">
        <v>569</v>
      </c>
      <c r="D553" s="3" t="s">
        <v>309</v>
      </c>
      <c r="E553" s="3" t="str">
        <v>Ruswil</v>
      </c>
      <c r="G553" s="17">
        <v>1892</v>
      </c>
      <c r="H553" s="17" t="s">
        <v>4519</v>
      </c>
    </row>
    <row r="554" spans="1:8" x14ac:dyDescent="0.2">
      <c r="A554" s="3">
        <v>3826</v>
      </c>
      <c r="B554" s="3" t="s">
        <v>576</v>
      </c>
      <c r="C554" s="3" t="s">
        <v>569</v>
      </c>
      <c r="D554" s="3" t="s">
        <v>309</v>
      </c>
      <c r="E554" s="3" t="str">
        <v>Schenkon</v>
      </c>
      <c r="G554" s="17">
        <v>1893</v>
      </c>
      <c r="H554" s="17" t="s">
        <v>4519</v>
      </c>
    </row>
    <row r="555" spans="1:8" x14ac:dyDescent="0.2">
      <c r="A555" s="3">
        <v>3706</v>
      </c>
      <c r="B555" s="3" t="s">
        <v>577</v>
      </c>
      <c r="C555" s="3" t="s">
        <v>577</v>
      </c>
      <c r="D555" s="3" t="s">
        <v>309</v>
      </c>
      <c r="E555" s="3" t="str">
        <v>Schlierbach</v>
      </c>
      <c r="G555" s="17">
        <v>1895</v>
      </c>
      <c r="H555" s="17" t="s">
        <v>4519</v>
      </c>
    </row>
    <row r="556" spans="1:8" x14ac:dyDescent="0.2">
      <c r="A556" s="3">
        <v>3816</v>
      </c>
      <c r="B556" s="3" t="s">
        <v>578</v>
      </c>
      <c r="C556" s="3" t="s">
        <v>578</v>
      </c>
      <c r="D556" s="3" t="s">
        <v>309</v>
      </c>
      <c r="E556" s="3" t="str">
        <v>Sempach</v>
      </c>
      <c r="G556" s="17">
        <v>1896</v>
      </c>
      <c r="H556" s="17" t="s">
        <v>4519</v>
      </c>
    </row>
    <row r="557" spans="1:8" x14ac:dyDescent="0.2">
      <c r="A557" s="3">
        <v>3800</v>
      </c>
      <c r="B557" s="3" t="s">
        <v>579</v>
      </c>
      <c r="C557" s="3" t="s">
        <v>580</v>
      </c>
      <c r="D557" s="3" t="s">
        <v>309</v>
      </c>
      <c r="E557" s="3" t="str">
        <v>Sursee</v>
      </c>
      <c r="G557" s="17">
        <v>1897</v>
      </c>
      <c r="H557" s="17" t="s">
        <v>4519</v>
      </c>
    </row>
    <row r="558" spans="1:8" x14ac:dyDescent="0.2">
      <c r="A558" s="3">
        <v>3853</v>
      </c>
      <c r="B558" s="3" t="s">
        <v>581</v>
      </c>
      <c r="C558" s="3" t="s">
        <v>582</v>
      </c>
      <c r="D558" s="3" t="s">
        <v>309</v>
      </c>
      <c r="E558" s="3" t="str">
        <v>Triengen</v>
      </c>
      <c r="G558" s="17">
        <v>1898</v>
      </c>
      <c r="H558" s="17" t="s">
        <v>4519</v>
      </c>
    </row>
    <row r="559" spans="1:8" x14ac:dyDescent="0.2">
      <c r="A559" s="3">
        <v>3854</v>
      </c>
      <c r="B559" s="3" t="s">
        <v>583</v>
      </c>
      <c r="C559" s="3" t="s">
        <v>583</v>
      </c>
      <c r="D559" s="3" t="s">
        <v>309</v>
      </c>
      <c r="E559" s="3" t="str">
        <v>Wolhusen</v>
      </c>
      <c r="G559" s="17">
        <v>1899</v>
      </c>
      <c r="H559" s="17" t="s">
        <v>4519</v>
      </c>
    </row>
    <row r="560" spans="1:8" x14ac:dyDescent="0.2">
      <c r="A560" s="3">
        <v>3805</v>
      </c>
      <c r="B560" s="3" t="s">
        <v>584</v>
      </c>
      <c r="C560" s="3" t="s">
        <v>585</v>
      </c>
      <c r="D560" s="3" t="s">
        <v>309</v>
      </c>
      <c r="E560" s="3" t="str">
        <v>Alberswil</v>
      </c>
      <c r="G560" s="17">
        <v>1902</v>
      </c>
      <c r="H560" s="17" t="s">
        <v>4521</v>
      </c>
    </row>
    <row r="561" spans="1:8" x14ac:dyDescent="0.2">
      <c r="A561" s="3">
        <v>3852</v>
      </c>
      <c r="B561" s="3" t="s">
        <v>586</v>
      </c>
      <c r="C561" s="3" t="s">
        <v>585</v>
      </c>
      <c r="D561" s="3" t="s">
        <v>309</v>
      </c>
      <c r="E561" s="3" t="str">
        <v>Altbüron</v>
      </c>
      <c r="G561" s="17">
        <v>1903</v>
      </c>
      <c r="H561" s="17" t="s">
        <v>4521</v>
      </c>
    </row>
    <row r="562" spans="1:8" x14ac:dyDescent="0.2">
      <c r="A562" s="3">
        <v>3813</v>
      </c>
      <c r="B562" s="3" t="s">
        <v>587</v>
      </c>
      <c r="C562" s="3" t="s">
        <v>587</v>
      </c>
      <c r="D562" s="3" t="s">
        <v>309</v>
      </c>
      <c r="E562" s="3" t="str">
        <v>Altishofen</v>
      </c>
      <c r="G562" s="17">
        <v>1904</v>
      </c>
      <c r="H562" s="17" t="s">
        <v>4521</v>
      </c>
    </row>
    <row r="563" spans="1:8" x14ac:dyDescent="0.2">
      <c r="A563" s="3">
        <v>3855</v>
      </c>
      <c r="B563" s="3" t="s">
        <v>588</v>
      </c>
      <c r="C563" s="3" t="s">
        <v>589</v>
      </c>
      <c r="D563" s="3" t="s">
        <v>309</v>
      </c>
      <c r="E563" s="3" t="str">
        <v>Dagmersellen</v>
      </c>
      <c r="G563" s="17">
        <v>1905</v>
      </c>
      <c r="H563" s="17" t="s">
        <v>4521</v>
      </c>
    </row>
    <row r="564" spans="1:8" x14ac:dyDescent="0.2">
      <c r="A564" s="3">
        <v>3800</v>
      </c>
      <c r="B564" s="3" t="s">
        <v>590</v>
      </c>
      <c r="C564" s="3" t="s">
        <v>590</v>
      </c>
      <c r="D564" s="3" t="s">
        <v>309</v>
      </c>
      <c r="E564" s="3" t="str">
        <v>Egolzwil</v>
      </c>
      <c r="G564" s="17">
        <v>1906</v>
      </c>
      <c r="H564" s="17" t="s">
        <v>4521</v>
      </c>
    </row>
    <row r="565" spans="1:8" x14ac:dyDescent="0.2">
      <c r="A565" s="3">
        <v>3812</v>
      </c>
      <c r="B565" s="3" t="s">
        <v>561</v>
      </c>
      <c r="C565" s="3" t="s">
        <v>561</v>
      </c>
      <c r="D565" s="3" t="s">
        <v>309</v>
      </c>
      <c r="E565" s="3" t="str">
        <v>Ettiswil</v>
      </c>
      <c r="G565" s="17">
        <v>1907</v>
      </c>
      <c r="H565" s="17" t="s">
        <v>4521</v>
      </c>
    </row>
    <row r="566" spans="1:8" x14ac:dyDescent="0.2">
      <c r="A566" s="3">
        <v>3508</v>
      </c>
      <c r="B566" s="3" t="s">
        <v>591</v>
      </c>
      <c r="C566" s="3" t="s">
        <v>592</v>
      </c>
      <c r="D566" s="3" t="s">
        <v>309</v>
      </c>
      <c r="E566" s="3" t="str">
        <v>Fischbach</v>
      </c>
      <c r="G566" s="17">
        <v>1908</v>
      </c>
      <c r="H566" s="17" t="s">
        <v>4521</v>
      </c>
    </row>
    <row r="567" spans="1:8" x14ac:dyDescent="0.2">
      <c r="A567" s="3">
        <v>3507</v>
      </c>
      <c r="B567" s="3" t="s">
        <v>593</v>
      </c>
      <c r="C567" s="3" t="s">
        <v>593</v>
      </c>
      <c r="D567" s="3" t="s">
        <v>309</v>
      </c>
      <c r="E567" s="3" t="str">
        <v>Grossdietwil</v>
      </c>
      <c r="G567" s="17">
        <v>1911</v>
      </c>
      <c r="H567" s="17" t="s">
        <v>4521</v>
      </c>
    </row>
    <row r="568" spans="1:8" x14ac:dyDescent="0.2">
      <c r="A568" s="3">
        <v>3533</v>
      </c>
      <c r="B568" s="3" t="s">
        <v>594</v>
      </c>
      <c r="C568" s="3" t="s">
        <v>594</v>
      </c>
      <c r="D568" s="3" t="s">
        <v>309</v>
      </c>
      <c r="E568" s="3" t="str">
        <v>Hergiswil bei Willisau</v>
      </c>
      <c r="G568" s="17">
        <v>1912</v>
      </c>
      <c r="H568" s="17" t="s">
        <v>4521</v>
      </c>
    </row>
    <row r="569" spans="1:8" x14ac:dyDescent="0.2">
      <c r="A569" s="3">
        <v>3671</v>
      </c>
      <c r="B569" s="3" t="s">
        <v>595</v>
      </c>
      <c r="C569" s="3" t="s">
        <v>595</v>
      </c>
      <c r="D569" s="3" t="s">
        <v>309</v>
      </c>
      <c r="E569" s="3" t="str">
        <v>Luthern</v>
      </c>
      <c r="G569" s="17">
        <v>1913</v>
      </c>
      <c r="H569" s="17" t="s">
        <v>4521</v>
      </c>
    </row>
    <row r="570" spans="1:8" x14ac:dyDescent="0.2">
      <c r="A570" s="3">
        <v>3510</v>
      </c>
      <c r="B570" s="3" t="s">
        <v>596</v>
      </c>
      <c r="C570" s="3" t="s">
        <v>596</v>
      </c>
      <c r="D570" s="3" t="s">
        <v>309</v>
      </c>
      <c r="E570" s="3" t="str">
        <v>Menznau</v>
      </c>
      <c r="G570" s="17">
        <v>1914</v>
      </c>
      <c r="H570" s="17" t="s">
        <v>4521</v>
      </c>
    </row>
    <row r="571" spans="1:8" x14ac:dyDescent="0.2">
      <c r="A571" s="3">
        <v>3082</v>
      </c>
      <c r="B571" s="3" t="s">
        <v>597</v>
      </c>
      <c r="C571" s="3" t="s">
        <v>598</v>
      </c>
      <c r="D571" s="3" t="s">
        <v>309</v>
      </c>
      <c r="E571" s="3" t="str">
        <v>Nebikon</v>
      </c>
      <c r="G571" s="17">
        <v>1918</v>
      </c>
      <c r="H571" s="17" t="s">
        <v>4522</v>
      </c>
    </row>
    <row r="572" spans="1:8" x14ac:dyDescent="0.2">
      <c r="A572" s="3">
        <v>3506</v>
      </c>
      <c r="B572" s="3" t="s">
        <v>598</v>
      </c>
      <c r="C572" s="3" t="s">
        <v>598</v>
      </c>
      <c r="D572" s="3" t="s">
        <v>309</v>
      </c>
      <c r="E572" s="3" t="str">
        <v>Pfaffnau</v>
      </c>
      <c r="G572" s="17">
        <v>1920</v>
      </c>
      <c r="H572" s="17" t="s">
        <v>4521</v>
      </c>
    </row>
    <row r="573" spans="1:8" x14ac:dyDescent="0.2">
      <c r="A573" s="3">
        <v>3510</v>
      </c>
      <c r="B573" s="3" t="s">
        <v>599</v>
      </c>
      <c r="C573" s="3" t="s">
        <v>599</v>
      </c>
      <c r="D573" s="3" t="s">
        <v>309</v>
      </c>
      <c r="E573" s="3" t="str">
        <v>Reiden</v>
      </c>
      <c r="G573" s="17">
        <v>1921</v>
      </c>
      <c r="H573" s="17" t="s">
        <v>4521</v>
      </c>
    </row>
    <row r="574" spans="1:8" x14ac:dyDescent="0.2">
      <c r="A574" s="3">
        <v>3671</v>
      </c>
      <c r="B574" s="3" t="s">
        <v>600</v>
      </c>
      <c r="C574" s="3" t="s">
        <v>600</v>
      </c>
      <c r="D574" s="3" t="s">
        <v>309</v>
      </c>
      <c r="E574" s="3" t="str">
        <v>Roggliswil</v>
      </c>
      <c r="G574" s="17">
        <v>1922</v>
      </c>
      <c r="H574" s="17" t="s">
        <v>4521</v>
      </c>
    </row>
    <row r="575" spans="1:8" x14ac:dyDescent="0.2">
      <c r="A575" s="3">
        <v>3629</v>
      </c>
      <c r="B575" s="3" t="s">
        <v>601</v>
      </c>
      <c r="C575" s="3" t="s">
        <v>601</v>
      </c>
      <c r="D575" s="3" t="s">
        <v>309</v>
      </c>
      <c r="E575" s="3" t="str">
        <v>Schötz</v>
      </c>
      <c r="G575" s="17">
        <v>1923</v>
      </c>
      <c r="H575" s="17" t="s">
        <v>4521</v>
      </c>
    </row>
    <row r="576" spans="1:8" x14ac:dyDescent="0.2">
      <c r="A576" s="3">
        <v>3503</v>
      </c>
      <c r="B576" s="3" t="s">
        <v>602</v>
      </c>
      <c r="C576" s="3" t="s">
        <v>603</v>
      </c>
      <c r="D576" s="3" t="s">
        <v>309</v>
      </c>
      <c r="E576" s="3" t="str">
        <v>Ufhusen</v>
      </c>
      <c r="G576" s="17">
        <v>1925</v>
      </c>
      <c r="H576" s="17" t="s">
        <v>4521</v>
      </c>
    </row>
    <row r="577" spans="1:8" x14ac:dyDescent="0.2">
      <c r="A577" s="3">
        <v>3510</v>
      </c>
      <c r="B577" s="3" t="s">
        <v>603</v>
      </c>
      <c r="C577" s="3" t="s">
        <v>603</v>
      </c>
      <c r="D577" s="3" t="s">
        <v>309</v>
      </c>
      <c r="E577" s="3" t="str">
        <v>Wauwil</v>
      </c>
      <c r="G577" s="17">
        <v>1926</v>
      </c>
      <c r="H577" s="17" t="s">
        <v>4521</v>
      </c>
    </row>
    <row r="578" spans="1:8" x14ac:dyDescent="0.2">
      <c r="A578" s="3">
        <v>3434</v>
      </c>
      <c r="B578" s="3" t="s">
        <v>604</v>
      </c>
      <c r="C578" s="3" t="s">
        <v>605</v>
      </c>
      <c r="D578" s="3" t="s">
        <v>309</v>
      </c>
      <c r="E578" s="3" t="str">
        <v>Wikon</v>
      </c>
      <c r="G578" s="17">
        <v>1927</v>
      </c>
      <c r="H578" s="17" t="s">
        <v>4521</v>
      </c>
    </row>
    <row r="579" spans="1:8" x14ac:dyDescent="0.2">
      <c r="A579" s="3">
        <v>3434</v>
      </c>
      <c r="B579" s="3" t="s">
        <v>605</v>
      </c>
      <c r="C579" s="3" t="s">
        <v>605</v>
      </c>
      <c r="D579" s="3" t="s">
        <v>309</v>
      </c>
      <c r="E579" s="3" t="str">
        <v>Zell (LU)</v>
      </c>
      <c r="G579" s="17">
        <v>1928</v>
      </c>
      <c r="H579" s="17" t="s">
        <v>4521</v>
      </c>
    </row>
    <row r="580" spans="1:8" x14ac:dyDescent="0.2">
      <c r="A580" s="3">
        <v>3673</v>
      </c>
      <c r="B580" s="3" t="s">
        <v>606</v>
      </c>
      <c r="C580" s="3" t="s">
        <v>606</v>
      </c>
      <c r="D580" s="3" t="s">
        <v>309</v>
      </c>
      <c r="E580" s="3" t="str">
        <v>Willisau</v>
      </c>
      <c r="G580" s="17">
        <v>1929</v>
      </c>
      <c r="H580" s="17" t="s">
        <v>4521</v>
      </c>
    </row>
    <row r="581" spans="1:8" x14ac:dyDescent="0.2">
      <c r="A581" s="3">
        <v>3532</v>
      </c>
      <c r="B581" s="3" t="s">
        <v>607</v>
      </c>
      <c r="C581" s="3" t="s">
        <v>607</v>
      </c>
      <c r="D581" s="3" t="s">
        <v>309</v>
      </c>
      <c r="E581" s="3" t="str">
        <v>Altdorf (UR)</v>
      </c>
      <c r="G581" s="17">
        <v>1932</v>
      </c>
      <c r="H581" s="17" t="s">
        <v>4521</v>
      </c>
    </row>
    <row r="582" spans="1:8" x14ac:dyDescent="0.2">
      <c r="A582" s="3">
        <v>3083</v>
      </c>
      <c r="B582" s="3" t="s">
        <v>608</v>
      </c>
      <c r="C582" s="3" t="s">
        <v>609</v>
      </c>
      <c r="D582" s="3" t="s">
        <v>309</v>
      </c>
      <c r="E582" s="3" t="str">
        <v>Andermatt</v>
      </c>
      <c r="G582" s="17">
        <v>1933</v>
      </c>
      <c r="H582" s="17" t="s">
        <v>4521</v>
      </c>
    </row>
    <row r="583" spans="1:8" x14ac:dyDescent="0.2">
      <c r="A583" s="3">
        <v>3110</v>
      </c>
      <c r="B583" s="3" t="s">
        <v>609</v>
      </c>
      <c r="C583" s="3" t="s">
        <v>609</v>
      </c>
      <c r="D583" s="3" t="s">
        <v>309</v>
      </c>
      <c r="E583" s="3" t="str">
        <v>Attinghausen</v>
      </c>
      <c r="G583" s="17">
        <v>1934</v>
      </c>
      <c r="H583" s="17" t="s">
        <v>4521</v>
      </c>
    </row>
    <row r="584" spans="1:8" x14ac:dyDescent="0.2">
      <c r="A584" s="3">
        <v>3111</v>
      </c>
      <c r="B584" s="3" t="s">
        <v>610</v>
      </c>
      <c r="C584" s="3" t="s">
        <v>609</v>
      </c>
      <c r="D584" s="3" t="s">
        <v>309</v>
      </c>
      <c r="E584" s="3" t="str">
        <v>Bürglen (UR)</v>
      </c>
      <c r="G584" s="17">
        <v>1936</v>
      </c>
      <c r="H584" s="17" t="s">
        <v>4522</v>
      </c>
    </row>
    <row r="585" spans="1:8" x14ac:dyDescent="0.2">
      <c r="A585" s="3">
        <v>3504</v>
      </c>
      <c r="B585" s="3" t="s">
        <v>611</v>
      </c>
      <c r="C585" s="3" t="s">
        <v>611</v>
      </c>
      <c r="D585" s="3" t="s">
        <v>309</v>
      </c>
      <c r="E585" s="3" t="str">
        <v>Erstfeld</v>
      </c>
      <c r="G585" s="17">
        <v>1937</v>
      </c>
      <c r="H585" s="17" t="s">
        <v>4521</v>
      </c>
    </row>
    <row r="586" spans="1:8" x14ac:dyDescent="0.2">
      <c r="A586" s="3">
        <v>3672</v>
      </c>
      <c r="B586" s="3" t="s">
        <v>612</v>
      </c>
      <c r="C586" s="3" t="s">
        <v>612</v>
      </c>
      <c r="D586" s="3" t="s">
        <v>309</v>
      </c>
      <c r="E586" s="3" t="str">
        <v>Flüelen</v>
      </c>
      <c r="G586" s="17">
        <v>1938</v>
      </c>
      <c r="H586" s="17" t="s">
        <v>4522</v>
      </c>
    </row>
    <row r="587" spans="1:8" x14ac:dyDescent="0.2">
      <c r="A587" s="3">
        <v>3672</v>
      </c>
      <c r="B587" s="3" t="s">
        <v>613</v>
      </c>
      <c r="C587" s="3" t="s">
        <v>612</v>
      </c>
      <c r="D587" s="3" t="s">
        <v>309</v>
      </c>
      <c r="E587" s="3" t="str">
        <v>Göschenen</v>
      </c>
      <c r="G587" s="17">
        <v>1941</v>
      </c>
      <c r="H587" s="17" t="s">
        <v>4521</v>
      </c>
    </row>
    <row r="588" spans="1:8" x14ac:dyDescent="0.2">
      <c r="A588" s="3">
        <v>3674</v>
      </c>
      <c r="B588" s="3" t="s">
        <v>614</v>
      </c>
      <c r="C588" s="3" t="s">
        <v>612</v>
      </c>
      <c r="D588" s="3" t="s">
        <v>309</v>
      </c>
      <c r="E588" s="3" t="str">
        <v>Gurtnellen</v>
      </c>
      <c r="G588" s="17">
        <v>1942</v>
      </c>
      <c r="H588" s="17" t="s">
        <v>4521</v>
      </c>
    </row>
    <row r="589" spans="1:8" x14ac:dyDescent="0.2">
      <c r="A589" s="3">
        <v>3531</v>
      </c>
      <c r="B589" s="3" t="s">
        <v>615</v>
      </c>
      <c r="C589" s="3" t="s">
        <v>615</v>
      </c>
      <c r="D589" s="3" t="s">
        <v>309</v>
      </c>
      <c r="E589" s="3" t="str">
        <v>Hospental</v>
      </c>
      <c r="G589" s="17">
        <v>1943</v>
      </c>
      <c r="H589" s="17" t="s">
        <v>4521</v>
      </c>
    </row>
    <row r="590" spans="1:8" x14ac:dyDescent="0.2">
      <c r="A590" s="3">
        <v>3629</v>
      </c>
      <c r="B590" s="3" t="s">
        <v>616</v>
      </c>
      <c r="C590" s="3" t="s">
        <v>616</v>
      </c>
      <c r="D590" s="3" t="s">
        <v>309</v>
      </c>
      <c r="E590" s="3" t="str">
        <v>Isenthal</v>
      </c>
      <c r="G590" s="17">
        <v>1944</v>
      </c>
      <c r="H590" s="17" t="s">
        <v>4522</v>
      </c>
    </row>
    <row r="591" spans="1:8" x14ac:dyDescent="0.2">
      <c r="A591" s="3">
        <v>3113</v>
      </c>
      <c r="B591" s="3" t="s">
        <v>617</v>
      </c>
      <c r="C591" s="3" t="s">
        <v>617</v>
      </c>
      <c r="D591" s="3" t="s">
        <v>309</v>
      </c>
      <c r="E591" s="3" t="str">
        <v>Realp</v>
      </c>
      <c r="G591" s="17">
        <v>1945</v>
      </c>
      <c r="H591" s="17" t="s">
        <v>4521</v>
      </c>
    </row>
    <row r="592" spans="1:8" x14ac:dyDescent="0.2">
      <c r="A592" s="3">
        <v>3512</v>
      </c>
      <c r="B592" s="3" t="s">
        <v>618</v>
      </c>
      <c r="C592" s="3" t="s">
        <v>618</v>
      </c>
      <c r="D592" s="3" t="s">
        <v>309</v>
      </c>
      <c r="E592" s="3" t="str">
        <v>Schattdorf</v>
      </c>
      <c r="G592" s="17">
        <v>1946</v>
      </c>
      <c r="H592" s="17" t="s">
        <v>4522</v>
      </c>
    </row>
    <row r="593" spans="1:8" x14ac:dyDescent="0.2">
      <c r="A593" s="3">
        <v>3513</v>
      </c>
      <c r="B593" s="3" t="s">
        <v>619</v>
      </c>
      <c r="C593" s="3" t="s">
        <v>618</v>
      </c>
      <c r="D593" s="3" t="s">
        <v>309</v>
      </c>
      <c r="E593" s="3" t="str">
        <v>Seedorf (UR)</v>
      </c>
      <c r="G593" s="17">
        <v>1947</v>
      </c>
      <c r="H593" s="17" t="s">
        <v>4521</v>
      </c>
    </row>
    <row r="594" spans="1:8" x14ac:dyDescent="0.2">
      <c r="A594" s="3">
        <v>3075</v>
      </c>
      <c r="B594" s="3" t="s">
        <v>620</v>
      </c>
      <c r="C594" s="3" t="s">
        <v>621</v>
      </c>
      <c r="D594" s="3" t="s">
        <v>309</v>
      </c>
      <c r="E594" s="3" t="str">
        <v>Seelisberg</v>
      </c>
      <c r="G594" s="17">
        <v>1948</v>
      </c>
      <c r="H594" s="17" t="s">
        <v>4521</v>
      </c>
    </row>
    <row r="595" spans="1:8" x14ac:dyDescent="0.2">
      <c r="A595" s="3">
        <v>3075</v>
      </c>
      <c r="B595" s="3" t="s">
        <v>622</v>
      </c>
      <c r="C595" s="3" t="s">
        <v>621</v>
      </c>
      <c r="D595" s="3" t="s">
        <v>309</v>
      </c>
      <c r="E595" s="3" t="str">
        <v>Silenen</v>
      </c>
      <c r="G595" s="17">
        <v>1950</v>
      </c>
      <c r="H595" s="17" t="s">
        <v>4521</v>
      </c>
    </row>
    <row r="596" spans="1:8" x14ac:dyDescent="0.2">
      <c r="A596" s="3">
        <v>3076</v>
      </c>
      <c r="B596" s="3" t="s">
        <v>621</v>
      </c>
      <c r="C596" s="3" t="s">
        <v>621</v>
      </c>
      <c r="D596" s="3" t="s">
        <v>309</v>
      </c>
      <c r="E596" s="3" t="str">
        <v>Sisikon</v>
      </c>
      <c r="G596" s="17">
        <v>1955</v>
      </c>
      <c r="H596" s="17" t="s">
        <v>4521</v>
      </c>
    </row>
    <row r="597" spans="1:8" x14ac:dyDescent="0.2">
      <c r="A597" s="3">
        <v>3077</v>
      </c>
      <c r="B597" s="3" t="s">
        <v>623</v>
      </c>
      <c r="C597" s="3" t="s">
        <v>621</v>
      </c>
      <c r="D597" s="3" t="s">
        <v>309</v>
      </c>
      <c r="E597" s="3" t="str">
        <v>Spiringen</v>
      </c>
      <c r="G597" s="17">
        <v>1957</v>
      </c>
      <c r="H597" s="17" t="s">
        <v>4521</v>
      </c>
    </row>
    <row r="598" spans="1:8" x14ac:dyDescent="0.2">
      <c r="A598" s="3">
        <v>3078</v>
      </c>
      <c r="B598" s="3" t="s">
        <v>624</v>
      </c>
      <c r="C598" s="3" t="s">
        <v>621</v>
      </c>
      <c r="D598" s="3" t="s">
        <v>309</v>
      </c>
      <c r="E598" s="3" t="str">
        <v>Unterschächen</v>
      </c>
      <c r="G598" s="17">
        <v>1958</v>
      </c>
      <c r="H598" s="17" t="s">
        <v>4521</v>
      </c>
    </row>
    <row r="599" spans="1:8" x14ac:dyDescent="0.2">
      <c r="A599" s="3">
        <v>3532</v>
      </c>
      <c r="B599" s="3" t="s">
        <v>625</v>
      </c>
      <c r="C599" s="3" t="s">
        <v>625</v>
      </c>
      <c r="D599" s="3" t="s">
        <v>309</v>
      </c>
      <c r="E599" s="3" t="str">
        <v>Wassen</v>
      </c>
      <c r="G599" s="17">
        <v>1961</v>
      </c>
      <c r="H599" s="17" t="s">
        <v>4522</v>
      </c>
    </row>
    <row r="600" spans="1:8" x14ac:dyDescent="0.2">
      <c r="A600" s="3">
        <v>3504</v>
      </c>
      <c r="B600" s="3" t="s">
        <v>626</v>
      </c>
      <c r="C600" s="3" t="s">
        <v>626</v>
      </c>
      <c r="D600" s="3" t="s">
        <v>309</v>
      </c>
      <c r="E600" s="3" t="str">
        <v>Einsiedeln</v>
      </c>
      <c r="G600" s="17">
        <v>1962</v>
      </c>
      <c r="H600" s="17" t="s">
        <v>4521</v>
      </c>
    </row>
    <row r="601" spans="1:8" x14ac:dyDescent="0.2">
      <c r="A601" s="3">
        <v>3112</v>
      </c>
      <c r="B601" s="3" t="s">
        <v>627</v>
      </c>
      <c r="C601" s="3" t="s">
        <v>628</v>
      </c>
      <c r="D601" s="3" t="s">
        <v>309</v>
      </c>
      <c r="E601" s="3" t="str">
        <v>Gersau</v>
      </c>
      <c r="G601" s="17">
        <v>1963</v>
      </c>
      <c r="H601" s="17" t="s">
        <v>4521</v>
      </c>
    </row>
    <row r="602" spans="1:8" x14ac:dyDescent="0.2">
      <c r="A602" s="3">
        <v>3114</v>
      </c>
      <c r="B602" s="3" t="s">
        <v>629</v>
      </c>
      <c r="C602" s="3" t="s">
        <v>629</v>
      </c>
      <c r="D602" s="3" t="s">
        <v>309</v>
      </c>
      <c r="E602" s="3" t="str">
        <v>Feusisberg</v>
      </c>
      <c r="G602" s="17">
        <v>1964</v>
      </c>
      <c r="H602" s="17" t="s">
        <v>4521</v>
      </c>
    </row>
    <row r="603" spans="1:8" x14ac:dyDescent="0.2">
      <c r="A603" s="3">
        <v>3206</v>
      </c>
      <c r="B603" s="3" t="s">
        <v>630</v>
      </c>
      <c r="C603" s="3" t="s">
        <v>631</v>
      </c>
      <c r="D603" s="3" t="s">
        <v>309</v>
      </c>
      <c r="E603" s="3" t="str">
        <v>Freienbach</v>
      </c>
      <c r="G603" s="17">
        <v>1965</v>
      </c>
      <c r="H603" s="17" t="s">
        <v>4521</v>
      </c>
    </row>
    <row r="604" spans="1:8" x14ac:dyDescent="0.2">
      <c r="A604" s="3">
        <v>3206</v>
      </c>
      <c r="B604" s="3" t="s">
        <v>631</v>
      </c>
      <c r="C604" s="3" t="s">
        <v>631</v>
      </c>
      <c r="D604" s="3" t="s">
        <v>309</v>
      </c>
      <c r="E604" s="3" t="str">
        <v>Wollerau</v>
      </c>
      <c r="G604" s="17">
        <v>1966</v>
      </c>
      <c r="H604" s="17" t="s">
        <v>4521</v>
      </c>
    </row>
    <row r="605" spans="1:8" x14ac:dyDescent="0.2">
      <c r="A605" s="3">
        <v>3206</v>
      </c>
      <c r="B605" s="3" t="s">
        <v>632</v>
      </c>
      <c r="C605" s="3" t="s">
        <v>631</v>
      </c>
      <c r="D605" s="3" t="s">
        <v>309</v>
      </c>
      <c r="E605" s="3" t="str">
        <v>Küssnacht (SZ)</v>
      </c>
      <c r="G605" s="17">
        <v>1967</v>
      </c>
      <c r="H605" s="17" t="s">
        <v>4521</v>
      </c>
    </row>
    <row r="606" spans="1:8" x14ac:dyDescent="0.2">
      <c r="A606" s="3">
        <v>3206</v>
      </c>
      <c r="B606" s="3" t="s">
        <v>633</v>
      </c>
      <c r="C606" s="3" t="s">
        <v>631</v>
      </c>
      <c r="D606" s="3" t="s">
        <v>309</v>
      </c>
      <c r="E606" s="3" t="str">
        <v>Altendorf</v>
      </c>
      <c r="G606" s="17">
        <v>1968</v>
      </c>
      <c r="H606" s="17" t="s">
        <v>4522</v>
      </c>
    </row>
    <row r="607" spans="1:8" x14ac:dyDescent="0.2">
      <c r="A607" s="3">
        <v>3202</v>
      </c>
      <c r="B607" s="3" t="s">
        <v>634</v>
      </c>
      <c r="C607" s="3" t="s">
        <v>634</v>
      </c>
      <c r="D607" s="3" t="s">
        <v>309</v>
      </c>
      <c r="E607" s="3" t="str">
        <v>Galgenen</v>
      </c>
      <c r="G607" s="17">
        <v>1969</v>
      </c>
      <c r="H607" s="17" t="s">
        <v>4522</v>
      </c>
    </row>
    <row r="608" spans="1:8" x14ac:dyDescent="0.2">
      <c r="A608" s="3">
        <v>3208</v>
      </c>
      <c r="B608" s="3" t="s">
        <v>635</v>
      </c>
      <c r="C608" s="3" t="s">
        <v>635</v>
      </c>
      <c r="D608" s="3" t="s">
        <v>309</v>
      </c>
      <c r="E608" s="3" t="str">
        <v>Innerthal</v>
      </c>
      <c r="G608" s="17">
        <v>1971</v>
      </c>
      <c r="H608" s="17" t="s">
        <v>4521</v>
      </c>
    </row>
    <row r="609" spans="1:8" x14ac:dyDescent="0.2">
      <c r="A609" s="3">
        <v>3179</v>
      </c>
      <c r="B609" s="3" t="s">
        <v>636</v>
      </c>
      <c r="C609" s="3" t="s">
        <v>636</v>
      </c>
      <c r="D609" s="3" t="s">
        <v>309</v>
      </c>
      <c r="E609" s="3" t="str">
        <v>Lachen</v>
      </c>
      <c r="G609" s="17">
        <v>1972</v>
      </c>
      <c r="H609" s="17" t="s">
        <v>4522</v>
      </c>
    </row>
    <row r="610" spans="1:8" x14ac:dyDescent="0.2">
      <c r="A610" s="3">
        <v>3177</v>
      </c>
      <c r="B610" s="3" t="s">
        <v>637</v>
      </c>
      <c r="C610" s="3" t="s">
        <v>638</v>
      </c>
      <c r="D610" s="3" t="s">
        <v>309</v>
      </c>
      <c r="E610" s="3" t="str">
        <v>Reichenburg</v>
      </c>
      <c r="G610" s="17">
        <v>1973</v>
      </c>
      <c r="H610" s="17" t="s">
        <v>4522</v>
      </c>
    </row>
    <row r="611" spans="1:8" x14ac:dyDescent="0.2">
      <c r="A611" s="3">
        <v>3203</v>
      </c>
      <c r="B611" s="3" t="s">
        <v>639</v>
      </c>
      <c r="C611" s="3" t="s">
        <v>639</v>
      </c>
      <c r="D611" s="3" t="s">
        <v>309</v>
      </c>
      <c r="E611" s="3" t="str">
        <v>Schübelbach</v>
      </c>
      <c r="G611" s="17">
        <v>1974</v>
      </c>
      <c r="H611" s="17" t="s">
        <v>4521</v>
      </c>
    </row>
    <row r="612" spans="1:8" x14ac:dyDescent="0.2">
      <c r="A612" s="3">
        <v>3204</v>
      </c>
      <c r="B612" s="3" t="s">
        <v>640</v>
      </c>
      <c r="C612" s="3" t="s">
        <v>639</v>
      </c>
      <c r="D612" s="3" t="s">
        <v>309</v>
      </c>
      <c r="E612" s="3" t="str">
        <v>Tuggen</v>
      </c>
      <c r="G612" s="17">
        <v>1975</v>
      </c>
      <c r="H612" s="17" t="s">
        <v>4521</v>
      </c>
    </row>
    <row r="613" spans="1:8" x14ac:dyDescent="0.2">
      <c r="A613" s="3">
        <v>3205</v>
      </c>
      <c r="B613" s="3" t="s">
        <v>641</v>
      </c>
      <c r="C613" s="3" t="s">
        <v>639</v>
      </c>
      <c r="D613" s="3" t="s">
        <v>309</v>
      </c>
      <c r="E613" s="3" t="str">
        <v>Vorderthal</v>
      </c>
      <c r="G613" s="17">
        <v>1976</v>
      </c>
      <c r="H613" s="17" t="s">
        <v>4521</v>
      </c>
    </row>
    <row r="614" spans="1:8" x14ac:dyDescent="0.2">
      <c r="A614" s="3">
        <v>1797</v>
      </c>
      <c r="B614" s="3" t="s">
        <v>642</v>
      </c>
      <c r="C614" s="3" t="s">
        <v>642</v>
      </c>
      <c r="D614" s="3" t="s">
        <v>309</v>
      </c>
      <c r="E614" s="3" t="str">
        <v>Wangen (SZ)</v>
      </c>
      <c r="G614" s="17">
        <v>1977</v>
      </c>
      <c r="H614" s="17" t="s">
        <v>4522</v>
      </c>
    </row>
    <row r="615" spans="1:8" x14ac:dyDescent="0.2">
      <c r="A615" s="3">
        <v>3176</v>
      </c>
      <c r="B615" s="3" t="s">
        <v>643</v>
      </c>
      <c r="C615" s="3" t="s">
        <v>643</v>
      </c>
      <c r="D615" s="3" t="s">
        <v>309</v>
      </c>
      <c r="E615" s="3" t="str">
        <v>Alpthal</v>
      </c>
      <c r="G615" s="17">
        <v>1978</v>
      </c>
      <c r="H615" s="17" t="s">
        <v>4522</v>
      </c>
    </row>
    <row r="616" spans="1:8" x14ac:dyDescent="0.2">
      <c r="A616" s="3">
        <v>3207</v>
      </c>
      <c r="B616" s="3" t="s">
        <v>644</v>
      </c>
      <c r="C616" s="3" t="s">
        <v>644</v>
      </c>
      <c r="D616" s="3" t="s">
        <v>309</v>
      </c>
      <c r="E616" s="3" t="str">
        <v>Arth</v>
      </c>
      <c r="G616" s="17">
        <v>1981</v>
      </c>
      <c r="H616" s="17" t="s">
        <v>4521</v>
      </c>
    </row>
    <row r="617" spans="1:8" x14ac:dyDescent="0.2">
      <c r="A617" s="3">
        <v>2744</v>
      </c>
      <c r="B617" s="3" t="s">
        <v>645</v>
      </c>
      <c r="C617" s="3" t="s">
        <v>645</v>
      </c>
      <c r="D617" s="3" t="s">
        <v>309</v>
      </c>
      <c r="E617" s="3" t="str">
        <v>Illgau</v>
      </c>
      <c r="G617" s="17">
        <v>1982</v>
      </c>
      <c r="H617" s="17" t="s">
        <v>4521</v>
      </c>
    </row>
    <row r="618" spans="1:8" x14ac:dyDescent="0.2">
      <c r="A618" s="3">
        <v>2735</v>
      </c>
      <c r="B618" s="3" t="s">
        <v>646</v>
      </c>
      <c r="C618" s="3" t="s">
        <v>646</v>
      </c>
      <c r="D618" s="3" t="s">
        <v>309</v>
      </c>
      <c r="E618" s="3" t="str">
        <v>Ingenbohl</v>
      </c>
      <c r="G618" s="17">
        <v>1983</v>
      </c>
      <c r="H618" s="17" t="s">
        <v>4521</v>
      </c>
    </row>
    <row r="619" spans="1:8" x14ac:dyDescent="0.2">
      <c r="A619" s="3">
        <v>2747</v>
      </c>
      <c r="B619" s="3" t="s">
        <v>647</v>
      </c>
      <c r="C619" s="3" t="s">
        <v>648</v>
      </c>
      <c r="D619" s="3" t="s">
        <v>309</v>
      </c>
      <c r="E619" s="3" t="str">
        <v>Lauerz</v>
      </c>
      <c r="G619" s="17">
        <v>1984</v>
      </c>
      <c r="H619" s="17" t="s">
        <v>4522</v>
      </c>
    </row>
    <row r="620" spans="1:8" x14ac:dyDescent="0.2">
      <c r="A620" s="3">
        <v>2738</v>
      </c>
      <c r="B620" s="3" t="s">
        <v>649</v>
      </c>
      <c r="C620" s="3" t="s">
        <v>649</v>
      </c>
      <c r="D620" s="3" t="s">
        <v>309</v>
      </c>
      <c r="E620" s="3" t="str">
        <v>Morschach</v>
      </c>
      <c r="G620" s="17">
        <v>1985</v>
      </c>
      <c r="H620" s="17" t="s">
        <v>4522</v>
      </c>
    </row>
    <row r="621" spans="1:8" x14ac:dyDescent="0.2">
      <c r="A621" s="3">
        <v>2746</v>
      </c>
      <c r="B621" s="3" t="s">
        <v>650</v>
      </c>
      <c r="C621" s="3" t="s">
        <v>650</v>
      </c>
      <c r="D621" s="3" t="s">
        <v>309</v>
      </c>
      <c r="E621" s="3" t="str">
        <v>Muotathal</v>
      </c>
      <c r="G621" s="17">
        <v>1986</v>
      </c>
      <c r="H621" s="17" t="s">
        <v>4523</v>
      </c>
    </row>
    <row r="622" spans="1:8" x14ac:dyDescent="0.2">
      <c r="A622" s="3">
        <v>2743</v>
      </c>
      <c r="B622" s="3" t="s">
        <v>651</v>
      </c>
      <c r="C622" s="3" t="s">
        <v>651</v>
      </c>
      <c r="D622" s="3" t="s">
        <v>309</v>
      </c>
      <c r="E622" s="3" t="str">
        <v>Oberiberg</v>
      </c>
      <c r="G622" s="17">
        <v>1987</v>
      </c>
      <c r="H622" s="17" t="s">
        <v>4521</v>
      </c>
    </row>
    <row r="623" spans="1:8" x14ac:dyDescent="0.2">
      <c r="A623" s="3">
        <v>2745</v>
      </c>
      <c r="B623" s="3" t="s">
        <v>652</v>
      </c>
      <c r="C623" s="3" t="s">
        <v>652</v>
      </c>
      <c r="D623" s="3" t="s">
        <v>309</v>
      </c>
      <c r="E623" s="3" t="str">
        <v>Riemenstalden</v>
      </c>
      <c r="G623" s="17">
        <v>1988</v>
      </c>
      <c r="H623" s="17" t="s">
        <v>4522</v>
      </c>
    </row>
    <row r="624" spans="1:8" x14ac:dyDescent="0.2">
      <c r="A624" s="3">
        <v>2732</v>
      </c>
      <c r="B624" s="3" t="s">
        <v>653</v>
      </c>
      <c r="C624" s="3" t="s">
        <v>653</v>
      </c>
      <c r="D624" s="3" t="s">
        <v>309</v>
      </c>
      <c r="E624" s="3" t="str">
        <v>Rothenthurm</v>
      </c>
      <c r="G624" s="17">
        <v>1991</v>
      </c>
      <c r="H624" s="17" t="s">
        <v>4521</v>
      </c>
    </row>
    <row r="625" spans="1:8" x14ac:dyDescent="0.2">
      <c r="A625" s="3">
        <v>2740</v>
      </c>
      <c r="B625" s="3" t="s">
        <v>654</v>
      </c>
      <c r="C625" s="3" t="s">
        <v>654</v>
      </c>
      <c r="D625" s="3" t="s">
        <v>309</v>
      </c>
      <c r="E625" s="3" t="str">
        <v>Sattel</v>
      </c>
      <c r="G625" s="17">
        <v>1992</v>
      </c>
      <c r="H625" s="17" t="s">
        <v>4521</v>
      </c>
    </row>
    <row r="626" spans="1:8" x14ac:dyDescent="0.2">
      <c r="A626" s="3">
        <v>2742</v>
      </c>
      <c r="B626" s="3" t="s">
        <v>655</v>
      </c>
      <c r="C626" s="3" t="s">
        <v>655</v>
      </c>
      <c r="D626" s="3" t="s">
        <v>309</v>
      </c>
      <c r="E626" s="3" t="str">
        <v>Schwyz</v>
      </c>
      <c r="G626" s="17">
        <v>1993</v>
      </c>
      <c r="H626" s="17" t="s">
        <v>4521</v>
      </c>
    </row>
    <row r="627" spans="1:8" x14ac:dyDescent="0.2">
      <c r="A627" s="3">
        <v>2732</v>
      </c>
      <c r="B627" s="3" t="s">
        <v>656</v>
      </c>
      <c r="C627" s="3" t="s">
        <v>656</v>
      </c>
      <c r="D627" s="3" t="s">
        <v>309</v>
      </c>
      <c r="E627" s="3" t="str">
        <v>Steinen</v>
      </c>
      <c r="G627" s="17">
        <v>1994</v>
      </c>
      <c r="H627" s="17" t="s">
        <v>4521</v>
      </c>
    </row>
    <row r="628" spans="1:8" x14ac:dyDescent="0.2">
      <c r="A628" s="3">
        <v>2762</v>
      </c>
      <c r="B628" s="3" t="s">
        <v>657</v>
      </c>
      <c r="C628" s="3" t="s">
        <v>658</v>
      </c>
      <c r="D628" s="3" t="s">
        <v>309</v>
      </c>
      <c r="E628" s="3" t="str">
        <v>Steinerberg</v>
      </c>
      <c r="G628" s="17">
        <v>1996</v>
      </c>
      <c r="H628" s="17" t="s">
        <v>4521</v>
      </c>
    </row>
    <row r="629" spans="1:8" x14ac:dyDescent="0.2">
      <c r="A629" s="3">
        <v>2712</v>
      </c>
      <c r="B629" s="3" t="s">
        <v>659</v>
      </c>
      <c r="C629" s="3" t="s">
        <v>660</v>
      </c>
      <c r="D629" s="3" t="s">
        <v>309</v>
      </c>
      <c r="E629" s="3" t="str">
        <v>Unteriberg</v>
      </c>
      <c r="G629" s="17">
        <v>1997</v>
      </c>
      <c r="H629" s="17" t="s">
        <v>4521</v>
      </c>
    </row>
    <row r="630" spans="1:8" x14ac:dyDescent="0.2">
      <c r="A630" s="3">
        <v>2713</v>
      </c>
      <c r="B630" s="3" t="s">
        <v>661</v>
      </c>
      <c r="C630" s="3" t="s">
        <v>660</v>
      </c>
      <c r="D630" s="3" t="s">
        <v>309</v>
      </c>
      <c r="E630" s="3" t="str">
        <v>Alpnach</v>
      </c>
      <c r="G630" s="17">
        <v>2000</v>
      </c>
      <c r="H630" s="17" t="s">
        <v>4517</v>
      </c>
    </row>
    <row r="631" spans="1:8" x14ac:dyDescent="0.2">
      <c r="A631" s="3">
        <v>2732</v>
      </c>
      <c r="B631" s="3" t="s">
        <v>660</v>
      </c>
      <c r="C631" s="3" t="s">
        <v>660</v>
      </c>
      <c r="D631" s="3" t="s">
        <v>309</v>
      </c>
      <c r="E631" s="3" t="str">
        <v>Engelberg</v>
      </c>
      <c r="G631" s="17">
        <v>2012</v>
      </c>
      <c r="H631" s="17" t="s">
        <v>4517</v>
      </c>
    </row>
    <row r="632" spans="1:8" x14ac:dyDescent="0.2">
      <c r="A632" s="3">
        <v>2732</v>
      </c>
      <c r="B632" s="3" t="s">
        <v>662</v>
      </c>
      <c r="C632" s="3" t="s">
        <v>663</v>
      </c>
      <c r="D632" s="3" t="s">
        <v>309</v>
      </c>
      <c r="E632" s="3" t="str">
        <v>Giswil</v>
      </c>
      <c r="G632" s="17">
        <v>2013</v>
      </c>
      <c r="H632" s="17" t="s">
        <v>4517</v>
      </c>
    </row>
    <row r="633" spans="1:8" x14ac:dyDescent="0.2">
      <c r="A633" s="3">
        <v>2827</v>
      </c>
      <c r="B633" s="3" t="s">
        <v>664</v>
      </c>
      <c r="C633" s="3" t="s">
        <v>664</v>
      </c>
      <c r="D633" s="3" t="s">
        <v>309</v>
      </c>
      <c r="E633" s="3" t="str">
        <v>Kerns</v>
      </c>
      <c r="G633" s="17">
        <v>2014</v>
      </c>
      <c r="H633" s="17" t="s">
        <v>4517</v>
      </c>
    </row>
    <row r="634" spans="1:8" x14ac:dyDescent="0.2">
      <c r="A634" s="3">
        <v>2747</v>
      </c>
      <c r="B634" s="3" t="s">
        <v>665</v>
      </c>
      <c r="C634" s="3" t="s">
        <v>665</v>
      </c>
      <c r="D634" s="3" t="s">
        <v>309</v>
      </c>
      <c r="E634" s="3" t="str">
        <v>Lungern</v>
      </c>
      <c r="G634" s="17">
        <v>2015</v>
      </c>
      <c r="H634" s="17" t="s">
        <v>4517</v>
      </c>
    </row>
    <row r="635" spans="1:8" x14ac:dyDescent="0.2">
      <c r="A635" s="3">
        <v>2736</v>
      </c>
      <c r="B635" s="3" t="s">
        <v>666</v>
      </c>
      <c r="C635" s="3" t="s">
        <v>666</v>
      </c>
      <c r="D635" s="3" t="s">
        <v>309</v>
      </c>
      <c r="E635" s="3" t="str">
        <v>Sachseln</v>
      </c>
      <c r="G635" s="17">
        <v>2016</v>
      </c>
      <c r="H635" s="17" t="s">
        <v>4517</v>
      </c>
    </row>
    <row r="636" spans="1:8" x14ac:dyDescent="0.2">
      <c r="A636" s="3">
        <v>2710</v>
      </c>
      <c r="B636" s="3" t="s">
        <v>667</v>
      </c>
      <c r="C636" s="3" t="s">
        <v>667</v>
      </c>
      <c r="D636" s="3" t="s">
        <v>309</v>
      </c>
      <c r="E636" s="3" t="str">
        <v>Sarnen</v>
      </c>
      <c r="G636" s="17">
        <v>2017</v>
      </c>
      <c r="H636" s="17" t="s">
        <v>4517</v>
      </c>
    </row>
    <row r="637" spans="1:8" x14ac:dyDescent="0.2">
      <c r="A637" s="3">
        <v>2720</v>
      </c>
      <c r="B637" s="3" t="s">
        <v>668</v>
      </c>
      <c r="C637" s="3" t="s">
        <v>667</v>
      </c>
      <c r="D637" s="3" t="s">
        <v>309</v>
      </c>
      <c r="E637" s="3" t="str">
        <v>Beckenried</v>
      </c>
      <c r="G637" s="17">
        <v>2019</v>
      </c>
      <c r="H637" s="17" t="s">
        <v>4524</v>
      </c>
    </row>
    <row r="638" spans="1:8" x14ac:dyDescent="0.2">
      <c r="A638" s="3">
        <v>2717</v>
      </c>
      <c r="B638" s="3" t="s">
        <v>669</v>
      </c>
      <c r="C638" s="3" t="s">
        <v>669</v>
      </c>
      <c r="D638" s="3" t="s">
        <v>309</v>
      </c>
      <c r="E638" s="3" t="str">
        <v>Buochs</v>
      </c>
      <c r="G638" s="17">
        <v>2022</v>
      </c>
      <c r="H638" s="17" t="s">
        <v>4517</v>
      </c>
    </row>
    <row r="639" spans="1:8" x14ac:dyDescent="0.2">
      <c r="A639" s="3">
        <v>2715</v>
      </c>
      <c r="B639" s="3" t="s">
        <v>670</v>
      </c>
      <c r="C639" s="3" t="s">
        <v>671</v>
      </c>
      <c r="D639" s="3" t="s">
        <v>309</v>
      </c>
      <c r="E639" s="3" t="str">
        <v>Dallenwil</v>
      </c>
      <c r="G639" s="17">
        <v>2023</v>
      </c>
      <c r="H639" s="17" t="s">
        <v>4517</v>
      </c>
    </row>
    <row r="640" spans="1:8" x14ac:dyDescent="0.2">
      <c r="A640" s="3">
        <v>2715</v>
      </c>
      <c r="B640" s="3" t="s">
        <v>672</v>
      </c>
      <c r="C640" s="3" t="s">
        <v>671</v>
      </c>
      <c r="D640" s="3" t="s">
        <v>309</v>
      </c>
      <c r="E640" s="3" t="str">
        <v>Emmetten</v>
      </c>
      <c r="G640" s="17">
        <v>2024</v>
      </c>
      <c r="H640" s="17" t="s">
        <v>4517</v>
      </c>
    </row>
    <row r="641" spans="1:8" x14ac:dyDescent="0.2">
      <c r="A641" s="3">
        <v>2716</v>
      </c>
      <c r="B641" s="3" t="s">
        <v>673</v>
      </c>
      <c r="C641" s="3" t="s">
        <v>671</v>
      </c>
      <c r="D641" s="3" t="s">
        <v>309</v>
      </c>
      <c r="E641" s="3" t="str">
        <v>Ennetbürgen</v>
      </c>
      <c r="G641" s="17">
        <v>2025</v>
      </c>
      <c r="H641" s="17" t="s">
        <v>4517</v>
      </c>
    </row>
    <row r="642" spans="1:8" x14ac:dyDescent="0.2">
      <c r="A642" s="3">
        <v>2717</v>
      </c>
      <c r="B642" s="3" t="s">
        <v>674</v>
      </c>
      <c r="C642" s="3" t="s">
        <v>671</v>
      </c>
      <c r="D642" s="3" t="s">
        <v>309</v>
      </c>
      <c r="E642" s="3" t="str">
        <v>Ennetmoos</v>
      </c>
      <c r="G642" s="17">
        <v>2027</v>
      </c>
      <c r="H642" s="17" t="s">
        <v>4514</v>
      </c>
    </row>
    <row r="643" spans="1:8" x14ac:dyDescent="0.2">
      <c r="A643" s="3">
        <v>2748</v>
      </c>
      <c r="B643" s="3" t="s">
        <v>675</v>
      </c>
      <c r="C643" s="3" t="s">
        <v>671</v>
      </c>
      <c r="D643" s="3" t="s">
        <v>309</v>
      </c>
      <c r="E643" s="3" t="str">
        <v>Hergiswil (NW)</v>
      </c>
      <c r="G643" s="17">
        <v>2028</v>
      </c>
      <c r="H643" s="17" t="s">
        <v>4517</v>
      </c>
    </row>
    <row r="644" spans="1:8" x14ac:dyDescent="0.2">
      <c r="A644" s="3">
        <v>2748</v>
      </c>
      <c r="B644" s="3" t="s">
        <v>676</v>
      </c>
      <c r="C644" s="3" t="s">
        <v>671</v>
      </c>
      <c r="D644" s="3" t="s">
        <v>309</v>
      </c>
      <c r="E644" s="3" t="str">
        <v>Oberdorf (NW)</v>
      </c>
      <c r="G644" s="17">
        <v>2034</v>
      </c>
      <c r="H644" s="17" t="s">
        <v>4517</v>
      </c>
    </row>
    <row r="645" spans="1:8" x14ac:dyDescent="0.2">
      <c r="A645" s="3">
        <v>2733</v>
      </c>
      <c r="B645" s="3" t="s">
        <v>677</v>
      </c>
      <c r="C645" s="3" t="s">
        <v>678</v>
      </c>
      <c r="D645" s="3" t="s">
        <v>309</v>
      </c>
      <c r="E645" s="3" t="str">
        <v>Stans</v>
      </c>
      <c r="G645" s="17">
        <v>2035</v>
      </c>
      <c r="H645" s="17" t="s">
        <v>4517</v>
      </c>
    </row>
    <row r="646" spans="1:8" x14ac:dyDescent="0.2">
      <c r="A646" s="3">
        <v>2735</v>
      </c>
      <c r="B646" s="3" t="s">
        <v>679</v>
      </c>
      <c r="C646" s="3" t="s">
        <v>678</v>
      </c>
      <c r="D646" s="3" t="s">
        <v>309</v>
      </c>
      <c r="E646" s="3" t="str">
        <v>Stansstad</v>
      </c>
      <c r="G646" s="17">
        <v>2036</v>
      </c>
      <c r="H646" s="17" t="s">
        <v>4517</v>
      </c>
    </row>
    <row r="647" spans="1:8" x14ac:dyDescent="0.2">
      <c r="A647" s="3">
        <v>2735</v>
      </c>
      <c r="B647" s="3" t="s">
        <v>680</v>
      </c>
      <c r="C647" s="3" t="s">
        <v>678</v>
      </c>
      <c r="D647" s="3" t="s">
        <v>309</v>
      </c>
      <c r="E647" s="3" t="str">
        <v>Wolfenschiessen</v>
      </c>
      <c r="G647" s="17">
        <v>2037</v>
      </c>
      <c r="H647" s="17" t="s">
        <v>4524</v>
      </c>
    </row>
    <row r="648" spans="1:8" x14ac:dyDescent="0.2">
      <c r="A648" s="3">
        <v>2520</v>
      </c>
      <c r="B648" s="3" t="s">
        <v>681</v>
      </c>
      <c r="C648" s="3" t="s">
        <v>681</v>
      </c>
      <c r="D648" s="3" t="s">
        <v>309</v>
      </c>
      <c r="E648" s="3" t="str">
        <v>Glarus Nord</v>
      </c>
      <c r="G648" s="17">
        <v>2042</v>
      </c>
      <c r="H648" s="17" t="s">
        <v>4517</v>
      </c>
    </row>
    <row r="649" spans="1:8" x14ac:dyDescent="0.2">
      <c r="A649" s="3">
        <v>2518</v>
      </c>
      <c r="B649" s="3" t="s">
        <v>682</v>
      </c>
      <c r="C649" s="3" t="s">
        <v>682</v>
      </c>
      <c r="D649" s="3" t="s">
        <v>309</v>
      </c>
      <c r="E649" s="3" t="str">
        <v>Glarus Süd</v>
      </c>
      <c r="G649" s="17">
        <v>2043</v>
      </c>
      <c r="H649" s="17" t="s">
        <v>4524</v>
      </c>
    </row>
    <row r="650" spans="1:8" x14ac:dyDescent="0.2">
      <c r="A650" s="3">
        <v>2515</v>
      </c>
      <c r="B650" s="3" t="s">
        <v>683</v>
      </c>
      <c r="C650" s="3" t="s">
        <v>684</v>
      </c>
      <c r="D650" s="3" t="s">
        <v>309</v>
      </c>
      <c r="E650" s="3" t="str">
        <v>Glarus</v>
      </c>
      <c r="G650" s="17">
        <v>2046</v>
      </c>
      <c r="H650" s="17" t="s">
        <v>4524</v>
      </c>
    </row>
    <row r="651" spans="1:8" x14ac:dyDescent="0.2">
      <c r="A651" s="3">
        <v>2516</v>
      </c>
      <c r="B651" s="3" t="s">
        <v>685</v>
      </c>
      <c r="C651" s="3" t="s">
        <v>684</v>
      </c>
      <c r="D651" s="3" t="s">
        <v>309</v>
      </c>
      <c r="E651" s="3" t="str">
        <v>Baar</v>
      </c>
      <c r="G651" s="17">
        <v>2052</v>
      </c>
      <c r="H651" s="17" t="s">
        <v>4524</v>
      </c>
    </row>
    <row r="652" spans="1:8" x14ac:dyDescent="0.2">
      <c r="A652" s="3">
        <v>2517</v>
      </c>
      <c r="B652" s="3" t="s">
        <v>686</v>
      </c>
      <c r="C652" s="3" t="s">
        <v>684</v>
      </c>
      <c r="D652" s="3" t="s">
        <v>309</v>
      </c>
      <c r="E652" s="3" t="str">
        <v>Cham</v>
      </c>
      <c r="G652" s="17">
        <v>2053</v>
      </c>
      <c r="H652" s="17" t="s">
        <v>4524</v>
      </c>
    </row>
    <row r="653" spans="1:8" x14ac:dyDescent="0.2">
      <c r="A653" s="3">
        <v>2558</v>
      </c>
      <c r="B653" s="3" t="s">
        <v>687</v>
      </c>
      <c r="C653" s="3" t="s">
        <v>687</v>
      </c>
      <c r="D653" s="3" t="s">
        <v>309</v>
      </c>
      <c r="E653" s="3" t="str">
        <v>Hünenberg</v>
      </c>
      <c r="G653" s="17">
        <v>2054</v>
      </c>
      <c r="H653" s="17" t="s">
        <v>4524</v>
      </c>
    </row>
    <row r="654" spans="1:8" x14ac:dyDescent="0.2">
      <c r="A654" s="3">
        <v>2564</v>
      </c>
      <c r="B654" s="3" t="s">
        <v>688</v>
      </c>
      <c r="C654" s="3" t="s">
        <v>688</v>
      </c>
      <c r="D654" s="3" t="s">
        <v>309</v>
      </c>
      <c r="E654" s="3" t="str">
        <v>Menzingen</v>
      </c>
      <c r="G654" s="17">
        <v>2056</v>
      </c>
      <c r="H654" s="17" t="s">
        <v>4524</v>
      </c>
    </row>
    <row r="655" spans="1:8" x14ac:dyDescent="0.2">
      <c r="A655" s="3">
        <v>2555</v>
      </c>
      <c r="B655" s="3" t="s">
        <v>689</v>
      </c>
      <c r="C655" s="3" t="s">
        <v>690</v>
      </c>
      <c r="D655" s="3" t="s">
        <v>309</v>
      </c>
      <c r="E655" s="3" t="str">
        <v>Neuheim</v>
      </c>
      <c r="G655" s="17">
        <v>2057</v>
      </c>
      <c r="H655" s="17" t="s">
        <v>4524</v>
      </c>
    </row>
    <row r="656" spans="1:8" x14ac:dyDescent="0.2">
      <c r="A656" s="3">
        <v>3274</v>
      </c>
      <c r="B656" s="3" t="s">
        <v>691</v>
      </c>
      <c r="C656" s="3" t="s">
        <v>692</v>
      </c>
      <c r="D656" s="3" t="s">
        <v>309</v>
      </c>
      <c r="E656" s="3" t="str">
        <v>Oberägeri</v>
      </c>
      <c r="G656" s="17">
        <v>2058</v>
      </c>
      <c r="H656" s="17" t="s">
        <v>4524</v>
      </c>
    </row>
    <row r="657" spans="1:8" x14ac:dyDescent="0.2">
      <c r="A657" s="3">
        <v>3272</v>
      </c>
      <c r="B657" s="3" t="s">
        <v>693</v>
      </c>
      <c r="C657" s="3" t="s">
        <v>693</v>
      </c>
      <c r="D657" s="3" t="s">
        <v>309</v>
      </c>
      <c r="E657" s="3" t="str">
        <v>Risch</v>
      </c>
      <c r="G657" s="17">
        <v>2063</v>
      </c>
      <c r="H657" s="17" t="s">
        <v>4517</v>
      </c>
    </row>
    <row r="658" spans="1:8" x14ac:dyDescent="0.2">
      <c r="A658" s="3">
        <v>2575</v>
      </c>
      <c r="B658" s="3" t="s">
        <v>694</v>
      </c>
      <c r="C658" s="3" t="s">
        <v>694</v>
      </c>
      <c r="D658" s="3" t="s">
        <v>309</v>
      </c>
      <c r="E658" s="3" t="str">
        <v>Steinhausen</v>
      </c>
      <c r="G658" s="17">
        <v>2065</v>
      </c>
      <c r="H658" s="17" t="s">
        <v>4524</v>
      </c>
    </row>
    <row r="659" spans="1:8" x14ac:dyDescent="0.2">
      <c r="A659" s="3">
        <v>3274</v>
      </c>
      <c r="B659" s="3" t="s">
        <v>695</v>
      </c>
      <c r="C659" s="3" t="s">
        <v>695</v>
      </c>
      <c r="D659" s="3" t="s">
        <v>309</v>
      </c>
      <c r="E659" s="3" t="str">
        <v>Unterägeri</v>
      </c>
      <c r="G659" s="17">
        <v>2067</v>
      </c>
      <c r="H659" s="17" t="s">
        <v>4517</v>
      </c>
    </row>
    <row r="660" spans="1:8" x14ac:dyDescent="0.2">
      <c r="A660" s="3">
        <v>2565</v>
      </c>
      <c r="B660" s="3" t="s">
        <v>696</v>
      </c>
      <c r="C660" s="3" t="s">
        <v>696</v>
      </c>
      <c r="D660" s="3" t="s">
        <v>309</v>
      </c>
      <c r="E660" s="3" t="str">
        <v>Walchwil</v>
      </c>
      <c r="G660" s="17">
        <v>2068</v>
      </c>
      <c r="H660" s="17" t="s">
        <v>4517</v>
      </c>
    </row>
    <row r="661" spans="1:8" x14ac:dyDescent="0.2">
      <c r="A661" s="3">
        <v>2563</v>
      </c>
      <c r="B661" s="3" t="s">
        <v>697</v>
      </c>
      <c r="C661" s="3" t="s">
        <v>697</v>
      </c>
      <c r="D661" s="3" t="s">
        <v>309</v>
      </c>
      <c r="E661" s="3" t="str">
        <v>Zug</v>
      </c>
      <c r="G661" s="17">
        <v>2072</v>
      </c>
      <c r="H661" s="17" t="s">
        <v>4517</v>
      </c>
    </row>
    <row r="662" spans="1:8" x14ac:dyDescent="0.2">
      <c r="A662" s="3">
        <v>2514</v>
      </c>
      <c r="B662" s="3" t="s">
        <v>698</v>
      </c>
      <c r="C662" s="3" t="s">
        <v>698</v>
      </c>
      <c r="D662" s="3" t="s">
        <v>309</v>
      </c>
      <c r="E662" s="3" t="str">
        <v>Châtillon (FR)</v>
      </c>
      <c r="G662" s="17">
        <v>2073</v>
      </c>
      <c r="H662" s="17" t="s">
        <v>4517</v>
      </c>
    </row>
    <row r="663" spans="1:8" x14ac:dyDescent="0.2">
      <c r="A663" s="3">
        <v>3274</v>
      </c>
      <c r="B663" s="3" t="s">
        <v>699</v>
      </c>
      <c r="C663" s="3" t="s">
        <v>699</v>
      </c>
      <c r="D663" s="3" t="s">
        <v>309</v>
      </c>
      <c r="E663" s="3" t="str">
        <v>Cugy (FR)</v>
      </c>
      <c r="G663" s="17">
        <v>2074</v>
      </c>
      <c r="H663" s="17" t="s">
        <v>4517</v>
      </c>
    </row>
    <row r="664" spans="1:8" x14ac:dyDescent="0.2">
      <c r="A664" s="3">
        <v>2572</v>
      </c>
      <c r="B664" s="3" t="s">
        <v>700</v>
      </c>
      <c r="C664" s="3" t="s">
        <v>700</v>
      </c>
      <c r="D664" s="3" t="s">
        <v>309</v>
      </c>
      <c r="E664" s="3" t="str">
        <v>Fétigny</v>
      </c>
      <c r="G664" s="17">
        <v>2075</v>
      </c>
      <c r="H664" s="17" t="s">
        <v>4517</v>
      </c>
    </row>
    <row r="665" spans="1:8" x14ac:dyDescent="0.2">
      <c r="A665" s="3">
        <v>2560</v>
      </c>
      <c r="B665" s="3" t="s">
        <v>701</v>
      </c>
      <c r="C665" s="3" t="s">
        <v>701</v>
      </c>
      <c r="D665" s="3" t="s">
        <v>309</v>
      </c>
      <c r="E665" s="3" t="str">
        <v>Gletterens</v>
      </c>
      <c r="G665" s="17">
        <v>2087</v>
      </c>
      <c r="H665" s="17" t="s">
        <v>4517</v>
      </c>
    </row>
    <row r="666" spans="1:8" x14ac:dyDescent="0.2">
      <c r="A666" s="3">
        <v>2552</v>
      </c>
      <c r="B666" s="3" t="s">
        <v>702</v>
      </c>
      <c r="C666" s="3" t="s">
        <v>702</v>
      </c>
      <c r="D666" s="3" t="s">
        <v>309</v>
      </c>
      <c r="E666" s="3" t="str">
        <v>Lully (FR)</v>
      </c>
      <c r="G666" s="17">
        <v>2088</v>
      </c>
      <c r="H666" s="17" t="s">
        <v>4517</v>
      </c>
    </row>
    <row r="667" spans="1:8" x14ac:dyDescent="0.2">
      <c r="A667" s="3">
        <v>2562</v>
      </c>
      <c r="B667" s="3" t="s">
        <v>703</v>
      </c>
      <c r="C667" s="3" t="s">
        <v>703</v>
      </c>
      <c r="D667" s="3" t="s">
        <v>309</v>
      </c>
      <c r="E667" s="3" t="str">
        <v>Ménières</v>
      </c>
      <c r="G667" s="17">
        <v>2103</v>
      </c>
      <c r="H667" s="17" t="s">
        <v>4524</v>
      </c>
    </row>
    <row r="668" spans="1:8" x14ac:dyDescent="0.2">
      <c r="A668" s="3">
        <v>2553</v>
      </c>
      <c r="B668" s="3" t="s">
        <v>704</v>
      </c>
      <c r="C668" s="3" t="s">
        <v>704</v>
      </c>
      <c r="D668" s="3" t="s">
        <v>309</v>
      </c>
      <c r="E668" s="3" t="str">
        <v>Montagny (FR)</v>
      </c>
      <c r="G668" s="17">
        <v>2105</v>
      </c>
      <c r="H668" s="17" t="s">
        <v>4516</v>
      </c>
    </row>
    <row r="669" spans="1:8" x14ac:dyDescent="0.2">
      <c r="A669" s="3">
        <v>2556</v>
      </c>
      <c r="B669" s="3" t="s">
        <v>705</v>
      </c>
      <c r="C669" s="3" t="s">
        <v>705</v>
      </c>
      <c r="D669" s="3" t="s">
        <v>309</v>
      </c>
      <c r="E669" s="3" t="str">
        <v>Nuvilly</v>
      </c>
      <c r="G669" s="17">
        <v>2108</v>
      </c>
      <c r="H669" s="17" t="s">
        <v>4516</v>
      </c>
    </row>
    <row r="670" spans="1:8" x14ac:dyDescent="0.2">
      <c r="A670" s="3">
        <v>2556</v>
      </c>
      <c r="B670" s="3" t="s">
        <v>706</v>
      </c>
      <c r="C670" s="3" t="s">
        <v>706</v>
      </c>
      <c r="D670" s="3" t="s">
        <v>309</v>
      </c>
      <c r="E670" s="3" t="str">
        <v>Prévondavaux</v>
      </c>
      <c r="G670" s="17">
        <v>2112</v>
      </c>
      <c r="H670" s="17" t="s">
        <v>4516</v>
      </c>
    </row>
    <row r="671" spans="1:8" x14ac:dyDescent="0.2">
      <c r="A671" s="3">
        <v>2557</v>
      </c>
      <c r="B671" s="3" t="s">
        <v>707</v>
      </c>
      <c r="C671" s="3" t="s">
        <v>708</v>
      </c>
      <c r="D671" s="3" t="s">
        <v>309</v>
      </c>
      <c r="E671" s="3" t="str">
        <v>Saint-Aubin (FR)</v>
      </c>
      <c r="G671" s="17">
        <v>2113</v>
      </c>
      <c r="H671" s="17" t="s">
        <v>4516</v>
      </c>
    </row>
    <row r="672" spans="1:8" x14ac:dyDescent="0.2">
      <c r="A672" s="3">
        <v>2572</v>
      </c>
      <c r="B672" s="3" t="s">
        <v>709</v>
      </c>
      <c r="C672" s="3" t="s">
        <v>710</v>
      </c>
      <c r="D672" s="3" t="s">
        <v>309</v>
      </c>
      <c r="E672" s="3" t="str">
        <v>Sévaz</v>
      </c>
      <c r="G672" s="17">
        <v>2114</v>
      </c>
      <c r="H672" s="17" t="s">
        <v>4516</v>
      </c>
    </row>
    <row r="673" spans="1:8" x14ac:dyDescent="0.2">
      <c r="A673" s="3">
        <v>2575</v>
      </c>
      <c r="B673" s="3" t="s">
        <v>711</v>
      </c>
      <c r="C673" s="3" t="s">
        <v>711</v>
      </c>
      <c r="D673" s="3" t="s">
        <v>309</v>
      </c>
      <c r="E673" s="3" t="str">
        <v>Surpierre</v>
      </c>
      <c r="G673" s="17">
        <v>2115</v>
      </c>
      <c r="H673" s="17" t="s">
        <v>4516</v>
      </c>
    </row>
    <row r="674" spans="1:8" x14ac:dyDescent="0.2">
      <c r="A674" s="3">
        <v>2575</v>
      </c>
      <c r="B674" s="3" t="s">
        <v>712</v>
      </c>
      <c r="C674" s="3" t="s">
        <v>711</v>
      </c>
      <c r="D674" s="3" t="s">
        <v>309</v>
      </c>
      <c r="E674" s="3" t="str">
        <v>Vallon</v>
      </c>
      <c r="G674" s="17">
        <v>2116</v>
      </c>
      <c r="H674" s="17" t="s">
        <v>4516</v>
      </c>
    </row>
    <row r="675" spans="1:8" x14ac:dyDescent="0.2">
      <c r="A675" s="3">
        <v>3272</v>
      </c>
      <c r="B675" s="3" t="s">
        <v>713</v>
      </c>
      <c r="C675" s="3" t="s">
        <v>713</v>
      </c>
      <c r="D675" s="3" t="s">
        <v>309</v>
      </c>
      <c r="E675" s="3" t="str">
        <v>Les Montets</v>
      </c>
      <c r="G675" s="17">
        <v>2117</v>
      </c>
      <c r="H675" s="17" t="s">
        <v>4516</v>
      </c>
    </row>
    <row r="676" spans="1:8" x14ac:dyDescent="0.2">
      <c r="A676" s="3">
        <v>3252</v>
      </c>
      <c r="B676" s="3" t="s">
        <v>714</v>
      </c>
      <c r="C676" s="3" t="s">
        <v>714</v>
      </c>
      <c r="D676" s="3" t="s">
        <v>309</v>
      </c>
      <c r="E676" s="3" t="str">
        <v>Delley-Portalban</v>
      </c>
      <c r="G676" s="17">
        <v>2123</v>
      </c>
      <c r="H676" s="17" t="s">
        <v>4516</v>
      </c>
    </row>
    <row r="677" spans="1:8" x14ac:dyDescent="0.2">
      <c r="A677" s="3">
        <v>2512</v>
      </c>
      <c r="B677" s="3" t="s">
        <v>715</v>
      </c>
      <c r="C677" s="3" t="s">
        <v>716</v>
      </c>
      <c r="D677" s="3" t="s">
        <v>309</v>
      </c>
      <c r="E677" s="3" t="str">
        <v>Belmont-Broye</v>
      </c>
      <c r="G677" s="17">
        <v>2124</v>
      </c>
      <c r="H677" s="17" t="s">
        <v>4516</v>
      </c>
    </row>
    <row r="678" spans="1:8" x14ac:dyDescent="0.2">
      <c r="A678" s="3">
        <v>2513</v>
      </c>
      <c r="B678" s="3" t="s">
        <v>717</v>
      </c>
      <c r="C678" s="3" t="s">
        <v>716</v>
      </c>
      <c r="D678" s="3" t="s">
        <v>309</v>
      </c>
      <c r="E678" s="3" t="str">
        <v>Estavayer</v>
      </c>
      <c r="G678" s="17">
        <v>2126</v>
      </c>
      <c r="H678" s="17" t="s">
        <v>4516</v>
      </c>
    </row>
    <row r="679" spans="1:8" x14ac:dyDescent="0.2">
      <c r="A679" s="3">
        <v>3763</v>
      </c>
      <c r="B679" s="3" t="s">
        <v>718</v>
      </c>
      <c r="C679" s="3" t="s">
        <v>718</v>
      </c>
      <c r="D679" s="3" t="s">
        <v>309</v>
      </c>
      <c r="E679" s="3" t="str">
        <v>Cheyres-Châbles</v>
      </c>
      <c r="G679" s="17">
        <v>2127</v>
      </c>
      <c r="H679" s="17" t="s">
        <v>4516</v>
      </c>
    </row>
    <row r="680" spans="1:8" x14ac:dyDescent="0.2">
      <c r="A680" s="3">
        <v>3764</v>
      </c>
      <c r="B680" s="3" t="s">
        <v>719</v>
      </c>
      <c r="C680" s="3" t="s">
        <v>718</v>
      </c>
      <c r="D680" s="3" t="s">
        <v>309</v>
      </c>
      <c r="E680" s="3" t="str">
        <v>Auboranges</v>
      </c>
      <c r="G680" s="17">
        <v>2149</v>
      </c>
      <c r="H680" s="17" t="s">
        <v>4524</v>
      </c>
    </row>
    <row r="681" spans="1:8" x14ac:dyDescent="0.2">
      <c r="A681" s="3">
        <v>3753</v>
      </c>
      <c r="B681" s="3" t="s">
        <v>720</v>
      </c>
      <c r="C681" s="3" t="s">
        <v>721</v>
      </c>
      <c r="D681" s="3" t="s">
        <v>309</v>
      </c>
      <c r="E681" s="3" t="str">
        <v>Billens-Hennens</v>
      </c>
      <c r="G681" s="17">
        <v>2206</v>
      </c>
      <c r="H681" s="17" t="s">
        <v>4524</v>
      </c>
    </row>
    <row r="682" spans="1:8" x14ac:dyDescent="0.2">
      <c r="A682" s="3">
        <v>3754</v>
      </c>
      <c r="B682" s="3" t="s">
        <v>721</v>
      </c>
      <c r="C682" s="3" t="s">
        <v>721</v>
      </c>
      <c r="D682" s="3" t="s">
        <v>309</v>
      </c>
      <c r="E682" s="3" t="str">
        <v>Chapelle (Glâne)</v>
      </c>
      <c r="G682" s="17">
        <v>2207</v>
      </c>
      <c r="H682" s="17" t="s">
        <v>4524</v>
      </c>
    </row>
    <row r="683" spans="1:8" x14ac:dyDescent="0.2">
      <c r="A683" s="3">
        <v>3755</v>
      </c>
      <c r="B683" s="3" t="s">
        <v>722</v>
      </c>
      <c r="C683" s="3" t="s">
        <v>721</v>
      </c>
      <c r="D683" s="3" t="s">
        <v>309</v>
      </c>
      <c r="E683" s="3" t="str">
        <v>Le Châtelard</v>
      </c>
      <c r="G683" s="17">
        <v>2208</v>
      </c>
      <c r="H683" s="17" t="s">
        <v>4524</v>
      </c>
    </row>
    <row r="684" spans="1:8" x14ac:dyDescent="0.2">
      <c r="A684" s="3">
        <v>3756</v>
      </c>
      <c r="B684" s="3" t="s">
        <v>723</v>
      </c>
      <c r="C684" s="3" t="s">
        <v>721</v>
      </c>
      <c r="D684" s="3" t="s">
        <v>309</v>
      </c>
      <c r="E684" s="3" t="str">
        <v>Châtonnaye</v>
      </c>
      <c r="G684" s="17">
        <v>2300</v>
      </c>
      <c r="H684" s="17" t="s">
        <v>4524</v>
      </c>
    </row>
    <row r="685" spans="1:8" x14ac:dyDescent="0.2">
      <c r="A685" s="3">
        <v>3757</v>
      </c>
      <c r="B685" s="3" t="s">
        <v>724</v>
      </c>
      <c r="C685" s="3" t="s">
        <v>721</v>
      </c>
      <c r="D685" s="3" t="s">
        <v>309</v>
      </c>
      <c r="E685" s="3" t="str">
        <v>Ecublens (FR)</v>
      </c>
      <c r="G685" s="17">
        <v>2314</v>
      </c>
      <c r="H685" s="17" t="s">
        <v>4524</v>
      </c>
    </row>
    <row r="686" spans="1:8" x14ac:dyDescent="0.2">
      <c r="A686" s="3">
        <v>3758</v>
      </c>
      <c r="B686" s="3" t="s">
        <v>725</v>
      </c>
      <c r="C686" s="3" t="s">
        <v>726</v>
      </c>
      <c r="D686" s="3" t="s">
        <v>309</v>
      </c>
      <c r="E686" s="3" t="str">
        <v>Grangettes</v>
      </c>
      <c r="G686" s="17">
        <v>2316</v>
      </c>
      <c r="H686" s="17" t="s">
        <v>4524</v>
      </c>
    </row>
    <row r="687" spans="1:8" x14ac:dyDescent="0.2">
      <c r="A687" s="3">
        <v>3762</v>
      </c>
      <c r="B687" s="3" t="s">
        <v>726</v>
      </c>
      <c r="C687" s="3" t="s">
        <v>726</v>
      </c>
      <c r="D687" s="3" t="s">
        <v>309</v>
      </c>
      <c r="E687" s="3" t="str">
        <v>Massonnens</v>
      </c>
      <c r="G687" s="17">
        <v>2318</v>
      </c>
      <c r="H687" s="17" t="s">
        <v>4524</v>
      </c>
    </row>
    <row r="688" spans="1:8" x14ac:dyDescent="0.2">
      <c r="A688" s="3">
        <v>3765</v>
      </c>
      <c r="B688" s="3" t="s">
        <v>727</v>
      </c>
      <c r="C688" s="3" t="s">
        <v>727</v>
      </c>
      <c r="D688" s="3" t="s">
        <v>309</v>
      </c>
      <c r="E688" s="3" t="str">
        <v>Mézières (FR)</v>
      </c>
      <c r="G688" s="17">
        <v>2322</v>
      </c>
      <c r="H688" s="17" t="s">
        <v>4524</v>
      </c>
    </row>
    <row r="689" spans="1:8" x14ac:dyDescent="0.2">
      <c r="A689" s="3">
        <v>3647</v>
      </c>
      <c r="B689" s="3" t="s">
        <v>728</v>
      </c>
      <c r="C689" s="3" t="s">
        <v>728</v>
      </c>
      <c r="D689" s="3" t="s">
        <v>309</v>
      </c>
      <c r="E689" s="3" t="str">
        <v>Montet (Glâne)</v>
      </c>
      <c r="G689" s="17">
        <v>2325</v>
      </c>
      <c r="H689" s="17" t="s">
        <v>4524</v>
      </c>
    </row>
    <row r="690" spans="1:8" x14ac:dyDescent="0.2">
      <c r="A690" s="3">
        <v>3646</v>
      </c>
      <c r="B690" s="3" t="s">
        <v>729</v>
      </c>
      <c r="C690" s="3" t="s">
        <v>730</v>
      </c>
      <c r="D690" s="3" t="s">
        <v>309</v>
      </c>
      <c r="E690" s="3" t="str">
        <v>Romont (FR)</v>
      </c>
      <c r="G690" s="17">
        <v>2333</v>
      </c>
      <c r="H690" s="17" t="s">
        <v>4524</v>
      </c>
    </row>
    <row r="691" spans="1:8" x14ac:dyDescent="0.2">
      <c r="A691" s="3">
        <v>3700</v>
      </c>
      <c r="B691" s="3" t="s">
        <v>730</v>
      </c>
      <c r="C691" s="3" t="s">
        <v>730</v>
      </c>
      <c r="D691" s="3" t="s">
        <v>309</v>
      </c>
      <c r="E691" s="3" t="str">
        <v>Rue</v>
      </c>
      <c r="G691" s="17">
        <v>2336</v>
      </c>
      <c r="H691" s="17" t="s">
        <v>4524</v>
      </c>
    </row>
    <row r="692" spans="1:8" x14ac:dyDescent="0.2">
      <c r="A692" s="3">
        <v>3702</v>
      </c>
      <c r="B692" s="3" t="s">
        <v>731</v>
      </c>
      <c r="C692" s="3" t="s">
        <v>730</v>
      </c>
      <c r="D692" s="3" t="s">
        <v>309</v>
      </c>
      <c r="E692" s="3" t="str">
        <v>Siviriez</v>
      </c>
      <c r="G692" s="17">
        <v>2338</v>
      </c>
      <c r="H692" s="17" t="s">
        <v>4524</v>
      </c>
    </row>
    <row r="693" spans="1:8" x14ac:dyDescent="0.2">
      <c r="A693" s="3">
        <v>3705</v>
      </c>
      <c r="B693" s="3" t="s">
        <v>732</v>
      </c>
      <c r="C693" s="3" t="s">
        <v>730</v>
      </c>
      <c r="D693" s="3" t="s">
        <v>309</v>
      </c>
      <c r="E693" s="3" t="str">
        <v>Ursy</v>
      </c>
      <c r="G693" s="17">
        <v>2340</v>
      </c>
      <c r="H693" s="17" t="s">
        <v>4524</v>
      </c>
    </row>
    <row r="694" spans="1:8" x14ac:dyDescent="0.2">
      <c r="A694" s="3">
        <v>3752</v>
      </c>
      <c r="B694" s="3" t="s">
        <v>733</v>
      </c>
      <c r="C694" s="3" t="s">
        <v>733</v>
      </c>
      <c r="D694" s="3" t="s">
        <v>309</v>
      </c>
      <c r="E694" s="3" t="str">
        <v>Vuisternens-devant-Romont</v>
      </c>
      <c r="G694" s="17">
        <v>2345</v>
      </c>
      <c r="H694" s="17" t="s">
        <v>4524</v>
      </c>
    </row>
    <row r="695" spans="1:8" x14ac:dyDescent="0.2">
      <c r="A695" s="3">
        <v>3631</v>
      </c>
      <c r="B695" s="3" t="s">
        <v>734</v>
      </c>
      <c r="C695" s="3" t="s">
        <v>735</v>
      </c>
      <c r="D695" s="3" t="s">
        <v>309</v>
      </c>
      <c r="E695" s="3" t="str">
        <v>Villorsonnens</v>
      </c>
      <c r="G695" s="17">
        <v>2350</v>
      </c>
      <c r="H695" s="17" t="s">
        <v>4524</v>
      </c>
    </row>
    <row r="696" spans="1:8" x14ac:dyDescent="0.2">
      <c r="A696" s="3">
        <v>3632</v>
      </c>
      <c r="B696" s="3" t="s">
        <v>736</v>
      </c>
      <c r="C696" s="3" t="s">
        <v>735</v>
      </c>
      <c r="D696" s="3" t="s">
        <v>309</v>
      </c>
      <c r="E696" s="3" t="str">
        <v>Torny</v>
      </c>
      <c r="G696" s="17">
        <v>2353</v>
      </c>
      <c r="H696" s="17" t="s">
        <v>4524</v>
      </c>
    </row>
    <row r="697" spans="1:8" x14ac:dyDescent="0.2">
      <c r="A697" s="3">
        <v>3632</v>
      </c>
      <c r="B697" s="3" t="s">
        <v>737</v>
      </c>
      <c r="C697" s="3" t="s">
        <v>735</v>
      </c>
      <c r="D697" s="3" t="s">
        <v>309</v>
      </c>
      <c r="E697" s="3" t="str">
        <v>Villaz</v>
      </c>
      <c r="G697" s="17">
        <v>2354</v>
      </c>
      <c r="H697" s="17" t="s">
        <v>4524</v>
      </c>
    </row>
    <row r="698" spans="1:8" x14ac:dyDescent="0.2">
      <c r="A698" s="3">
        <v>3864</v>
      </c>
      <c r="B698" s="3" t="s">
        <v>738</v>
      </c>
      <c r="C698" s="3" t="s">
        <v>738</v>
      </c>
      <c r="D698" s="3" t="s">
        <v>309</v>
      </c>
      <c r="E698" s="3" t="str">
        <v>Haut-Intyamon</v>
      </c>
      <c r="G698" s="17">
        <v>2360</v>
      </c>
      <c r="H698" s="17" t="s">
        <v>4524</v>
      </c>
    </row>
    <row r="699" spans="1:8" x14ac:dyDescent="0.2">
      <c r="A699" s="3">
        <v>6083</v>
      </c>
      <c r="B699" s="3" t="s">
        <v>739</v>
      </c>
      <c r="C699" s="3" t="s">
        <v>740</v>
      </c>
      <c r="D699" s="3" t="s">
        <v>309</v>
      </c>
      <c r="E699" s="3" t="str">
        <v>Pont-en-Ogoz</v>
      </c>
      <c r="G699" s="17">
        <v>2362</v>
      </c>
      <c r="H699" s="17" t="s">
        <v>4524</v>
      </c>
    </row>
    <row r="700" spans="1:8" x14ac:dyDescent="0.2">
      <c r="A700" s="3">
        <v>6084</v>
      </c>
      <c r="B700" s="3" t="s">
        <v>741</v>
      </c>
      <c r="C700" s="3" t="s">
        <v>740</v>
      </c>
      <c r="D700" s="3" t="s">
        <v>309</v>
      </c>
      <c r="E700" s="3" t="str">
        <v>Botterens</v>
      </c>
      <c r="G700" s="17">
        <v>2363</v>
      </c>
      <c r="H700" s="17" t="s">
        <v>4524</v>
      </c>
    </row>
    <row r="701" spans="1:8" x14ac:dyDescent="0.2">
      <c r="A701" s="3">
        <v>6085</v>
      </c>
      <c r="B701" s="3" t="s">
        <v>742</v>
      </c>
      <c r="C701" s="3" t="s">
        <v>740</v>
      </c>
      <c r="D701" s="3" t="s">
        <v>309</v>
      </c>
      <c r="E701" s="3" t="str">
        <v>Broc</v>
      </c>
      <c r="G701" s="17">
        <v>2364</v>
      </c>
      <c r="H701" s="17" t="s">
        <v>4524</v>
      </c>
    </row>
    <row r="702" spans="1:8" x14ac:dyDescent="0.2">
      <c r="A702" s="3">
        <v>6086</v>
      </c>
      <c r="B702" s="3" t="s">
        <v>743</v>
      </c>
      <c r="C702" s="3" t="s">
        <v>740</v>
      </c>
      <c r="D702" s="3" t="s">
        <v>309</v>
      </c>
      <c r="E702" s="3" t="str">
        <v>Bulle</v>
      </c>
      <c r="G702" s="17">
        <v>2400</v>
      </c>
      <c r="H702" s="17" t="s">
        <v>4524</v>
      </c>
    </row>
    <row r="703" spans="1:8" x14ac:dyDescent="0.2">
      <c r="A703" s="3">
        <v>3862</v>
      </c>
      <c r="B703" s="3" t="s">
        <v>744</v>
      </c>
      <c r="C703" s="3" t="s">
        <v>744</v>
      </c>
      <c r="D703" s="3" t="s">
        <v>309</v>
      </c>
      <c r="E703" s="3" t="str">
        <v>Châtel-sur-Montsalvens</v>
      </c>
      <c r="G703" s="17">
        <v>2405</v>
      </c>
      <c r="H703" s="17" t="s">
        <v>4524</v>
      </c>
    </row>
    <row r="704" spans="1:8" x14ac:dyDescent="0.2">
      <c r="A704" s="3">
        <v>3863</v>
      </c>
      <c r="B704" s="3" t="s">
        <v>745</v>
      </c>
      <c r="C704" s="3" t="s">
        <v>744</v>
      </c>
      <c r="D704" s="3" t="s">
        <v>309</v>
      </c>
      <c r="E704" s="3" t="str">
        <v>Corbières</v>
      </c>
      <c r="G704" s="17">
        <v>2406</v>
      </c>
      <c r="H704" s="17" t="s">
        <v>4516</v>
      </c>
    </row>
    <row r="705" spans="1:8" x14ac:dyDescent="0.2">
      <c r="A705" s="3">
        <v>3857</v>
      </c>
      <c r="B705" s="3" t="s">
        <v>746</v>
      </c>
      <c r="C705" s="3" t="s">
        <v>747</v>
      </c>
      <c r="D705" s="3" t="s">
        <v>309</v>
      </c>
      <c r="E705" s="3" t="str">
        <v>Crésuz</v>
      </c>
      <c r="G705" s="17">
        <v>2414</v>
      </c>
      <c r="H705" s="17" t="s">
        <v>4524</v>
      </c>
    </row>
    <row r="706" spans="1:8" x14ac:dyDescent="0.2">
      <c r="A706" s="3">
        <v>3860</v>
      </c>
      <c r="B706" s="3" t="s">
        <v>747</v>
      </c>
      <c r="C706" s="3" t="s">
        <v>747</v>
      </c>
      <c r="D706" s="3" t="s">
        <v>309</v>
      </c>
      <c r="E706" s="3" t="str">
        <v>Echarlens</v>
      </c>
      <c r="G706" s="17">
        <v>2416</v>
      </c>
      <c r="H706" s="17" t="s">
        <v>4524</v>
      </c>
    </row>
    <row r="707" spans="1:8" x14ac:dyDescent="0.2">
      <c r="A707" s="3">
        <v>3860</v>
      </c>
      <c r="B707" s="3" t="s">
        <v>748</v>
      </c>
      <c r="C707" s="3" t="s">
        <v>747</v>
      </c>
      <c r="D707" s="3" t="s">
        <v>309</v>
      </c>
      <c r="E707" s="3" t="str">
        <v>Grandvillard</v>
      </c>
      <c r="G707" s="17">
        <v>2502</v>
      </c>
      <c r="H707" s="17" t="s">
        <v>4520</v>
      </c>
    </row>
    <row r="708" spans="1:8" x14ac:dyDescent="0.2">
      <c r="A708" s="3">
        <v>3860</v>
      </c>
      <c r="B708" s="3" t="s">
        <v>749</v>
      </c>
      <c r="C708" s="3" t="s">
        <v>750</v>
      </c>
      <c r="D708" s="3" t="s">
        <v>309</v>
      </c>
      <c r="E708" s="3" t="str">
        <v>Gruyères</v>
      </c>
      <c r="G708" s="17">
        <v>2503</v>
      </c>
      <c r="H708" s="17" t="s">
        <v>4520</v>
      </c>
    </row>
    <row r="709" spans="1:8" x14ac:dyDescent="0.2">
      <c r="A709" s="3">
        <v>3860</v>
      </c>
      <c r="B709" s="3" t="s">
        <v>750</v>
      </c>
      <c r="C709" s="3" t="s">
        <v>750</v>
      </c>
      <c r="D709" s="3" t="s">
        <v>309</v>
      </c>
      <c r="E709" s="3" t="str">
        <v>Hauteville</v>
      </c>
      <c r="G709" s="17">
        <v>2504</v>
      </c>
      <c r="H709" s="17" t="s">
        <v>4520</v>
      </c>
    </row>
    <row r="710" spans="1:8" x14ac:dyDescent="0.2">
      <c r="A710" s="3">
        <v>3766</v>
      </c>
      <c r="B710" s="3" t="s">
        <v>751</v>
      </c>
      <c r="C710" s="3" t="s">
        <v>751</v>
      </c>
      <c r="D710" s="3" t="s">
        <v>309</v>
      </c>
      <c r="E710" s="3" t="str">
        <v>Jaun</v>
      </c>
      <c r="G710" s="17">
        <v>2505</v>
      </c>
      <c r="H710" s="17" t="s">
        <v>4520</v>
      </c>
    </row>
    <row r="711" spans="1:8" x14ac:dyDescent="0.2">
      <c r="A711" s="3">
        <v>3775</v>
      </c>
      <c r="B711" s="3" t="s">
        <v>752</v>
      </c>
      <c r="C711" s="3" t="s">
        <v>753</v>
      </c>
      <c r="D711" s="3" t="s">
        <v>309</v>
      </c>
      <c r="E711" s="3" t="str">
        <v>Marsens</v>
      </c>
      <c r="G711" s="17">
        <v>2512</v>
      </c>
      <c r="H711" s="17" t="s">
        <v>4520</v>
      </c>
    </row>
    <row r="712" spans="1:8" x14ac:dyDescent="0.2">
      <c r="A712" s="3">
        <v>3772</v>
      </c>
      <c r="B712" s="3" t="s">
        <v>754</v>
      </c>
      <c r="C712" s="3" t="s">
        <v>754</v>
      </c>
      <c r="D712" s="3" t="s">
        <v>309</v>
      </c>
      <c r="E712" s="3" t="str">
        <v>Morlon</v>
      </c>
      <c r="G712" s="17">
        <v>2513</v>
      </c>
      <c r="H712" s="17" t="s">
        <v>4520</v>
      </c>
    </row>
    <row r="713" spans="1:8" x14ac:dyDescent="0.2">
      <c r="A713" s="3">
        <v>3773</v>
      </c>
      <c r="B713" s="3" t="s">
        <v>755</v>
      </c>
      <c r="C713" s="3" t="s">
        <v>754</v>
      </c>
      <c r="D713" s="3" t="s">
        <v>309</v>
      </c>
      <c r="E713" s="3" t="str">
        <v>Le Pâquier (FR)</v>
      </c>
      <c r="G713" s="17">
        <v>2514</v>
      </c>
      <c r="H713" s="17" t="s">
        <v>4520</v>
      </c>
    </row>
    <row r="714" spans="1:8" x14ac:dyDescent="0.2">
      <c r="A714" s="3">
        <v>3770</v>
      </c>
      <c r="B714" s="3" t="s">
        <v>756</v>
      </c>
      <c r="C714" s="3" t="s">
        <v>756</v>
      </c>
      <c r="D714" s="3" t="s">
        <v>309</v>
      </c>
      <c r="E714" s="3" t="str">
        <v>Pont-la-Ville</v>
      </c>
      <c r="G714" s="17">
        <v>2515</v>
      </c>
      <c r="H714" s="17" t="s">
        <v>4520</v>
      </c>
    </row>
    <row r="715" spans="1:8" x14ac:dyDescent="0.2">
      <c r="A715" s="3">
        <v>3771</v>
      </c>
      <c r="B715" s="3" t="s">
        <v>757</v>
      </c>
      <c r="C715" s="3" t="s">
        <v>756</v>
      </c>
      <c r="D715" s="3" t="s">
        <v>309</v>
      </c>
      <c r="E715" s="3" t="str">
        <v>Riaz</v>
      </c>
      <c r="G715" s="17">
        <v>2516</v>
      </c>
      <c r="H715" s="17" t="s">
        <v>4524</v>
      </c>
    </row>
    <row r="716" spans="1:8" x14ac:dyDescent="0.2">
      <c r="A716" s="3">
        <v>3776</v>
      </c>
      <c r="B716" s="3" t="s">
        <v>758</v>
      </c>
      <c r="C716" s="3" t="s">
        <v>756</v>
      </c>
      <c r="D716" s="3" t="s">
        <v>309</v>
      </c>
      <c r="E716" s="3" t="str">
        <v>La Roche</v>
      </c>
      <c r="G716" s="17">
        <v>2517</v>
      </c>
      <c r="H716" s="17" t="s">
        <v>4524</v>
      </c>
    </row>
    <row r="717" spans="1:8" x14ac:dyDescent="0.2">
      <c r="A717" s="3">
        <v>3784</v>
      </c>
      <c r="B717" s="3" t="s">
        <v>759</v>
      </c>
      <c r="C717" s="3" t="s">
        <v>760</v>
      </c>
      <c r="D717" s="3" t="s">
        <v>309</v>
      </c>
      <c r="E717" s="3" t="str">
        <v>Sâles</v>
      </c>
      <c r="G717" s="17">
        <v>2518</v>
      </c>
      <c r="H717" s="17" t="s">
        <v>4524</v>
      </c>
    </row>
    <row r="718" spans="1:8" x14ac:dyDescent="0.2">
      <c r="A718" s="3">
        <v>3785</v>
      </c>
      <c r="B718" s="3" t="s">
        <v>761</v>
      </c>
      <c r="C718" s="3" t="s">
        <v>760</v>
      </c>
      <c r="D718" s="3" t="s">
        <v>309</v>
      </c>
      <c r="E718" s="3" t="str">
        <v>Sorens</v>
      </c>
      <c r="G718" s="17">
        <v>2520</v>
      </c>
      <c r="H718" s="17" t="s">
        <v>4520</v>
      </c>
    </row>
    <row r="719" spans="1:8" x14ac:dyDescent="0.2">
      <c r="A719" s="3">
        <v>3782</v>
      </c>
      <c r="B719" s="3" t="s">
        <v>762</v>
      </c>
      <c r="C719" s="3" t="s">
        <v>763</v>
      </c>
      <c r="D719" s="3" t="s">
        <v>309</v>
      </c>
      <c r="E719" s="3" t="str">
        <v>Vaulruz</v>
      </c>
      <c r="G719" s="17">
        <v>2523</v>
      </c>
      <c r="H719" s="17" t="s">
        <v>4520</v>
      </c>
    </row>
    <row r="720" spans="1:8" x14ac:dyDescent="0.2">
      <c r="A720" s="3">
        <v>1657</v>
      </c>
      <c r="B720" s="3" t="s">
        <v>764</v>
      </c>
      <c r="C720" s="3" t="s">
        <v>765</v>
      </c>
      <c r="D720" s="3" t="s">
        <v>309</v>
      </c>
      <c r="E720" s="3" t="str">
        <v>Vuadens</v>
      </c>
      <c r="G720" s="17">
        <v>2525</v>
      </c>
      <c r="H720" s="17" t="s">
        <v>4520</v>
      </c>
    </row>
    <row r="721" spans="1:8" x14ac:dyDescent="0.2">
      <c r="A721" s="3">
        <v>3777</v>
      </c>
      <c r="B721" s="3" t="s">
        <v>766</v>
      </c>
      <c r="C721" s="3" t="s">
        <v>765</v>
      </c>
      <c r="D721" s="3" t="s">
        <v>309</v>
      </c>
      <c r="E721" s="3" t="str">
        <v>Bas-Intyamon</v>
      </c>
      <c r="G721" s="17">
        <v>2532</v>
      </c>
      <c r="H721" s="17" t="s">
        <v>4520</v>
      </c>
    </row>
    <row r="722" spans="1:8" x14ac:dyDescent="0.2">
      <c r="A722" s="3">
        <v>3778</v>
      </c>
      <c r="B722" s="3" t="s">
        <v>767</v>
      </c>
      <c r="C722" s="3" t="s">
        <v>765</v>
      </c>
      <c r="D722" s="3" t="s">
        <v>309</v>
      </c>
      <c r="E722" s="3" t="str">
        <v>Val-de-Charmey</v>
      </c>
      <c r="G722" s="17">
        <v>2533</v>
      </c>
      <c r="H722" s="17" t="s">
        <v>4520</v>
      </c>
    </row>
    <row r="723" spans="1:8" x14ac:dyDescent="0.2">
      <c r="A723" s="3">
        <v>3780</v>
      </c>
      <c r="B723" s="3" t="s">
        <v>768</v>
      </c>
      <c r="C723" s="3" t="s">
        <v>765</v>
      </c>
      <c r="D723" s="3" t="s">
        <v>309</v>
      </c>
      <c r="E723" s="3" t="str">
        <v>Autigny</v>
      </c>
      <c r="G723" s="17">
        <v>2534</v>
      </c>
      <c r="H723" s="17" t="s">
        <v>4524</v>
      </c>
    </row>
    <row r="724" spans="1:8" x14ac:dyDescent="0.2">
      <c r="A724" s="3">
        <v>3781</v>
      </c>
      <c r="B724" s="3" t="s">
        <v>769</v>
      </c>
      <c r="C724" s="3" t="s">
        <v>765</v>
      </c>
      <c r="D724" s="3" t="s">
        <v>309</v>
      </c>
      <c r="E724" s="3" t="str">
        <v>Avry</v>
      </c>
      <c r="G724" s="17">
        <v>2535</v>
      </c>
      <c r="H724" s="17" t="s">
        <v>4524</v>
      </c>
    </row>
    <row r="725" spans="1:8" x14ac:dyDescent="0.2">
      <c r="A725" s="3">
        <v>3783</v>
      </c>
      <c r="B725" s="3" t="s">
        <v>770</v>
      </c>
      <c r="C725" s="3" t="s">
        <v>765</v>
      </c>
      <c r="D725" s="3" t="s">
        <v>309</v>
      </c>
      <c r="E725" s="3" t="str">
        <v>Belfaux</v>
      </c>
      <c r="G725" s="17">
        <v>2536</v>
      </c>
      <c r="H725" s="17" t="s">
        <v>4524</v>
      </c>
    </row>
    <row r="726" spans="1:8" x14ac:dyDescent="0.2">
      <c r="A726" s="3">
        <v>3792</v>
      </c>
      <c r="B726" s="3" t="s">
        <v>765</v>
      </c>
      <c r="C726" s="3" t="s">
        <v>765</v>
      </c>
      <c r="D726" s="3" t="s">
        <v>309</v>
      </c>
      <c r="E726" s="3" t="str">
        <v>Chénens</v>
      </c>
      <c r="G726" s="17">
        <v>2537</v>
      </c>
      <c r="H726" s="17" t="s">
        <v>4525</v>
      </c>
    </row>
    <row r="727" spans="1:8" x14ac:dyDescent="0.2">
      <c r="A727" s="3">
        <v>1738</v>
      </c>
      <c r="B727" s="3" t="s">
        <v>771</v>
      </c>
      <c r="C727" s="3" t="s">
        <v>772</v>
      </c>
      <c r="D727" s="3" t="s">
        <v>309</v>
      </c>
      <c r="E727" s="3" t="str">
        <v>Corminboeuf</v>
      </c>
      <c r="G727" s="17">
        <v>2538</v>
      </c>
      <c r="H727" s="17" t="s">
        <v>4520</v>
      </c>
    </row>
    <row r="728" spans="1:8" x14ac:dyDescent="0.2">
      <c r="A728" s="3">
        <v>3156</v>
      </c>
      <c r="B728" s="3" t="s">
        <v>773</v>
      </c>
      <c r="C728" s="3" t="s">
        <v>772</v>
      </c>
      <c r="D728" s="3" t="s">
        <v>309</v>
      </c>
      <c r="E728" s="3" t="str">
        <v>Cottens (FR)</v>
      </c>
      <c r="G728" s="17">
        <v>2540</v>
      </c>
      <c r="H728" s="17" t="s">
        <v>4520</v>
      </c>
    </row>
    <row r="729" spans="1:8" x14ac:dyDescent="0.2">
      <c r="A729" s="3">
        <v>3158</v>
      </c>
      <c r="B729" s="3" t="s">
        <v>772</v>
      </c>
      <c r="C729" s="3" t="s">
        <v>772</v>
      </c>
      <c r="D729" s="3" t="s">
        <v>309</v>
      </c>
      <c r="E729" s="3" t="str">
        <v>Ferpicloz</v>
      </c>
      <c r="G729" s="17">
        <v>2542</v>
      </c>
      <c r="H729" s="17" t="s">
        <v>4520</v>
      </c>
    </row>
    <row r="730" spans="1:8" x14ac:dyDescent="0.2">
      <c r="A730" s="3">
        <v>3159</v>
      </c>
      <c r="B730" s="3" t="s">
        <v>774</v>
      </c>
      <c r="C730" s="3" t="s">
        <v>772</v>
      </c>
      <c r="D730" s="3" t="s">
        <v>309</v>
      </c>
      <c r="E730" s="3" t="str">
        <v>Fribourg</v>
      </c>
      <c r="G730" s="17">
        <v>2543</v>
      </c>
      <c r="H730" s="17" t="s">
        <v>4520</v>
      </c>
    </row>
    <row r="731" spans="1:8" x14ac:dyDescent="0.2">
      <c r="A731" s="3">
        <v>3153</v>
      </c>
      <c r="B731" s="3" t="s">
        <v>775</v>
      </c>
      <c r="C731" s="3" t="s">
        <v>776</v>
      </c>
      <c r="D731" s="3" t="s">
        <v>309</v>
      </c>
      <c r="E731" s="3" t="str">
        <v>Givisiez</v>
      </c>
      <c r="G731" s="17">
        <v>2544</v>
      </c>
      <c r="H731" s="17" t="s">
        <v>4520</v>
      </c>
    </row>
    <row r="732" spans="1:8" x14ac:dyDescent="0.2">
      <c r="A732" s="3">
        <v>3154</v>
      </c>
      <c r="B732" s="3" t="s">
        <v>777</v>
      </c>
      <c r="C732" s="3" t="s">
        <v>776</v>
      </c>
      <c r="D732" s="3" t="s">
        <v>309</v>
      </c>
      <c r="E732" s="3" t="str">
        <v>Granges-Paccot</v>
      </c>
      <c r="G732" s="17">
        <v>2545</v>
      </c>
      <c r="H732" s="17" t="s">
        <v>4520</v>
      </c>
    </row>
    <row r="733" spans="1:8" x14ac:dyDescent="0.2">
      <c r="A733" s="3">
        <v>3148</v>
      </c>
      <c r="B733" s="3" t="s">
        <v>778</v>
      </c>
      <c r="C733" s="3" t="s">
        <v>779</v>
      </c>
      <c r="D733" s="3" t="s">
        <v>309</v>
      </c>
      <c r="E733" s="3" t="str">
        <v>Grolley</v>
      </c>
      <c r="G733" s="17">
        <v>2552</v>
      </c>
      <c r="H733" s="17" t="s">
        <v>4520</v>
      </c>
    </row>
    <row r="734" spans="1:8" x14ac:dyDescent="0.2">
      <c r="A734" s="3">
        <v>3150</v>
      </c>
      <c r="B734" s="3" t="s">
        <v>779</v>
      </c>
      <c r="C734" s="3" t="s">
        <v>779</v>
      </c>
      <c r="D734" s="3" t="s">
        <v>309</v>
      </c>
      <c r="E734" s="3" t="str">
        <v>Marly</v>
      </c>
      <c r="G734" s="17">
        <v>2553</v>
      </c>
      <c r="H734" s="17" t="s">
        <v>4520</v>
      </c>
    </row>
    <row r="735" spans="1:8" x14ac:dyDescent="0.2">
      <c r="A735" s="3">
        <v>3152</v>
      </c>
      <c r="B735" s="3" t="s">
        <v>780</v>
      </c>
      <c r="C735" s="3" t="s">
        <v>779</v>
      </c>
      <c r="D735" s="3" t="s">
        <v>309</v>
      </c>
      <c r="E735" s="3" t="str">
        <v>Matran</v>
      </c>
      <c r="G735" s="17">
        <v>2554</v>
      </c>
      <c r="H735" s="17" t="s">
        <v>4520</v>
      </c>
    </row>
    <row r="736" spans="1:8" x14ac:dyDescent="0.2">
      <c r="A736" s="3">
        <v>3157</v>
      </c>
      <c r="B736" s="3" t="s">
        <v>781</v>
      </c>
      <c r="C736" s="3" t="s">
        <v>779</v>
      </c>
      <c r="D736" s="3" t="s">
        <v>309</v>
      </c>
      <c r="E736" s="3" t="str">
        <v>Neyruz (FR)</v>
      </c>
      <c r="G736" s="17">
        <v>2555</v>
      </c>
      <c r="H736" s="17" t="s">
        <v>4520</v>
      </c>
    </row>
    <row r="737" spans="1:8" x14ac:dyDescent="0.2">
      <c r="A737" s="3">
        <v>3183</v>
      </c>
      <c r="B737" s="3" t="s">
        <v>782</v>
      </c>
      <c r="C737" s="3" t="s">
        <v>779</v>
      </c>
      <c r="D737" s="3" t="s">
        <v>309</v>
      </c>
      <c r="E737" s="3" t="str">
        <v>Pierrafortscha</v>
      </c>
      <c r="G737" s="17">
        <v>2556</v>
      </c>
      <c r="H737" s="17" t="s">
        <v>4520</v>
      </c>
    </row>
    <row r="738" spans="1:8" x14ac:dyDescent="0.2">
      <c r="A738" s="3">
        <v>3123</v>
      </c>
      <c r="B738" s="3" t="s">
        <v>783</v>
      </c>
      <c r="C738" s="3" t="s">
        <v>783</v>
      </c>
      <c r="D738" s="3" t="s">
        <v>309</v>
      </c>
      <c r="E738" s="3" t="str">
        <v>Ponthaux</v>
      </c>
      <c r="G738" s="17">
        <v>2557</v>
      </c>
      <c r="H738" s="17" t="s">
        <v>4520</v>
      </c>
    </row>
    <row r="739" spans="1:8" x14ac:dyDescent="0.2">
      <c r="A739" s="3">
        <v>3124</v>
      </c>
      <c r="B739" s="3" t="s">
        <v>784</v>
      </c>
      <c r="C739" s="3" t="s">
        <v>783</v>
      </c>
      <c r="D739" s="3" t="s">
        <v>309</v>
      </c>
      <c r="E739" s="3" t="str">
        <v>Le Mouret</v>
      </c>
      <c r="G739" s="17">
        <v>2558</v>
      </c>
      <c r="H739" s="17" t="s">
        <v>4520</v>
      </c>
    </row>
    <row r="740" spans="1:8" x14ac:dyDescent="0.2">
      <c r="A740" s="3">
        <v>3664</v>
      </c>
      <c r="B740" s="3" t="s">
        <v>785</v>
      </c>
      <c r="C740" s="3" t="s">
        <v>785</v>
      </c>
      <c r="D740" s="3" t="s">
        <v>309</v>
      </c>
      <c r="E740" s="3" t="str">
        <v>Treyvaux</v>
      </c>
      <c r="G740" s="17">
        <v>2560</v>
      </c>
      <c r="H740" s="17" t="s">
        <v>4520</v>
      </c>
    </row>
    <row r="741" spans="1:8" x14ac:dyDescent="0.2">
      <c r="A741" s="3">
        <v>3115</v>
      </c>
      <c r="B741" s="3" t="s">
        <v>786</v>
      </c>
      <c r="C741" s="3" t="s">
        <v>786</v>
      </c>
      <c r="D741" s="3" t="s">
        <v>309</v>
      </c>
      <c r="E741" s="3" t="str">
        <v>Villars-sur-Glâne</v>
      </c>
      <c r="G741" s="17">
        <v>2562</v>
      </c>
      <c r="H741" s="17" t="s">
        <v>4520</v>
      </c>
    </row>
    <row r="742" spans="1:8" x14ac:dyDescent="0.2">
      <c r="A742" s="3">
        <v>3663</v>
      </c>
      <c r="B742" s="3" t="s">
        <v>787</v>
      </c>
      <c r="C742" s="3" t="s">
        <v>787</v>
      </c>
      <c r="D742" s="3" t="s">
        <v>309</v>
      </c>
      <c r="E742" s="3" t="str">
        <v>Villarsel-sur-Marly</v>
      </c>
      <c r="G742" s="17">
        <v>2563</v>
      </c>
      <c r="H742" s="17" t="s">
        <v>4520</v>
      </c>
    </row>
    <row r="743" spans="1:8" x14ac:dyDescent="0.2">
      <c r="A743" s="3">
        <v>3629</v>
      </c>
      <c r="B743" s="3" t="s">
        <v>788</v>
      </c>
      <c r="C743" s="3" t="s">
        <v>788</v>
      </c>
      <c r="D743" s="3" t="s">
        <v>309</v>
      </c>
      <c r="E743" s="3" t="str">
        <v>Hauterive (FR)</v>
      </c>
      <c r="G743" s="17">
        <v>2564</v>
      </c>
      <c r="H743" s="17" t="s">
        <v>4520</v>
      </c>
    </row>
    <row r="744" spans="1:8" x14ac:dyDescent="0.2">
      <c r="A744" s="3">
        <v>3126</v>
      </c>
      <c r="B744" s="3" t="s">
        <v>789</v>
      </c>
      <c r="C744" s="3" t="s">
        <v>789</v>
      </c>
      <c r="D744" s="3" t="s">
        <v>309</v>
      </c>
      <c r="E744" s="3" t="str">
        <v>La Brillaz</v>
      </c>
      <c r="G744" s="17">
        <v>2565</v>
      </c>
      <c r="H744" s="17" t="s">
        <v>4520</v>
      </c>
    </row>
    <row r="745" spans="1:8" x14ac:dyDescent="0.2">
      <c r="A745" s="3">
        <v>3122</v>
      </c>
      <c r="B745" s="3" t="s">
        <v>790</v>
      </c>
      <c r="C745" s="3" t="s">
        <v>790</v>
      </c>
      <c r="D745" s="3" t="s">
        <v>309</v>
      </c>
      <c r="E745" s="3" t="str">
        <v>La Sonnaz</v>
      </c>
      <c r="G745" s="17">
        <v>2572</v>
      </c>
      <c r="H745" s="17" t="s">
        <v>4520</v>
      </c>
    </row>
    <row r="746" spans="1:8" x14ac:dyDescent="0.2">
      <c r="A746" s="3">
        <v>3116</v>
      </c>
      <c r="B746" s="3" t="s">
        <v>791</v>
      </c>
      <c r="C746" s="3" t="s">
        <v>792</v>
      </c>
      <c r="D746" s="3" t="s">
        <v>309</v>
      </c>
      <c r="E746" s="3" t="str">
        <v>Gibloux</v>
      </c>
      <c r="G746" s="17">
        <v>2575</v>
      </c>
      <c r="H746" s="17" t="s">
        <v>4520</v>
      </c>
    </row>
    <row r="747" spans="1:8" x14ac:dyDescent="0.2">
      <c r="A747" s="3">
        <v>3116</v>
      </c>
      <c r="B747" s="3" t="s">
        <v>793</v>
      </c>
      <c r="C747" s="3" t="s">
        <v>792</v>
      </c>
      <c r="D747" s="3" t="s">
        <v>309</v>
      </c>
      <c r="E747" s="3" t="str">
        <v>Prez</v>
      </c>
      <c r="G747" s="17">
        <v>2576</v>
      </c>
      <c r="H747" s="17" t="s">
        <v>4520</v>
      </c>
    </row>
    <row r="748" spans="1:8" x14ac:dyDescent="0.2">
      <c r="A748" s="3">
        <v>3116</v>
      </c>
      <c r="B748" s="3" t="s">
        <v>794</v>
      </c>
      <c r="C748" s="3" t="s">
        <v>792</v>
      </c>
      <c r="D748" s="3" t="s">
        <v>309</v>
      </c>
      <c r="E748" s="3" t="str">
        <v>Bois-d'Amont</v>
      </c>
      <c r="G748" s="17">
        <v>2577</v>
      </c>
      <c r="H748" s="17" t="s">
        <v>4520</v>
      </c>
    </row>
    <row r="749" spans="1:8" x14ac:dyDescent="0.2">
      <c r="A749" s="3">
        <v>3126</v>
      </c>
      <c r="B749" s="3" t="s">
        <v>795</v>
      </c>
      <c r="C749" s="3" t="s">
        <v>792</v>
      </c>
      <c r="D749" s="3" t="s">
        <v>309</v>
      </c>
      <c r="E749" s="3" t="str">
        <v>Courgevaux</v>
      </c>
      <c r="G749" s="17">
        <v>2603</v>
      </c>
      <c r="H749" s="17" t="s">
        <v>4524</v>
      </c>
    </row>
    <row r="750" spans="1:8" x14ac:dyDescent="0.2">
      <c r="A750" s="3">
        <v>3087</v>
      </c>
      <c r="B750" s="3" t="s">
        <v>796</v>
      </c>
      <c r="C750" s="3" t="s">
        <v>796</v>
      </c>
      <c r="D750" s="3" t="s">
        <v>309</v>
      </c>
      <c r="E750" s="3" t="str">
        <v>Courtepin</v>
      </c>
      <c r="G750" s="17">
        <v>2604</v>
      </c>
      <c r="H750" s="17" t="s">
        <v>4524</v>
      </c>
    </row>
    <row r="751" spans="1:8" x14ac:dyDescent="0.2">
      <c r="A751" s="3">
        <v>3099</v>
      </c>
      <c r="B751" s="3" t="s">
        <v>797</v>
      </c>
      <c r="C751" s="3" t="s">
        <v>798</v>
      </c>
      <c r="D751" s="3" t="s">
        <v>309</v>
      </c>
      <c r="E751" s="3" t="str">
        <v>Cressier (FR)</v>
      </c>
      <c r="G751" s="17">
        <v>2605</v>
      </c>
      <c r="H751" s="17" t="s">
        <v>4524</v>
      </c>
    </row>
    <row r="752" spans="1:8" x14ac:dyDescent="0.2">
      <c r="A752" s="3">
        <v>3128</v>
      </c>
      <c r="B752" s="3" t="s">
        <v>799</v>
      </c>
      <c r="C752" s="3" t="s">
        <v>798</v>
      </c>
      <c r="D752" s="3" t="s">
        <v>309</v>
      </c>
      <c r="E752" s="3" t="str">
        <v>Fräschels</v>
      </c>
      <c r="G752" s="17">
        <v>2606</v>
      </c>
      <c r="H752" s="17" t="s">
        <v>4524</v>
      </c>
    </row>
    <row r="753" spans="1:8" x14ac:dyDescent="0.2">
      <c r="A753" s="3">
        <v>3132</v>
      </c>
      <c r="B753" s="3" t="s">
        <v>798</v>
      </c>
      <c r="C753" s="3" t="s">
        <v>798</v>
      </c>
      <c r="D753" s="3" t="s">
        <v>309</v>
      </c>
      <c r="E753" s="3" t="str">
        <v>Greng</v>
      </c>
      <c r="G753" s="17">
        <v>2607</v>
      </c>
      <c r="H753" s="17" t="s">
        <v>4524</v>
      </c>
    </row>
    <row r="754" spans="1:8" x14ac:dyDescent="0.2">
      <c r="A754" s="3">
        <v>3088</v>
      </c>
      <c r="B754" s="3" t="s">
        <v>800</v>
      </c>
      <c r="C754" s="3" t="s">
        <v>800</v>
      </c>
      <c r="D754" s="3" t="s">
        <v>309</v>
      </c>
      <c r="E754" s="3" t="str">
        <v>Gurmels</v>
      </c>
      <c r="G754" s="17">
        <v>2608</v>
      </c>
      <c r="H754" s="17" t="s">
        <v>4524</v>
      </c>
    </row>
    <row r="755" spans="1:8" x14ac:dyDescent="0.2">
      <c r="A755" s="3">
        <v>3088</v>
      </c>
      <c r="B755" s="3" t="s">
        <v>801</v>
      </c>
      <c r="C755" s="3" t="s">
        <v>800</v>
      </c>
      <c r="D755" s="3" t="s">
        <v>309</v>
      </c>
      <c r="E755" s="3" t="str">
        <v>Kerzers</v>
      </c>
      <c r="G755" s="17">
        <v>2610</v>
      </c>
      <c r="H755" s="17" t="s">
        <v>4524</v>
      </c>
    </row>
    <row r="756" spans="1:8" x14ac:dyDescent="0.2">
      <c r="A756" s="3">
        <v>3089</v>
      </c>
      <c r="B756" s="3" t="s">
        <v>802</v>
      </c>
      <c r="C756" s="3" t="s">
        <v>800</v>
      </c>
      <c r="D756" s="3" t="s">
        <v>309</v>
      </c>
      <c r="E756" s="3" t="str">
        <v>Kleinbösingen</v>
      </c>
      <c r="G756" s="17">
        <v>2612</v>
      </c>
      <c r="H756" s="17" t="s">
        <v>4524</v>
      </c>
    </row>
    <row r="757" spans="1:8" x14ac:dyDescent="0.2">
      <c r="A757" s="3">
        <v>3155</v>
      </c>
      <c r="B757" s="3" t="s">
        <v>803</v>
      </c>
      <c r="C757" s="3" t="s">
        <v>800</v>
      </c>
      <c r="D757" s="3" t="s">
        <v>309</v>
      </c>
      <c r="E757" s="3" t="str">
        <v>Meyriez</v>
      </c>
      <c r="G757" s="17">
        <v>2613</v>
      </c>
      <c r="H757" s="17" t="s">
        <v>4524</v>
      </c>
    </row>
    <row r="758" spans="1:8" x14ac:dyDescent="0.2">
      <c r="A758" s="3">
        <v>3662</v>
      </c>
      <c r="B758" s="3" t="s">
        <v>804</v>
      </c>
      <c r="C758" s="3" t="s">
        <v>804</v>
      </c>
      <c r="D758" s="3" t="s">
        <v>309</v>
      </c>
      <c r="E758" s="3" t="str">
        <v>Misery-Courtion</v>
      </c>
      <c r="G758" s="17">
        <v>2615</v>
      </c>
      <c r="H758" s="17" t="s">
        <v>4524</v>
      </c>
    </row>
    <row r="759" spans="1:8" x14ac:dyDescent="0.2">
      <c r="A759" s="3">
        <v>3125</v>
      </c>
      <c r="B759" s="3" t="s">
        <v>805</v>
      </c>
      <c r="C759" s="3" t="s">
        <v>805</v>
      </c>
      <c r="D759" s="3" t="s">
        <v>309</v>
      </c>
      <c r="E759" s="3" t="str">
        <v>Muntelier</v>
      </c>
      <c r="G759" s="17">
        <v>2616</v>
      </c>
      <c r="H759" s="17" t="s">
        <v>4524</v>
      </c>
    </row>
    <row r="760" spans="1:8" x14ac:dyDescent="0.2">
      <c r="A760" s="3">
        <v>3628</v>
      </c>
      <c r="B760" s="3" t="s">
        <v>806</v>
      </c>
      <c r="C760" s="3" t="s">
        <v>806</v>
      </c>
      <c r="D760" s="3" t="s">
        <v>309</v>
      </c>
      <c r="E760" s="3" t="str">
        <v>Murten</v>
      </c>
      <c r="G760" s="17">
        <v>2710</v>
      </c>
      <c r="H760" s="17" t="s">
        <v>4524</v>
      </c>
    </row>
    <row r="761" spans="1:8" x14ac:dyDescent="0.2">
      <c r="A761" s="3">
        <v>3665</v>
      </c>
      <c r="B761" s="3" t="s">
        <v>807</v>
      </c>
      <c r="C761" s="3" t="s">
        <v>807</v>
      </c>
      <c r="D761" s="3" t="s">
        <v>309</v>
      </c>
      <c r="E761" s="3" t="str">
        <v>Ried bei Kerzers</v>
      </c>
      <c r="G761" s="17">
        <v>2712</v>
      </c>
      <c r="H761" s="17" t="s">
        <v>4524</v>
      </c>
    </row>
    <row r="762" spans="1:8" x14ac:dyDescent="0.2">
      <c r="A762" s="3">
        <v>3086</v>
      </c>
      <c r="B762" s="3" t="s">
        <v>808</v>
      </c>
      <c r="C762" s="3" t="s">
        <v>809</v>
      </c>
      <c r="D762" s="3" t="s">
        <v>309</v>
      </c>
      <c r="E762" s="3" t="str">
        <v>Ulmiz</v>
      </c>
      <c r="G762" s="17">
        <v>2713</v>
      </c>
      <c r="H762" s="17" t="s">
        <v>4524</v>
      </c>
    </row>
    <row r="763" spans="1:8" x14ac:dyDescent="0.2">
      <c r="A763" s="3">
        <v>3086</v>
      </c>
      <c r="B763" s="3" t="s">
        <v>810</v>
      </c>
      <c r="C763" s="3" t="s">
        <v>809</v>
      </c>
      <c r="D763" s="3" t="s">
        <v>309</v>
      </c>
      <c r="E763" s="3" t="str">
        <v>Mont-Vully</v>
      </c>
      <c r="G763" s="17">
        <v>2714</v>
      </c>
      <c r="H763" s="17" t="s">
        <v>4524</v>
      </c>
    </row>
    <row r="764" spans="1:8" x14ac:dyDescent="0.2">
      <c r="A764" s="3">
        <v>3127</v>
      </c>
      <c r="B764" s="3" t="s">
        <v>811</v>
      </c>
      <c r="C764" s="3" t="s">
        <v>812</v>
      </c>
      <c r="D764" s="3" t="s">
        <v>309</v>
      </c>
      <c r="E764" s="3" t="str">
        <v>Brünisried</v>
      </c>
      <c r="G764" s="17">
        <v>2715</v>
      </c>
      <c r="H764" s="17" t="s">
        <v>4524</v>
      </c>
    </row>
    <row r="765" spans="1:8" x14ac:dyDescent="0.2">
      <c r="A765" s="3">
        <v>3127</v>
      </c>
      <c r="B765" s="3" t="s">
        <v>813</v>
      </c>
      <c r="C765" s="3" t="s">
        <v>812</v>
      </c>
      <c r="D765" s="3" t="s">
        <v>309</v>
      </c>
      <c r="E765" s="3" t="str">
        <v>Düdingen</v>
      </c>
      <c r="G765" s="17">
        <v>2716</v>
      </c>
      <c r="H765" s="17" t="s">
        <v>4524</v>
      </c>
    </row>
    <row r="766" spans="1:8" x14ac:dyDescent="0.2">
      <c r="A766" s="3">
        <v>3128</v>
      </c>
      <c r="B766" s="3" t="s">
        <v>814</v>
      </c>
      <c r="C766" s="3" t="s">
        <v>812</v>
      </c>
      <c r="D766" s="3" t="s">
        <v>309</v>
      </c>
      <c r="E766" s="3" t="str">
        <v>Giffers</v>
      </c>
      <c r="G766" s="17">
        <v>2717</v>
      </c>
      <c r="H766" s="17" t="s">
        <v>4524</v>
      </c>
    </row>
    <row r="767" spans="1:8" x14ac:dyDescent="0.2">
      <c r="A767" s="3">
        <v>3536</v>
      </c>
      <c r="B767" s="3" t="s">
        <v>815</v>
      </c>
      <c r="C767" s="3" t="s">
        <v>816</v>
      </c>
      <c r="D767" s="3" t="s">
        <v>309</v>
      </c>
      <c r="E767" s="3" t="str">
        <v>Bösingen</v>
      </c>
      <c r="G767" s="17">
        <v>2718</v>
      </c>
      <c r="H767" s="17" t="s">
        <v>4524</v>
      </c>
    </row>
    <row r="768" spans="1:8" x14ac:dyDescent="0.2">
      <c r="A768" s="3">
        <v>3537</v>
      </c>
      <c r="B768" s="3" t="s">
        <v>816</v>
      </c>
      <c r="C768" s="3" t="s">
        <v>816</v>
      </c>
      <c r="D768" s="3" t="s">
        <v>309</v>
      </c>
      <c r="E768" s="3" t="str">
        <v>Heitenried</v>
      </c>
      <c r="G768" s="17">
        <v>2720</v>
      </c>
      <c r="H768" s="17" t="s">
        <v>4524</v>
      </c>
    </row>
    <row r="769" spans="1:8" x14ac:dyDescent="0.2">
      <c r="A769" s="3">
        <v>3550</v>
      </c>
      <c r="B769" s="3" t="s">
        <v>817</v>
      </c>
      <c r="C769" s="3" t="s">
        <v>817</v>
      </c>
      <c r="D769" s="3" t="s">
        <v>309</v>
      </c>
      <c r="E769" s="3" t="str">
        <v>Plaffeien</v>
      </c>
      <c r="G769" s="17">
        <v>2722</v>
      </c>
      <c r="H769" s="17" t="s">
        <v>4524</v>
      </c>
    </row>
    <row r="770" spans="1:8" x14ac:dyDescent="0.2">
      <c r="A770" s="3">
        <v>3551</v>
      </c>
      <c r="B770" s="3" t="s">
        <v>818</v>
      </c>
      <c r="C770" s="3" t="s">
        <v>817</v>
      </c>
      <c r="D770" s="3" t="s">
        <v>309</v>
      </c>
      <c r="E770" s="3" t="str">
        <v>Plasselb</v>
      </c>
      <c r="G770" s="17">
        <v>2723</v>
      </c>
      <c r="H770" s="17" t="s">
        <v>4524</v>
      </c>
    </row>
    <row r="771" spans="1:8" x14ac:dyDescent="0.2">
      <c r="A771" s="3">
        <v>3552</v>
      </c>
      <c r="B771" s="3" t="s">
        <v>819</v>
      </c>
      <c r="C771" s="3" t="s">
        <v>817</v>
      </c>
      <c r="D771" s="3" t="s">
        <v>309</v>
      </c>
      <c r="E771" s="3" t="str">
        <v>Rechthalten</v>
      </c>
      <c r="G771" s="17">
        <v>2732</v>
      </c>
      <c r="H771" s="17" t="s">
        <v>4524</v>
      </c>
    </row>
    <row r="772" spans="1:8" x14ac:dyDescent="0.2">
      <c r="A772" s="3">
        <v>3553</v>
      </c>
      <c r="B772" s="3" t="s">
        <v>820</v>
      </c>
      <c r="C772" s="3" t="s">
        <v>817</v>
      </c>
      <c r="D772" s="3" t="s">
        <v>309</v>
      </c>
      <c r="E772" s="3" t="str">
        <v>St. Silvester</v>
      </c>
      <c r="G772" s="17">
        <v>2733</v>
      </c>
      <c r="H772" s="17" t="s">
        <v>4525</v>
      </c>
    </row>
    <row r="773" spans="1:8" x14ac:dyDescent="0.2">
      <c r="A773" s="3">
        <v>3438</v>
      </c>
      <c r="B773" s="3" t="s">
        <v>821</v>
      </c>
      <c r="C773" s="3" t="s">
        <v>821</v>
      </c>
      <c r="D773" s="3" t="s">
        <v>309</v>
      </c>
      <c r="E773" s="3" t="str">
        <v>St. Ursen</v>
      </c>
      <c r="G773" s="17">
        <v>2735</v>
      </c>
      <c r="H773" s="17" t="s">
        <v>4525</v>
      </c>
    </row>
    <row r="774" spans="1:8" x14ac:dyDescent="0.2">
      <c r="A774" s="3">
        <v>3543</v>
      </c>
      <c r="B774" s="3" t="s">
        <v>822</v>
      </c>
      <c r="C774" s="3" t="s">
        <v>821</v>
      </c>
      <c r="D774" s="3" t="s">
        <v>309</v>
      </c>
      <c r="E774" s="3" t="str">
        <v>Schmitten (FR)</v>
      </c>
      <c r="G774" s="17">
        <v>2736</v>
      </c>
      <c r="H774" s="17" t="s">
        <v>4525</v>
      </c>
    </row>
    <row r="775" spans="1:8" x14ac:dyDescent="0.2">
      <c r="A775" s="3">
        <v>3538</v>
      </c>
      <c r="B775" s="3" t="s">
        <v>823</v>
      </c>
      <c r="C775" s="3" t="s">
        <v>823</v>
      </c>
      <c r="D775" s="3" t="s">
        <v>309</v>
      </c>
      <c r="E775" s="3" t="str">
        <v>Tafers</v>
      </c>
      <c r="G775" s="17">
        <v>2738</v>
      </c>
      <c r="H775" s="17" t="s">
        <v>4525</v>
      </c>
    </row>
    <row r="776" spans="1:8" x14ac:dyDescent="0.2">
      <c r="A776" s="3">
        <v>3433</v>
      </c>
      <c r="B776" s="3" t="s">
        <v>824</v>
      </c>
      <c r="C776" s="3" t="s">
        <v>825</v>
      </c>
      <c r="D776" s="3" t="s">
        <v>309</v>
      </c>
      <c r="E776" s="3" t="str">
        <v>Tentlingen</v>
      </c>
      <c r="G776" s="17">
        <v>2740</v>
      </c>
      <c r="H776" s="17" t="s">
        <v>4525</v>
      </c>
    </row>
    <row r="777" spans="1:8" x14ac:dyDescent="0.2">
      <c r="A777" s="3">
        <v>3436</v>
      </c>
      <c r="B777" s="3" t="s">
        <v>826</v>
      </c>
      <c r="C777" s="3" t="s">
        <v>825</v>
      </c>
      <c r="D777" s="3" t="s">
        <v>309</v>
      </c>
      <c r="E777" s="3" t="str">
        <v>Ueberstorf</v>
      </c>
      <c r="G777" s="17">
        <v>2742</v>
      </c>
      <c r="H777" s="17" t="s">
        <v>4525</v>
      </c>
    </row>
    <row r="778" spans="1:8" x14ac:dyDescent="0.2">
      <c r="A778" s="3">
        <v>3437</v>
      </c>
      <c r="B778" s="3" t="s">
        <v>825</v>
      </c>
      <c r="C778" s="3" t="s">
        <v>825</v>
      </c>
      <c r="D778" s="3" t="s">
        <v>309</v>
      </c>
      <c r="E778" s="3" t="str">
        <v>Wünnewil-Flamatt</v>
      </c>
      <c r="G778" s="17">
        <v>2743</v>
      </c>
      <c r="H778" s="17" t="s">
        <v>4525</v>
      </c>
    </row>
    <row r="779" spans="1:8" x14ac:dyDescent="0.2">
      <c r="A779" s="3">
        <v>6197</v>
      </c>
      <c r="B779" s="3" t="s">
        <v>827</v>
      </c>
      <c r="C779" s="3" t="s">
        <v>827</v>
      </c>
      <c r="D779" s="3" t="s">
        <v>309</v>
      </c>
      <c r="E779" s="3" t="str">
        <v>Attalens</v>
      </c>
      <c r="G779" s="17">
        <v>2744</v>
      </c>
      <c r="H779" s="17" t="s">
        <v>4525</v>
      </c>
    </row>
    <row r="780" spans="1:8" x14ac:dyDescent="0.2">
      <c r="A780" s="3">
        <v>3534</v>
      </c>
      <c r="B780" s="3" t="s">
        <v>828</v>
      </c>
      <c r="C780" s="3" t="s">
        <v>828</v>
      </c>
      <c r="D780" s="3" t="s">
        <v>309</v>
      </c>
      <c r="E780" s="3" t="str">
        <v>Bossonnens</v>
      </c>
      <c r="G780" s="17">
        <v>2745</v>
      </c>
      <c r="H780" s="17" t="s">
        <v>4525</v>
      </c>
    </row>
    <row r="781" spans="1:8" x14ac:dyDescent="0.2">
      <c r="A781" s="3">
        <v>3535</v>
      </c>
      <c r="B781" s="3" t="s">
        <v>829</v>
      </c>
      <c r="C781" s="3" t="s">
        <v>828</v>
      </c>
      <c r="D781" s="3" t="s">
        <v>309</v>
      </c>
      <c r="E781" s="3" t="str">
        <v>Châtel-Saint-Denis</v>
      </c>
      <c r="G781" s="17">
        <v>2746</v>
      </c>
      <c r="H781" s="17" t="s">
        <v>4525</v>
      </c>
    </row>
    <row r="782" spans="1:8" x14ac:dyDescent="0.2">
      <c r="A782" s="3">
        <v>3556</v>
      </c>
      <c r="B782" s="3" t="s">
        <v>830</v>
      </c>
      <c r="C782" s="3" t="s">
        <v>830</v>
      </c>
      <c r="D782" s="3" t="s">
        <v>309</v>
      </c>
      <c r="E782" s="3" t="str">
        <v>Granges (Veveyse)</v>
      </c>
      <c r="G782" s="17">
        <v>2747</v>
      </c>
      <c r="H782" s="17" t="s">
        <v>4525</v>
      </c>
    </row>
    <row r="783" spans="1:8" x14ac:dyDescent="0.2">
      <c r="A783" s="3">
        <v>3557</v>
      </c>
      <c r="B783" s="3" t="s">
        <v>831</v>
      </c>
      <c r="C783" s="3" t="s">
        <v>830</v>
      </c>
      <c r="D783" s="3" t="s">
        <v>309</v>
      </c>
      <c r="E783" s="3" t="str">
        <v>Remaufens</v>
      </c>
      <c r="G783" s="17">
        <v>2748</v>
      </c>
      <c r="H783" s="17" t="s">
        <v>4524</v>
      </c>
    </row>
    <row r="784" spans="1:8" x14ac:dyDescent="0.2">
      <c r="A784" s="3">
        <v>3555</v>
      </c>
      <c r="B784" s="3" t="s">
        <v>832</v>
      </c>
      <c r="C784" s="3" t="s">
        <v>832</v>
      </c>
      <c r="D784" s="3" t="s">
        <v>309</v>
      </c>
      <c r="E784" s="3" t="str">
        <v>Saint-Martin (FR)</v>
      </c>
      <c r="G784" s="17">
        <v>2762</v>
      </c>
      <c r="H784" s="17" t="s">
        <v>4525</v>
      </c>
    </row>
    <row r="785" spans="1:8" x14ac:dyDescent="0.2">
      <c r="A785" s="3">
        <v>3633</v>
      </c>
      <c r="B785" s="3" t="s">
        <v>833</v>
      </c>
      <c r="C785" s="3" t="s">
        <v>833</v>
      </c>
      <c r="D785" s="3" t="s">
        <v>309</v>
      </c>
      <c r="E785" s="3" t="str">
        <v>Semsales</v>
      </c>
      <c r="G785" s="17">
        <v>2800</v>
      </c>
      <c r="H785" s="17" t="s">
        <v>4525</v>
      </c>
    </row>
    <row r="786" spans="1:8" x14ac:dyDescent="0.2">
      <c r="A786" s="3">
        <v>3638</v>
      </c>
      <c r="B786" s="3" t="s">
        <v>834</v>
      </c>
      <c r="C786" s="3" t="s">
        <v>834</v>
      </c>
      <c r="D786" s="3" t="s">
        <v>309</v>
      </c>
      <c r="E786" s="3" t="str">
        <v>Le Flon</v>
      </c>
      <c r="G786" s="17">
        <v>2802</v>
      </c>
      <c r="H786" s="17" t="s">
        <v>4525</v>
      </c>
    </row>
    <row r="787" spans="1:8" x14ac:dyDescent="0.2">
      <c r="A787" s="3">
        <v>3615</v>
      </c>
      <c r="B787" s="3" t="s">
        <v>835</v>
      </c>
      <c r="C787" s="3" t="s">
        <v>836</v>
      </c>
      <c r="D787" s="3" t="s">
        <v>309</v>
      </c>
      <c r="E787" s="3" t="str">
        <v>La Verrerie</v>
      </c>
      <c r="G787" s="17">
        <v>2803</v>
      </c>
      <c r="H787" s="17" t="s">
        <v>4525</v>
      </c>
    </row>
    <row r="788" spans="1:8" x14ac:dyDescent="0.2">
      <c r="A788" s="3">
        <v>3619</v>
      </c>
      <c r="B788" s="3" t="s">
        <v>837</v>
      </c>
      <c r="C788" s="3" t="s">
        <v>837</v>
      </c>
      <c r="D788" s="3" t="s">
        <v>309</v>
      </c>
      <c r="E788" s="3" t="str">
        <v>Egerkingen</v>
      </c>
      <c r="G788" s="17">
        <v>2805</v>
      </c>
      <c r="H788" s="17" t="s">
        <v>4525</v>
      </c>
    </row>
    <row r="789" spans="1:8" x14ac:dyDescent="0.2">
      <c r="A789" s="3">
        <v>3617</v>
      </c>
      <c r="B789" s="3" t="s">
        <v>838</v>
      </c>
      <c r="C789" s="3" t="s">
        <v>839</v>
      </c>
      <c r="D789" s="3" t="s">
        <v>309</v>
      </c>
      <c r="E789" s="3" t="str">
        <v>Härkingen</v>
      </c>
      <c r="G789" s="17">
        <v>2806</v>
      </c>
      <c r="H789" s="17" t="s">
        <v>4525</v>
      </c>
    </row>
    <row r="790" spans="1:8" x14ac:dyDescent="0.2">
      <c r="A790" s="3">
        <v>3625</v>
      </c>
      <c r="B790" s="3" t="s">
        <v>840</v>
      </c>
      <c r="C790" s="3" t="s">
        <v>840</v>
      </c>
      <c r="D790" s="3" t="s">
        <v>309</v>
      </c>
      <c r="E790" s="3" t="str">
        <v>Kestenholz</v>
      </c>
      <c r="G790" s="17">
        <v>2807</v>
      </c>
      <c r="H790" s="17" t="s">
        <v>4526</v>
      </c>
    </row>
    <row r="791" spans="1:8" x14ac:dyDescent="0.2">
      <c r="A791" s="3">
        <v>3627</v>
      </c>
      <c r="B791" s="3" t="s">
        <v>841</v>
      </c>
      <c r="C791" s="3" t="s">
        <v>841</v>
      </c>
      <c r="D791" s="3" t="s">
        <v>309</v>
      </c>
      <c r="E791" s="3" t="str">
        <v>Neuendorf</v>
      </c>
      <c r="G791" s="17">
        <v>2812</v>
      </c>
      <c r="H791" s="17" t="s">
        <v>4526</v>
      </c>
    </row>
    <row r="792" spans="1:8" x14ac:dyDescent="0.2">
      <c r="A792" s="3">
        <v>3626</v>
      </c>
      <c r="B792" s="3" t="s">
        <v>842</v>
      </c>
      <c r="C792" s="3" t="s">
        <v>843</v>
      </c>
      <c r="D792" s="3" t="s">
        <v>309</v>
      </c>
      <c r="E792" s="3" t="str">
        <v>Niederbuchsiten</v>
      </c>
      <c r="G792" s="17">
        <v>2813</v>
      </c>
      <c r="H792" s="17" t="s">
        <v>4526</v>
      </c>
    </row>
    <row r="793" spans="1:8" x14ac:dyDescent="0.2">
      <c r="A793" s="3">
        <v>3652</v>
      </c>
      <c r="B793" s="3" t="s">
        <v>843</v>
      </c>
      <c r="C793" s="3" t="s">
        <v>843</v>
      </c>
      <c r="D793" s="3" t="s">
        <v>309</v>
      </c>
      <c r="E793" s="3" t="str">
        <v>Oberbuchsiten</v>
      </c>
      <c r="G793" s="17">
        <v>2814</v>
      </c>
      <c r="H793" s="17" t="s">
        <v>4526</v>
      </c>
    </row>
    <row r="794" spans="1:8" x14ac:dyDescent="0.2">
      <c r="A794" s="3">
        <v>3622</v>
      </c>
      <c r="B794" s="3" t="s">
        <v>844</v>
      </c>
      <c r="C794" s="3" t="s">
        <v>845</v>
      </c>
      <c r="D794" s="3" t="s">
        <v>309</v>
      </c>
      <c r="E794" s="3" t="str">
        <v>Oensingen</v>
      </c>
      <c r="G794" s="17">
        <v>2822</v>
      </c>
      <c r="H794" s="17" t="s">
        <v>4525</v>
      </c>
    </row>
    <row r="795" spans="1:8" x14ac:dyDescent="0.2">
      <c r="A795" s="3">
        <v>3623</v>
      </c>
      <c r="B795" s="3" t="s">
        <v>846</v>
      </c>
      <c r="C795" s="3" t="s">
        <v>847</v>
      </c>
      <c r="D795" s="3" t="s">
        <v>309</v>
      </c>
      <c r="E795" s="3" t="str">
        <v>Wolfwil</v>
      </c>
      <c r="G795" s="17">
        <v>2823</v>
      </c>
      <c r="H795" s="17" t="s">
        <v>4525</v>
      </c>
    </row>
    <row r="796" spans="1:8" x14ac:dyDescent="0.2">
      <c r="A796" s="3">
        <v>3623</v>
      </c>
      <c r="B796" s="3" t="s">
        <v>848</v>
      </c>
      <c r="C796" s="3" t="s">
        <v>847</v>
      </c>
      <c r="D796" s="3" t="s">
        <v>309</v>
      </c>
      <c r="E796" s="3" t="str">
        <v>Aedermannsdorf</v>
      </c>
      <c r="G796" s="17">
        <v>2824</v>
      </c>
      <c r="H796" s="17" t="s">
        <v>4525</v>
      </c>
    </row>
    <row r="797" spans="1:8" x14ac:dyDescent="0.2">
      <c r="A797" s="3">
        <v>3653</v>
      </c>
      <c r="B797" s="3" t="s">
        <v>849</v>
      </c>
      <c r="C797" s="3" t="s">
        <v>849</v>
      </c>
      <c r="D797" s="3" t="s">
        <v>309</v>
      </c>
      <c r="E797" s="3" t="str">
        <v>Balsthal</v>
      </c>
      <c r="G797" s="17">
        <v>2825</v>
      </c>
      <c r="H797" s="17" t="s">
        <v>4525</v>
      </c>
    </row>
    <row r="798" spans="1:8" x14ac:dyDescent="0.2">
      <c r="A798" s="3">
        <v>3638</v>
      </c>
      <c r="B798" s="3" t="s">
        <v>850</v>
      </c>
      <c r="C798" s="3" t="s">
        <v>850</v>
      </c>
      <c r="D798" s="3" t="s">
        <v>309</v>
      </c>
      <c r="E798" s="3" t="str">
        <v>Herbetswil</v>
      </c>
      <c r="G798" s="17">
        <v>2826</v>
      </c>
      <c r="H798" s="17" t="s">
        <v>4525</v>
      </c>
    </row>
    <row r="799" spans="1:8" x14ac:dyDescent="0.2">
      <c r="A799" s="3">
        <v>3654</v>
      </c>
      <c r="B799" s="3" t="s">
        <v>851</v>
      </c>
      <c r="C799" s="3" t="s">
        <v>852</v>
      </c>
      <c r="D799" s="3" t="s">
        <v>309</v>
      </c>
      <c r="E799" s="3" t="str">
        <v>Holderbank (SO)</v>
      </c>
      <c r="G799" s="17">
        <v>2827</v>
      </c>
      <c r="H799" s="17" t="s">
        <v>4525</v>
      </c>
    </row>
    <row r="800" spans="1:8" x14ac:dyDescent="0.2">
      <c r="A800" s="3">
        <v>3655</v>
      </c>
      <c r="B800" s="3" t="s">
        <v>852</v>
      </c>
      <c r="C800" s="3" t="s">
        <v>852</v>
      </c>
      <c r="D800" s="3" t="s">
        <v>309</v>
      </c>
      <c r="E800" s="3" t="str">
        <v>Laupersdorf</v>
      </c>
      <c r="G800" s="17">
        <v>2828</v>
      </c>
      <c r="H800" s="17" t="s">
        <v>4525</v>
      </c>
    </row>
    <row r="801" spans="1:8" x14ac:dyDescent="0.2">
      <c r="A801" s="3">
        <v>3656</v>
      </c>
      <c r="B801" s="3" t="s">
        <v>853</v>
      </c>
      <c r="C801" s="3" t="s">
        <v>852</v>
      </c>
      <c r="D801" s="3" t="s">
        <v>309</v>
      </c>
      <c r="E801" s="3" t="str">
        <v>Matzendorf</v>
      </c>
      <c r="G801" s="17">
        <v>2829</v>
      </c>
      <c r="H801" s="17" t="s">
        <v>4525</v>
      </c>
    </row>
    <row r="802" spans="1:8" x14ac:dyDescent="0.2">
      <c r="A802" s="3">
        <v>3656</v>
      </c>
      <c r="B802" s="3" t="s">
        <v>854</v>
      </c>
      <c r="C802" s="3" t="s">
        <v>852</v>
      </c>
      <c r="D802" s="3" t="s">
        <v>309</v>
      </c>
      <c r="E802" s="3" t="str">
        <v>Mümliswil-Ramiswil</v>
      </c>
      <c r="G802" s="17">
        <v>2830</v>
      </c>
      <c r="H802" s="17" t="s">
        <v>4525</v>
      </c>
    </row>
    <row r="803" spans="1:8" x14ac:dyDescent="0.2">
      <c r="A803" s="3">
        <v>3656</v>
      </c>
      <c r="B803" s="3" t="s">
        <v>855</v>
      </c>
      <c r="C803" s="3" t="s">
        <v>852</v>
      </c>
      <c r="D803" s="3" t="s">
        <v>309</v>
      </c>
      <c r="E803" s="3" t="str">
        <v>Welschenrohr-Gänsbrunnen</v>
      </c>
      <c r="G803" s="17">
        <v>2832</v>
      </c>
      <c r="H803" s="17" t="s">
        <v>4525</v>
      </c>
    </row>
    <row r="804" spans="1:8" x14ac:dyDescent="0.2">
      <c r="A804" s="3">
        <v>3657</v>
      </c>
      <c r="B804" s="3" t="s">
        <v>856</v>
      </c>
      <c r="C804" s="3" t="s">
        <v>852</v>
      </c>
      <c r="D804" s="3" t="s">
        <v>309</v>
      </c>
      <c r="E804" s="3" t="str">
        <v>Biezwil</v>
      </c>
      <c r="G804" s="17">
        <v>2842</v>
      </c>
      <c r="H804" s="17" t="s">
        <v>4525</v>
      </c>
    </row>
    <row r="805" spans="1:8" x14ac:dyDescent="0.2">
      <c r="A805" s="3">
        <v>3658</v>
      </c>
      <c r="B805" s="3" t="s">
        <v>857</v>
      </c>
      <c r="C805" s="3" t="s">
        <v>852</v>
      </c>
      <c r="D805" s="3" t="s">
        <v>309</v>
      </c>
      <c r="E805" s="3" t="str">
        <v>Lüterkofen-Ichertswil</v>
      </c>
      <c r="G805" s="17">
        <v>2843</v>
      </c>
      <c r="H805" s="17" t="s">
        <v>4525</v>
      </c>
    </row>
    <row r="806" spans="1:8" x14ac:dyDescent="0.2">
      <c r="A806" s="3">
        <v>3612</v>
      </c>
      <c r="B806" s="3" t="s">
        <v>858</v>
      </c>
      <c r="C806" s="3" t="s">
        <v>858</v>
      </c>
      <c r="D806" s="3" t="s">
        <v>309</v>
      </c>
      <c r="E806" s="3" t="str">
        <v>Lüterswil-Gächliwil</v>
      </c>
      <c r="G806" s="17">
        <v>2852</v>
      </c>
      <c r="H806" s="17" t="s">
        <v>4525</v>
      </c>
    </row>
    <row r="807" spans="1:8" x14ac:dyDescent="0.2">
      <c r="A807" s="3">
        <v>3613</v>
      </c>
      <c r="B807" s="3" t="s">
        <v>858</v>
      </c>
      <c r="C807" s="3" t="s">
        <v>858</v>
      </c>
      <c r="D807" s="3" t="s">
        <v>309</v>
      </c>
      <c r="E807" s="3" t="str">
        <v>Messen</v>
      </c>
      <c r="G807" s="17">
        <v>2853</v>
      </c>
      <c r="H807" s="17" t="s">
        <v>4525</v>
      </c>
    </row>
    <row r="808" spans="1:8" x14ac:dyDescent="0.2">
      <c r="A808" s="3">
        <v>3624</v>
      </c>
      <c r="B808" s="3" t="s">
        <v>859</v>
      </c>
      <c r="C808" s="3" t="s">
        <v>858</v>
      </c>
      <c r="D808" s="3" t="s">
        <v>309</v>
      </c>
      <c r="E808" s="3" t="str">
        <v>Schnottwil</v>
      </c>
      <c r="G808" s="17">
        <v>2854</v>
      </c>
      <c r="H808" s="17" t="s">
        <v>4525</v>
      </c>
    </row>
    <row r="809" spans="1:8" x14ac:dyDescent="0.2">
      <c r="A809" s="3">
        <v>3623</v>
      </c>
      <c r="B809" s="3" t="s">
        <v>860</v>
      </c>
      <c r="C809" s="3" t="s">
        <v>861</v>
      </c>
      <c r="D809" s="3" t="s">
        <v>309</v>
      </c>
      <c r="E809" s="3" t="str">
        <v>Unterramsern</v>
      </c>
      <c r="G809" s="17">
        <v>2855</v>
      </c>
      <c r="H809" s="17" t="s">
        <v>4525</v>
      </c>
    </row>
    <row r="810" spans="1:8" x14ac:dyDescent="0.2">
      <c r="A810" s="3">
        <v>3634</v>
      </c>
      <c r="B810" s="3" t="s">
        <v>862</v>
      </c>
      <c r="C810" s="3" t="s">
        <v>862</v>
      </c>
      <c r="D810" s="3" t="s">
        <v>309</v>
      </c>
      <c r="E810" s="3" t="str">
        <v>Lüsslingen-Nennigkofen</v>
      </c>
      <c r="G810" s="17">
        <v>2856</v>
      </c>
      <c r="H810" s="17" t="s">
        <v>4525</v>
      </c>
    </row>
    <row r="811" spans="1:8" x14ac:dyDescent="0.2">
      <c r="A811" s="3">
        <v>3600</v>
      </c>
      <c r="B811" s="3" t="s">
        <v>863</v>
      </c>
      <c r="C811" s="3" t="s">
        <v>863</v>
      </c>
      <c r="D811" s="3" t="s">
        <v>309</v>
      </c>
      <c r="E811" s="3" t="str">
        <v>Buchegg</v>
      </c>
      <c r="G811" s="17">
        <v>2857</v>
      </c>
      <c r="H811" s="17" t="s">
        <v>4525</v>
      </c>
    </row>
    <row r="812" spans="1:8" x14ac:dyDescent="0.2">
      <c r="A812" s="3">
        <v>3603</v>
      </c>
      <c r="B812" s="3" t="s">
        <v>863</v>
      </c>
      <c r="C812" s="3" t="s">
        <v>863</v>
      </c>
      <c r="D812" s="3" t="s">
        <v>309</v>
      </c>
      <c r="E812" s="3" t="str">
        <v>Bättwil</v>
      </c>
      <c r="G812" s="17">
        <v>2863</v>
      </c>
      <c r="H812" s="17" t="s">
        <v>4525</v>
      </c>
    </row>
    <row r="813" spans="1:8" x14ac:dyDescent="0.2">
      <c r="A813" s="3">
        <v>3604</v>
      </c>
      <c r="B813" s="3" t="s">
        <v>863</v>
      </c>
      <c r="C813" s="3" t="s">
        <v>863</v>
      </c>
      <c r="D813" s="3" t="s">
        <v>309</v>
      </c>
      <c r="E813" s="3" t="str">
        <v>Büren (SO)</v>
      </c>
      <c r="G813" s="17">
        <v>2864</v>
      </c>
      <c r="H813" s="17" t="s">
        <v>4525</v>
      </c>
    </row>
    <row r="814" spans="1:8" x14ac:dyDescent="0.2">
      <c r="A814" s="3">
        <v>3608</v>
      </c>
      <c r="B814" s="3" t="s">
        <v>863</v>
      </c>
      <c r="C814" s="3" t="s">
        <v>863</v>
      </c>
      <c r="D814" s="3" t="s">
        <v>309</v>
      </c>
      <c r="E814" s="3" t="str">
        <v>Dornach</v>
      </c>
      <c r="G814" s="17">
        <v>2873</v>
      </c>
      <c r="H814" s="17" t="s">
        <v>4524</v>
      </c>
    </row>
    <row r="815" spans="1:8" x14ac:dyDescent="0.2">
      <c r="A815" s="3">
        <v>3624</v>
      </c>
      <c r="B815" s="3" t="s">
        <v>864</v>
      </c>
      <c r="C815" s="3" t="s">
        <v>863</v>
      </c>
      <c r="D815" s="3" t="s">
        <v>309</v>
      </c>
      <c r="E815" s="3" t="str">
        <v>Gempen</v>
      </c>
      <c r="G815" s="17">
        <v>2882</v>
      </c>
      <c r="H815" s="17" t="s">
        <v>4525</v>
      </c>
    </row>
    <row r="816" spans="1:8" x14ac:dyDescent="0.2">
      <c r="A816" s="3">
        <v>3645</v>
      </c>
      <c r="B816" s="3" t="s">
        <v>865</v>
      </c>
      <c r="C816" s="3" t="s">
        <v>863</v>
      </c>
      <c r="D816" s="3" t="s">
        <v>309</v>
      </c>
      <c r="E816" s="3" t="str">
        <v>Hochwald</v>
      </c>
      <c r="G816" s="17">
        <v>2883</v>
      </c>
      <c r="H816" s="17" t="s">
        <v>4524</v>
      </c>
    </row>
    <row r="817" spans="1:8" x14ac:dyDescent="0.2">
      <c r="A817" s="3">
        <v>3635</v>
      </c>
      <c r="B817" s="3" t="s">
        <v>866</v>
      </c>
      <c r="C817" s="3" t="s">
        <v>866</v>
      </c>
      <c r="D817" s="3" t="s">
        <v>309</v>
      </c>
      <c r="E817" s="3" t="str">
        <v>Hofstetten-Flüh</v>
      </c>
      <c r="G817" s="17">
        <v>2884</v>
      </c>
      <c r="H817" s="17" t="s">
        <v>4524</v>
      </c>
    </row>
    <row r="818" spans="1:8" x14ac:dyDescent="0.2">
      <c r="A818" s="3">
        <v>3661</v>
      </c>
      <c r="B818" s="3" t="s">
        <v>867</v>
      </c>
      <c r="C818" s="3" t="s">
        <v>867</v>
      </c>
      <c r="D818" s="3" t="s">
        <v>309</v>
      </c>
      <c r="E818" s="3" t="str">
        <v>Metzerlen-Mariastein</v>
      </c>
      <c r="G818" s="17">
        <v>2885</v>
      </c>
      <c r="H818" s="17" t="s">
        <v>4524</v>
      </c>
    </row>
    <row r="819" spans="1:8" x14ac:dyDescent="0.2">
      <c r="A819" s="3">
        <v>3614</v>
      </c>
      <c r="B819" s="3" t="s">
        <v>868</v>
      </c>
      <c r="C819" s="3" t="s">
        <v>868</v>
      </c>
      <c r="D819" s="3" t="s">
        <v>309</v>
      </c>
      <c r="E819" s="3" t="str">
        <v>Nuglar-St. Pantaleon</v>
      </c>
      <c r="G819" s="17">
        <v>2886</v>
      </c>
      <c r="H819" s="17" t="s">
        <v>4524</v>
      </c>
    </row>
    <row r="820" spans="1:8" x14ac:dyDescent="0.2">
      <c r="A820" s="3">
        <v>3616</v>
      </c>
      <c r="B820" s="3" t="s">
        <v>869</v>
      </c>
      <c r="C820" s="3" t="s">
        <v>868</v>
      </c>
      <c r="D820" s="3" t="s">
        <v>309</v>
      </c>
      <c r="E820" s="3" t="str">
        <v>Rodersdorf</v>
      </c>
      <c r="G820" s="17">
        <v>2887</v>
      </c>
      <c r="H820" s="17" t="s">
        <v>4524</v>
      </c>
    </row>
    <row r="821" spans="1:8" x14ac:dyDescent="0.2">
      <c r="A821" s="3">
        <v>3618</v>
      </c>
      <c r="B821" s="3" t="s">
        <v>870</v>
      </c>
      <c r="C821" s="3" t="s">
        <v>871</v>
      </c>
      <c r="D821" s="3" t="s">
        <v>309</v>
      </c>
      <c r="E821" s="3" t="str">
        <v>Seewen</v>
      </c>
      <c r="G821" s="17">
        <v>2888</v>
      </c>
      <c r="H821" s="17" t="s">
        <v>4524</v>
      </c>
    </row>
    <row r="822" spans="1:8" x14ac:dyDescent="0.2">
      <c r="A822" s="3">
        <v>3645</v>
      </c>
      <c r="B822" s="3" t="s">
        <v>872</v>
      </c>
      <c r="C822" s="3" t="s">
        <v>872</v>
      </c>
      <c r="D822" s="3" t="s">
        <v>309</v>
      </c>
      <c r="E822" s="3" t="str">
        <v>Witterswil</v>
      </c>
      <c r="G822" s="17">
        <v>2889</v>
      </c>
      <c r="H822" s="17" t="s">
        <v>4524</v>
      </c>
    </row>
    <row r="823" spans="1:8" x14ac:dyDescent="0.2">
      <c r="A823" s="3">
        <v>3636</v>
      </c>
      <c r="B823" s="3" t="s">
        <v>873</v>
      </c>
      <c r="C823" s="3" t="s">
        <v>874</v>
      </c>
      <c r="D823" s="3" t="s">
        <v>309</v>
      </c>
      <c r="E823" s="3" t="str">
        <v>Hauenstein-Ifenthal</v>
      </c>
      <c r="G823" s="17">
        <v>2900</v>
      </c>
      <c r="H823" s="17" t="s">
        <v>4526</v>
      </c>
    </row>
    <row r="824" spans="1:8" x14ac:dyDescent="0.2">
      <c r="A824" s="3">
        <v>3636</v>
      </c>
      <c r="B824" s="3" t="s">
        <v>875</v>
      </c>
      <c r="C824" s="3" t="s">
        <v>874</v>
      </c>
      <c r="D824" s="3" t="s">
        <v>309</v>
      </c>
      <c r="E824" s="3" t="str">
        <v>Kienberg</v>
      </c>
      <c r="G824" s="17">
        <v>2902</v>
      </c>
      <c r="H824" s="17" t="s">
        <v>4526</v>
      </c>
    </row>
    <row r="825" spans="1:8" x14ac:dyDescent="0.2">
      <c r="A825" s="3">
        <v>3416</v>
      </c>
      <c r="B825" s="3" t="s">
        <v>876</v>
      </c>
      <c r="C825" s="3" t="s">
        <v>876</v>
      </c>
      <c r="D825" s="3" t="s">
        <v>309</v>
      </c>
      <c r="E825" s="3" t="str">
        <v>Lostorf</v>
      </c>
      <c r="G825" s="17">
        <v>2903</v>
      </c>
      <c r="H825" s="17" t="s">
        <v>4526</v>
      </c>
    </row>
    <row r="826" spans="1:8" x14ac:dyDescent="0.2">
      <c r="A826" s="3">
        <v>3462</v>
      </c>
      <c r="B826" s="3" t="s">
        <v>877</v>
      </c>
      <c r="C826" s="3" t="s">
        <v>876</v>
      </c>
      <c r="D826" s="3" t="s">
        <v>309</v>
      </c>
      <c r="E826" s="3" t="str">
        <v>Niedergösgen</v>
      </c>
      <c r="G826" s="17">
        <v>2904</v>
      </c>
      <c r="H826" s="17" t="s">
        <v>4526</v>
      </c>
    </row>
    <row r="827" spans="1:8" x14ac:dyDescent="0.2">
      <c r="A827" s="3">
        <v>3463</v>
      </c>
      <c r="B827" s="3" t="s">
        <v>878</v>
      </c>
      <c r="C827" s="3" t="s">
        <v>876</v>
      </c>
      <c r="D827" s="3" t="s">
        <v>309</v>
      </c>
      <c r="E827" s="3" t="str">
        <v>Obergösgen</v>
      </c>
      <c r="G827" s="17">
        <v>2905</v>
      </c>
      <c r="H827" s="17" t="s">
        <v>4526</v>
      </c>
    </row>
    <row r="828" spans="1:8" x14ac:dyDescent="0.2">
      <c r="A828" s="3">
        <v>3465</v>
      </c>
      <c r="B828" s="3" t="s">
        <v>879</v>
      </c>
      <c r="C828" s="3" t="s">
        <v>879</v>
      </c>
      <c r="D828" s="3" t="s">
        <v>309</v>
      </c>
      <c r="E828" s="3" t="str">
        <v>Stüsslingen</v>
      </c>
      <c r="G828" s="17">
        <v>2906</v>
      </c>
      <c r="H828" s="17" t="s">
        <v>4526</v>
      </c>
    </row>
    <row r="829" spans="1:8" x14ac:dyDescent="0.2">
      <c r="A829" s="3">
        <v>4952</v>
      </c>
      <c r="B829" s="3" t="s">
        <v>880</v>
      </c>
      <c r="C829" s="3" t="s">
        <v>880</v>
      </c>
      <c r="D829" s="3" t="s">
        <v>309</v>
      </c>
      <c r="E829" s="3" t="str">
        <v>Trimbach</v>
      </c>
      <c r="G829" s="17">
        <v>2907</v>
      </c>
      <c r="H829" s="17" t="s">
        <v>4526</v>
      </c>
    </row>
    <row r="830" spans="1:8" x14ac:dyDescent="0.2">
      <c r="A830" s="3">
        <v>4950</v>
      </c>
      <c r="B830" s="3" t="s">
        <v>881</v>
      </c>
      <c r="C830" s="3" t="s">
        <v>881</v>
      </c>
      <c r="D830" s="3" t="s">
        <v>309</v>
      </c>
      <c r="E830" s="3" t="str">
        <v>Winznau</v>
      </c>
      <c r="G830" s="17">
        <v>2908</v>
      </c>
      <c r="H830" s="17" t="s">
        <v>4526</v>
      </c>
    </row>
    <row r="831" spans="1:8" x14ac:dyDescent="0.2">
      <c r="A831" s="3">
        <v>4953</v>
      </c>
      <c r="B831" s="3" t="s">
        <v>882</v>
      </c>
      <c r="C831" s="3" t="s">
        <v>881</v>
      </c>
      <c r="D831" s="3" t="s">
        <v>309</v>
      </c>
      <c r="E831" s="3" t="str">
        <v>Wisen (SO)</v>
      </c>
      <c r="G831" s="17">
        <v>2912</v>
      </c>
      <c r="H831" s="17" t="s">
        <v>4526</v>
      </c>
    </row>
    <row r="832" spans="1:8" x14ac:dyDescent="0.2">
      <c r="A832" s="3">
        <v>3432</v>
      </c>
      <c r="B832" s="3" t="s">
        <v>883</v>
      </c>
      <c r="C832" s="3" t="s">
        <v>884</v>
      </c>
      <c r="D832" s="3" t="s">
        <v>309</v>
      </c>
      <c r="E832" s="3" t="str">
        <v>Erlinsbach (SO)</v>
      </c>
      <c r="G832" s="17">
        <v>2914</v>
      </c>
      <c r="H832" s="17" t="s">
        <v>4526</v>
      </c>
    </row>
    <row r="833" spans="1:8" x14ac:dyDescent="0.2">
      <c r="A833" s="3">
        <v>3435</v>
      </c>
      <c r="B833" s="3" t="s">
        <v>885</v>
      </c>
      <c r="C833" s="3" t="s">
        <v>884</v>
      </c>
      <c r="D833" s="3" t="s">
        <v>309</v>
      </c>
      <c r="E833" s="3" t="str">
        <v>Aeschi (SO)</v>
      </c>
      <c r="G833" s="17">
        <v>2915</v>
      </c>
      <c r="H833" s="17" t="s">
        <v>4526</v>
      </c>
    </row>
    <row r="834" spans="1:8" x14ac:dyDescent="0.2">
      <c r="A834" s="3">
        <v>3439</v>
      </c>
      <c r="B834" s="3" t="s">
        <v>886</v>
      </c>
      <c r="C834" s="3" t="s">
        <v>884</v>
      </c>
      <c r="D834" s="3" t="s">
        <v>309</v>
      </c>
      <c r="E834" s="3" t="str">
        <v>Biberist</v>
      </c>
      <c r="G834" s="17">
        <v>2916</v>
      </c>
      <c r="H834" s="17" t="s">
        <v>4526</v>
      </c>
    </row>
    <row r="835" spans="1:8" x14ac:dyDescent="0.2">
      <c r="A835" s="3">
        <v>3452</v>
      </c>
      <c r="B835" s="3" t="s">
        <v>887</v>
      </c>
      <c r="C835" s="3" t="s">
        <v>884</v>
      </c>
      <c r="D835" s="3" t="s">
        <v>309</v>
      </c>
      <c r="E835" s="3" t="str">
        <v>Bolken</v>
      </c>
      <c r="G835" s="17">
        <v>2922</v>
      </c>
      <c r="H835" s="17" t="s">
        <v>4526</v>
      </c>
    </row>
    <row r="836" spans="1:8" x14ac:dyDescent="0.2">
      <c r="A836" s="3">
        <v>3415</v>
      </c>
      <c r="B836" s="3" t="s">
        <v>888</v>
      </c>
      <c r="C836" s="3" t="s">
        <v>889</v>
      </c>
      <c r="D836" s="3" t="s">
        <v>309</v>
      </c>
      <c r="E836" s="3" t="str">
        <v>Deitingen</v>
      </c>
      <c r="G836" s="17">
        <v>2923</v>
      </c>
      <c r="H836" s="17" t="s">
        <v>4526</v>
      </c>
    </row>
    <row r="837" spans="1:8" x14ac:dyDescent="0.2">
      <c r="A837" s="3">
        <v>3417</v>
      </c>
      <c r="B837" s="3" t="s">
        <v>889</v>
      </c>
      <c r="C837" s="3" t="s">
        <v>889</v>
      </c>
      <c r="D837" s="3" t="s">
        <v>309</v>
      </c>
      <c r="E837" s="3" t="str">
        <v>Derendingen</v>
      </c>
      <c r="G837" s="17">
        <v>2924</v>
      </c>
      <c r="H837" s="17" t="s">
        <v>4526</v>
      </c>
    </row>
    <row r="838" spans="1:8" x14ac:dyDescent="0.2">
      <c r="A838" s="3">
        <v>3418</v>
      </c>
      <c r="B838" s="3" t="s">
        <v>890</v>
      </c>
      <c r="C838" s="3" t="s">
        <v>889</v>
      </c>
      <c r="D838" s="3" t="s">
        <v>309</v>
      </c>
      <c r="E838" s="3" t="str">
        <v>Etziken</v>
      </c>
      <c r="G838" s="17">
        <v>2925</v>
      </c>
      <c r="H838" s="17" t="s">
        <v>4526</v>
      </c>
    </row>
    <row r="839" spans="1:8" x14ac:dyDescent="0.2">
      <c r="A839" s="3">
        <v>3454</v>
      </c>
      <c r="B839" s="3" t="s">
        <v>891</v>
      </c>
      <c r="C839" s="3" t="s">
        <v>891</v>
      </c>
      <c r="D839" s="3" t="s">
        <v>309</v>
      </c>
      <c r="E839" s="3" t="str">
        <v>Gerlafingen</v>
      </c>
      <c r="G839" s="17">
        <v>2926</v>
      </c>
      <c r="H839" s="17" t="s">
        <v>4526</v>
      </c>
    </row>
    <row r="840" spans="1:8" x14ac:dyDescent="0.2">
      <c r="A840" s="3">
        <v>3455</v>
      </c>
      <c r="B840" s="3" t="s">
        <v>892</v>
      </c>
      <c r="C840" s="3" t="s">
        <v>891</v>
      </c>
      <c r="D840" s="3" t="s">
        <v>309</v>
      </c>
      <c r="E840" s="3" t="str">
        <v>Halten</v>
      </c>
      <c r="G840" s="17">
        <v>2932</v>
      </c>
      <c r="H840" s="17" t="s">
        <v>4526</v>
      </c>
    </row>
    <row r="841" spans="1:8" x14ac:dyDescent="0.2">
      <c r="A841" s="3">
        <v>3457</v>
      </c>
      <c r="B841" s="3" t="s">
        <v>893</v>
      </c>
      <c r="C841" s="3" t="s">
        <v>891</v>
      </c>
      <c r="D841" s="3" t="s">
        <v>309</v>
      </c>
      <c r="E841" s="3" t="str">
        <v>Horriwil</v>
      </c>
      <c r="G841" s="17">
        <v>2933</v>
      </c>
      <c r="H841" s="17" t="s">
        <v>4526</v>
      </c>
    </row>
    <row r="842" spans="1:8" x14ac:dyDescent="0.2">
      <c r="A842" s="3">
        <v>3453</v>
      </c>
      <c r="B842" s="3" t="s">
        <v>894</v>
      </c>
      <c r="C842" s="3" t="s">
        <v>895</v>
      </c>
      <c r="D842" s="3" t="s">
        <v>309</v>
      </c>
      <c r="E842" s="3" t="str">
        <v>Hüniken</v>
      </c>
      <c r="G842" s="17">
        <v>2935</v>
      </c>
      <c r="H842" s="17" t="s">
        <v>4526</v>
      </c>
    </row>
    <row r="843" spans="1:8" x14ac:dyDescent="0.2">
      <c r="A843" s="3">
        <v>3456</v>
      </c>
      <c r="B843" s="3" t="s">
        <v>895</v>
      </c>
      <c r="C843" s="3" t="s">
        <v>895</v>
      </c>
      <c r="D843" s="3" t="s">
        <v>309</v>
      </c>
      <c r="E843" s="3" t="str">
        <v>Kriegstetten</v>
      </c>
      <c r="G843" s="17">
        <v>2942</v>
      </c>
      <c r="H843" s="17" t="s">
        <v>4526</v>
      </c>
    </row>
    <row r="844" spans="1:8" x14ac:dyDescent="0.2">
      <c r="A844" s="3">
        <v>3464</v>
      </c>
      <c r="B844" s="3" t="s">
        <v>896</v>
      </c>
      <c r="C844" s="3" t="s">
        <v>897</v>
      </c>
      <c r="D844" s="3" t="s">
        <v>309</v>
      </c>
      <c r="E844" s="3" t="str">
        <v>Lohn-Ammannsegg</v>
      </c>
      <c r="G844" s="17">
        <v>2943</v>
      </c>
      <c r="H844" s="17" t="s">
        <v>4526</v>
      </c>
    </row>
    <row r="845" spans="1:8" x14ac:dyDescent="0.2">
      <c r="A845" s="3">
        <v>4942</v>
      </c>
      <c r="B845" s="3" t="s">
        <v>898</v>
      </c>
      <c r="C845" s="3" t="s">
        <v>897</v>
      </c>
      <c r="D845" s="3" t="s">
        <v>309</v>
      </c>
      <c r="E845" s="3" t="str">
        <v>Luterbach</v>
      </c>
      <c r="G845" s="17">
        <v>2944</v>
      </c>
      <c r="H845" s="17" t="s">
        <v>4526</v>
      </c>
    </row>
    <row r="846" spans="1:8" x14ac:dyDescent="0.2">
      <c r="A846" s="3">
        <v>4954</v>
      </c>
      <c r="B846" s="3" t="s">
        <v>899</v>
      </c>
      <c r="C846" s="3" t="s">
        <v>899</v>
      </c>
      <c r="D846" s="3" t="s">
        <v>309</v>
      </c>
      <c r="E846" s="3" t="str">
        <v>Obergerlafingen</v>
      </c>
      <c r="G846" s="17">
        <v>2946</v>
      </c>
      <c r="H846" s="17" t="s">
        <v>4526</v>
      </c>
    </row>
    <row r="847" spans="1:8" x14ac:dyDescent="0.2">
      <c r="A847" s="3">
        <v>4536</v>
      </c>
      <c r="B847" s="3" t="s">
        <v>900</v>
      </c>
      <c r="C847" s="3" t="s">
        <v>900</v>
      </c>
      <c r="D847" s="3" t="s">
        <v>309</v>
      </c>
      <c r="E847" s="3" t="str">
        <v>Oekingen</v>
      </c>
      <c r="G847" s="17">
        <v>2947</v>
      </c>
      <c r="H847" s="17" t="s">
        <v>4526</v>
      </c>
    </row>
    <row r="848" spans="1:8" x14ac:dyDescent="0.2">
      <c r="A848" s="3">
        <v>3376</v>
      </c>
      <c r="B848" s="3" t="s">
        <v>901</v>
      </c>
      <c r="C848" s="3" t="s">
        <v>901</v>
      </c>
      <c r="D848" s="3" t="s">
        <v>309</v>
      </c>
      <c r="E848" s="3" t="str">
        <v>Recherswil</v>
      </c>
      <c r="G848" s="17">
        <v>2950</v>
      </c>
      <c r="H848" s="17" t="s">
        <v>4526</v>
      </c>
    </row>
    <row r="849" spans="1:8" x14ac:dyDescent="0.2">
      <c r="A849" s="3">
        <v>3366</v>
      </c>
      <c r="B849" s="3" t="s">
        <v>902</v>
      </c>
      <c r="C849" s="3" t="s">
        <v>902</v>
      </c>
      <c r="D849" s="3" t="s">
        <v>309</v>
      </c>
      <c r="E849" s="3" t="str">
        <v>Subingen</v>
      </c>
      <c r="G849" s="17">
        <v>2952</v>
      </c>
      <c r="H849" s="17" t="s">
        <v>4526</v>
      </c>
    </row>
    <row r="850" spans="1:8" x14ac:dyDescent="0.2">
      <c r="A850" s="3">
        <v>3366</v>
      </c>
      <c r="B850" s="3" t="s">
        <v>903</v>
      </c>
      <c r="C850" s="3" t="s">
        <v>902</v>
      </c>
      <c r="D850" s="3" t="s">
        <v>309</v>
      </c>
      <c r="E850" s="3" t="str">
        <v>Zuchwil</v>
      </c>
      <c r="G850" s="17">
        <v>2953</v>
      </c>
      <c r="H850" s="17" t="s">
        <v>4526</v>
      </c>
    </row>
    <row r="851" spans="1:8" x14ac:dyDescent="0.2">
      <c r="A851" s="3">
        <v>4539</v>
      </c>
      <c r="B851" s="3" t="s">
        <v>904</v>
      </c>
      <c r="C851" s="3" t="s">
        <v>904</v>
      </c>
      <c r="D851" s="3" t="s">
        <v>309</v>
      </c>
      <c r="E851" s="3" t="str">
        <v>Drei Höfe</v>
      </c>
      <c r="G851" s="17">
        <v>2954</v>
      </c>
      <c r="H851" s="17" t="s">
        <v>4526</v>
      </c>
    </row>
    <row r="852" spans="1:8" x14ac:dyDescent="0.2">
      <c r="A852" s="3">
        <v>3376</v>
      </c>
      <c r="B852" s="3" t="s">
        <v>905</v>
      </c>
      <c r="C852" s="3" t="s">
        <v>905</v>
      </c>
      <c r="D852" s="3" t="s">
        <v>309</v>
      </c>
      <c r="E852" s="3" t="str">
        <v>Balm bei Günsberg</v>
      </c>
      <c r="G852" s="17">
        <v>3004</v>
      </c>
      <c r="H852" s="17" t="s">
        <v>4520</v>
      </c>
    </row>
    <row r="853" spans="1:8" x14ac:dyDescent="0.2">
      <c r="A853" s="3">
        <v>3372</v>
      </c>
      <c r="B853" s="3" t="s">
        <v>906</v>
      </c>
      <c r="C853" s="3" t="s">
        <v>907</v>
      </c>
      <c r="D853" s="3" t="s">
        <v>309</v>
      </c>
      <c r="E853" s="3" t="str">
        <v>Bellach</v>
      </c>
      <c r="G853" s="17">
        <v>3005</v>
      </c>
      <c r="H853" s="17" t="s">
        <v>4520</v>
      </c>
    </row>
    <row r="854" spans="1:8" x14ac:dyDescent="0.2">
      <c r="A854" s="3">
        <v>3373</v>
      </c>
      <c r="B854" s="3" t="s">
        <v>908</v>
      </c>
      <c r="C854" s="3" t="s">
        <v>907</v>
      </c>
      <c r="D854" s="3" t="s">
        <v>309</v>
      </c>
      <c r="E854" s="3" t="str">
        <v>Bettlach</v>
      </c>
      <c r="G854" s="17">
        <v>3006</v>
      </c>
      <c r="H854" s="17" t="s">
        <v>4520</v>
      </c>
    </row>
    <row r="855" spans="1:8" x14ac:dyDescent="0.2">
      <c r="A855" s="3">
        <v>3373</v>
      </c>
      <c r="B855" s="3" t="s">
        <v>907</v>
      </c>
      <c r="C855" s="3" t="s">
        <v>907</v>
      </c>
      <c r="D855" s="3" t="s">
        <v>309</v>
      </c>
      <c r="E855" s="3" t="str">
        <v>Feldbrunnen-St. Niklaus</v>
      </c>
      <c r="G855" s="17">
        <v>3007</v>
      </c>
      <c r="H855" s="17" t="s">
        <v>4520</v>
      </c>
    </row>
    <row r="856" spans="1:8" x14ac:dyDescent="0.2">
      <c r="A856" s="3">
        <v>3360</v>
      </c>
      <c r="B856" s="3" t="s">
        <v>909</v>
      </c>
      <c r="C856" s="3" t="s">
        <v>909</v>
      </c>
      <c r="D856" s="3" t="s">
        <v>309</v>
      </c>
      <c r="E856" s="3" t="str">
        <v>Flumenthal</v>
      </c>
      <c r="G856" s="17">
        <v>3008</v>
      </c>
      <c r="H856" s="17" t="s">
        <v>4520</v>
      </c>
    </row>
    <row r="857" spans="1:8" x14ac:dyDescent="0.2">
      <c r="A857" s="3">
        <v>3363</v>
      </c>
      <c r="B857" s="3" t="s">
        <v>910</v>
      </c>
      <c r="C857" s="3" t="s">
        <v>909</v>
      </c>
      <c r="D857" s="3" t="s">
        <v>309</v>
      </c>
      <c r="E857" s="3" t="str">
        <v>Grenchen</v>
      </c>
      <c r="G857" s="17">
        <v>3010</v>
      </c>
      <c r="H857" s="17" t="s">
        <v>4520</v>
      </c>
    </row>
    <row r="858" spans="1:8" x14ac:dyDescent="0.2">
      <c r="A858" s="3">
        <v>3375</v>
      </c>
      <c r="B858" s="3" t="s">
        <v>911</v>
      </c>
      <c r="C858" s="3" t="s">
        <v>911</v>
      </c>
      <c r="D858" s="3" t="s">
        <v>309</v>
      </c>
      <c r="E858" s="3" t="str">
        <v>Günsberg</v>
      </c>
      <c r="G858" s="17">
        <v>3011</v>
      </c>
      <c r="H858" s="17" t="s">
        <v>4520</v>
      </c>
    </row>
    <row r="859" spans="1:8" x14ac:dyDescent="0.2">
      <c r="A859" s="3">
        <v>4704</v>
      </c>
      <c r="B859" s="3" t="s">
        <v>912</v>
      </c>
      <c r="C859" s="3" t="s">
        <v>912</v>
      </c>
      <c r="D859" s="3" t="s">
        <v>309</v>
      </c>
      <c r="E859" s="3" t="str">
        <v>Hubersdorf</v>
      </c>
      <c r="G859" s="17">
        <v>3012</v>
      </c>
      <c r="H859" s="17" t="s">
        <v>4520</v>
      </c>
    </row>
    <row r="860" spans="1:8" x14ac:dyDescent="0.2">
      <c r="A860" s="3">
        <v>4704</v>
      </c>
      <c r="B860" s="3" t="s">
        <v>913</v>
      </c>
      <c r="C860" s="3" t="s">
        <v>912</v>
      </c>
      <c r="D860" s="3" t="s">
        <v>309</v>
      </c>
      <c r="E860" s="3" t="str">
        <v>Kammersrohr</v>
      </c>
      <c r="G860" s="17">
        <v>3013</v>
      </c>
      <c r="H860" s="17" t="s">
        <v>4520</v>
      </c>
    </row>
    <row r="861" spans="1:8" x14ac:dyDescent="0.2">
      <c r="A861" s="3">
        <v>3362</v>
      </c>
      <c r="B861" s="3" t="s">
        <v>914</v>
      </c>
      <c r="C861" s="3" t="s">
        <v>914</v>
      </c>
      <c r="D861" s="3" t="s">
        <v>309</v>
      </c>
      <c r="E861" s="3" t="str">
        <v>Langendorf</v>
      </c>
      <c r="G861" s="17">
        <v>3014</v>
      </c>
      <c r="H861" s="17" t="s">
        <v>4520</v>
      </c>
    </row>
    <row r="862" spans="1:8" x14ac:dyDescent="0.2">
      <c r="A862" s="3">
        <v>4538</v>
      </c>
      <c r="B862" s="3" t="s">
        <v>915</v>
      </c>
      <c r="C862" s="3" t="s">
        <v>915</v>
      </c>
      <c r="D862" s="3" t="s">
        <v>309</v>
      </c>
      <c r="E862" s="3" t="str">
        <v>Lommiswil</v>
      </c>
      <c r="G862" s="17">
        <v>3015</v>
      </c>
      <c r="H862" s="17" t="s">
        <v>4520</v>
      </c>
    </row>
    <row r="863" spans="1:8" x14ac:dyDescent="0.2">
      <c r="A863" s="3">
        <v>3367</v>
      </c>
      <c r="B863" s="3" t="s">
        <v>916</v>
      </c>
      <c r="C863" s="3" t="s">
        <v>916</v>
      </c>
      <c r="D863" s="3" t="s">
        <v>309</v>
      </c>
      <c r="E863" s="3" t="str">
        <v>Oberdorf (SO)</v>
      </c>
      <c r="G863" s="17">
        <v>3018</v>
      </c>
      <c r="H863" s="17" t="s">
        <v>4520</v>
      </c>
    </row>
    <row r="864" spans="1:8" x14ac:dyDescent="0.2">
      <c r="A864" s="3">
        <v>3476</v>
      </c>
      <c r="B864" s="3" t="s">
        <v>917</v>
      </c>
      <c r="C864" s="3" t="s">
        <v>916</v>
      </c>
      <c r="D864" s="3" t="s">
        <v>309</v>
      </c>
      <c r="E864" s="3" t="str">
        <v>Riedholz</v>
      </c>
      <c r="G864" s="17">
        <v>3019</v>
      </c>
      <c r="H864" s="17" t="s">
        <v>4520</v>
      </c>
    </row>
    <row r="865" spans="1:8" x14ac:dyDescent="0.2">
      <c r="A865" s="3">
        <v>4539</v>
      </c>
      <c r="B865" s="3" t="s">
        <v>918</v>
      </c>
      <c r="C865" s="3" t="s">
        <v>918</v>
      </c>
      <c r="D865" s="3" t="s">
        <v>309</v>
      </c>
      <c r="E865" s="3" t="str">
        <v>Rüttenen</v>
      </c>
      <c r="G865" s="17">
        <v>3020</v>
      </c>
      <c r="H865" s="17" t="s">
        <v>4520</v>
      </c>
    </row>
    <row r="866" spans="1:8" x14ac:dyDescent="0.2">
      <c r="A866" s="3">
        <v>3365</v>
      </c>
      <c r="B866" s="3" t="s">
        <v>919</v>
      </c>
      <c r="C866" s="3" t="s">
        <v>920</v>
      </c>
      <c r="D866" s="3" t="s">
        <v>309</v>
      </c>
      <c r="E866" s="3" t="str">
        <v>Selzach</v>
      </c>
      <c r="G866" s="17">
        <v>3027</v>
      </c>
      <c r="H866" s="17" t="s">
        <v>4520</v>
      </c>
    </row>
    <row r="867" spans="1:8" x14ac:dyDescent="0.2">
      <c r="A867" s="3">
        <v>3365</v>
      </c>
      <c r="B867" s="3" t="s">
        <v>920</v>
      </c>
      <c r="C867" s="3" t="s">
        <v>920</v>
      </c>
      <c r="D867" s="3" t="s">
        <v>309</v>
      </c>
      <c r="E867" s="3" t="str">
        <v>Boningen</v>
      </c>
      <c r="G867" s="17">
        <v>3032</v>
      </c>
      <c r="H867" s="17" t="s">
        <v>4520</v>
      </c>
    </row>
    <row r="868" spans="1:8" x14ac:dyDescent="0.2">
      <c r="A868" s="3">
        <v>3475</v>
      </c>
      <c r="B868" s="3" t="s">
        <v>921</v>
      </c>
      <c r="C868" s="3" t="s">
        <v>920</v>
      </c>
      <c r="D868" s="3" t="s">
        <v>309</v>
      </c>
      <c r="E868" s="3" t="str">
        <v>Däniken</v>
      </c>
      <c r="G868" s="17">
        <v>3033</v>
      </c>
      <c r="H868" s="17" t="s">
        <v>4520</v>
      </c>
    </row>
    <row r="869" spans="1:8" x14ac:dyDescent="0.2">
      <c r="A869" s="3">
        <v>3475</v>
      </c>
      <c r="B869" s="3" t="s">
        <v>922</v>
      </c>
      <c r="C869" s="3" t="s">
        <v>920</v>
      </c>
      <c r="D869" s="3" t="s">
        <v>309</v>
      </c>
      <c r="E869" s="3" t="str">
        <v>Dulliken</v>
      </c>
      <c r="G869" s="17">
        <v>3034</v>
      </c>
      <c r="H869" s="17" t="s">
        <v>4520</v>
      </c>
    </row>
    <row r="870" spans="1:8" x14ac:dyDescent="0.2">
      <c r="A870" s="3">
        <v>3367</v>
      </c>
      <c r="B870" s="3" t="s">
        <v>923</v>
      </c>
      <c r="C870" s="3" t="s">
        <v>923</v>
      </c>
      <c r="D870" s="3" t="s">
        <v>309</v>
      </c>
      <c r="E870" s="3" t="str">
        <v>Eppenberg-Wöschnau</v>
      </c>
      <c r="G870" s="17">
        <v>3035</v>
      </c>
      <c r="H870" s="17" t="s">
        <v>4520</v>
      </c>
    </row>
    <row r="871" spans="1:8" x14ac:dyDescent="0.2">
      <c r="A871" s="3">
        <v>3380</v>
      </c>
      <c r="B871" s="3" t="s">
        <v>924</v>
      </c>
      <c r="C871" s="3" t="s">
        <v>925</v>
      </c>
      <c r="D871" s="3" t="s">
        <v>309</v>
      </c>
      <c r="E871" s="3" t="str">
        <v>Fulenbach</v>
      </c>
      <c r="G871" s="17">
        <v>3036</v>
      </c>
      <c r="H871" s="17" t="s">
        <v>4520</v>
      </c>
    </row>
    <row r="872" spans="1:8" x14ac:dyDescent="0.2">
      <c r="A872" s="3">
        <v>3377</v>
      </c>
      <c r="B872" s="3" t="s">
        <v>926</v>
      </c>
      <c r="C872" s="3" t="s">
        <v>927</v>
      </c>
      <c r="D872" s="3" t="s">
        <v>309</v>
      </c>
      <c r="E872" s="3" t="str">
        <v>Gretzenbach</v>
      </c>
      <c r="G872" s="17">
        <v>3037</v>
      </c>
      <c r="H872" s="17" t="s">
        <v>4520</v>
      </c>
    </row>
    <row r="873" spans="1:8" x14ac:dyDescent="0.2">
      <c r="A873" s="3">
        <v>3380</v>
      </c>
      <c r="B873" s="3" t="s">
        <v>928</v>
      </c>
      <c r="C873" s="3" t="s">
        <v>928</v>
      </c>
      <c r="D873" s="3" t="s">
        <v>309</v>
      </c>
      <c r="E873" s="3" t="str">
        <v>Gunzgen</v>
      </c>
      <c r="G873" s="17">
        <v>3038</v>
      </c>
      <c r="H873" s="17" t="s">
        <v>4520</v>
      </c>
    </row>
    <row r="874" spans="1:8" x14ac:dyDescent="0.2">
      <c r="A874" s="3">
        <v>3374</v>
      </c>
      <c r="B874" s="3" t="s">
        <v>929</v>
      </c>
      <c r="C874" s="3" t="s">
        <v>929</v>
      </c>
      <c r="D874" s="3" t="s">
        <v>309</v>
      </c>
      <c r="E874" s="3" t="str">
        <v>Hägendorf</v>
      </c>
      <c r="G874" s="17">
        <v>3042</v>
      </c>
      <c r="H874" s="17" t="s">
        <v>4520</v>
      </c>
    </row>
    <row r="875" spans="1:8" x14ac:dyDescent="0.2">
      <c r="A875" s="3">
        <v>4537</v>
      </c>
      <c r="B875" s="3" t="s">
        <v>930</v>
      </c>
      <c r="C875" s="3" t="s">
        <v>930</v>
      </c>
      <c r="D875" s="3" t="s">
        <v>309</v>
      </c>
      <c r="E875" s="3" t="str">
        <v>Kappel (SO)</v>
      </c>
      <c r="G875" s="17">
        <v>3043</v>
      </c>
      <c r="H875" s="17" t="s">
        <v>4520</v>
      </c>
    </row>
    <row r="876" spans="1:8" x14ac:dyDescent="0.2">
      <c r="A876" s="3">
        <v>6112</v>
      </c>
      <c r="B876" s="3" t="s">
        <v>931</v>
      </c>
      <c r="C876" s="3" t="s">
        <v>931</v>
      </c>
      <c r="D876" s="3" t="s">
        <v>932</v>
      </c>
      <c r="E876" s="3" t="str">
        <v>Olten</v>
      </c>
      <c r="G876" s="17">
        <v>3044</v>
      </c>
      <c r="H876" s="17" t="s">
        <v>4520</v>
      </c>
    </row>
    <row r="877" spans="1:8" x14ac:dyDescent="0.2">
      <c r="A877" s="3">
        <v>6162</v>
      </c>
      <c r="B877" s="3" t="s">
        <v>933</v>
      </c>
      <c r="C877" s="3" t="s">
        <v>933</v>
      </c>
      <c r="D877" s="3" t="s">
        <v>932</v>
      </c>
      <c r="E877" s="3" t="str">
        <v>Rickenbach (SO)</v>
      </c>
      <c r="G877" s="17">
        <v>3045</v>
      </c>
      <c r="H877" s="17" t="s">
        <v>4520</v>
      </c>
    </row>
    <row r="878" spans="1:8" x14ac:dyDescent="0.2">
      <c r="A878" s="3">
        <v>6162</v>
      </c>
      <c r="B878" s="3" t="s">
        <v>934</v>
      </c>
      <c r="C878" s="3" t="s">
        <v>933</v>
      </c>
      <c r="D878" s="3" t="s">
        <v>932</v>
      </c>
      <c r="E878" s="3" t="str">
        <v>Schönenwerd</v>
      </c>
      <c r="G878" s="17">
        <v>3046</v>
      </c>
      <c r="H878" s="17" t="s">
        <v>4520</v>
      </c>
    </row>
    <row r="879" spans="1:8" x14ac:dyDescent="0.2">
      <c r="A879" s="3">
        <v>6162</v>
      </c>
      <c r="B879" s="3" t="s">
        <v>935</v>
      </c>
      <c r="C879" s="3" t="s">
        <v>933</v>
      </c>
      <c r="D879" s="3" t="s">
        <v>932</v>
      </c>
      <c r="E879" s="3" t="str">
        <v>Starrkirch-Wil</v>
      </c>
      <c r="G879" s="17">
        <v>3047</v>
      </c>
      <c r="H879" s="17" t="s">
        <v>4520</v>
      </c>
    </row>
    <row r="880" spans="1:8" x14ac:dyDescent="0.2">
      <c r="A880" s="3">
        <v>6163</v>
      </c>
      <c r="B880" s="3" t="s">
        <v>936</v>
      </c>
      <c r="C880" s="3" t="s">
        <v>933</v>
      </c>
      <c r="D880" s="3" t="s">
        <v>932</v>
      </c>
      <c r="E880" s="3" t="str">
        <v>Walterswil (SO)</v>
      </c>
      <c r="G880" s="17">
        <v>3048</v>
      </c>
      <c r="H880" s="17" t="s">
        <v>4520</v>
      </c>
    </row>
    <row r="881" spans="1:8" x14ac:dyDescent="0.2">
      <c r="A881" s="3">
        <v>6173</v>
      </c>
      <c r="B881" s="3" t="s">
        <v>937</v>
      </c>
      <c r="C881" s="3" t="s">
        <v>938</v>
      </c>
      <c r="D881" s="3" t="s">
        <v>932</v>
      </c>
      <c r="E881" s="3" t="str">
        <v>Wangen bei Olten</v>
      </c>
      <c r="G881" s="17">
        <v>3049</v>
      </c>
      <c r="H881" s="17" t="s">
        <v>4520</v>
      </c>
    </row>
    <row r="882" spans="1:8" x14ac:dyDescent="0.2">
      <c r="A882" s="3">
        <v>6174</v>
      </c>
      <c r="B882" s="3" t="s">
        <v>939</v>
      </c>
      <c r="C882" s="3" t="s">
        <v>938</v>
      </c>
      <c r="D882" s="3" t="s">
        <v>932</v>
      </c>
      <c r="E882" s="3" t="str">
        <v>Solothurn</v>
      </c>
      <c r="G882" s="17">
        <v>3052</v>
      </c>
      <c r="H882" s="17" t="s">
        <v>4520</v>
      </c>
    </row>
    <row r="883" spans="1:8" x14ac:dyDescent="0.2">
      <c r="A883" s="3">
        <v>6166</v>
      </c>
      <c r="B883" s="3" t="s">
        <v>940</v>
      </c>
      <c r="C883" s="3" t="s">
        <v>941</v>
      </c>
      <c r="D883" s="3" t="s">
        <v>932</v>
      </c>
      <c r="E883" s="3" t="str">
        <v>Bärschwil</v>
      </c>
      <c r="G883" s="17">
        <v>3053</v>
      </c>
      <c r="H883" s="17" t="s">
        <v>4520</v>
      </c>
    </row>
    <row r="884" spans="1:8" x14ac:dyDescent="0.2">
      <c r="A884" s="3">
        <v>6110</v>
      </c>
      <c r="B884" s="3" t="s">
        <v>942</v>
      </c>
      <c r="C884" s="3" t="s">
        <v>943</v>
      </c>
      <c r="D884" s="3" t="s">
        <v>932</v>
      </c>
      <c r="E884" s="3" t="str">
        <v>Beinwil (SO)</v>
      </c>
      <c r="G884" s="17">
        <v>3054</v>
      </c>
      <c r="H884" s="17" t="s">
        <v>4520</v>
      </c>
    </row>
    <row r="885" spans="1:8" x14ac:dyDescent="0.2">
      <c r="A885" s="3">
        <v>6113</v>
      </c>
      <c r="B885" s="3" t="s">
        <v>943</v>
      </c>
      <c r="C885" s="3" t="s">
        <v>943</v>
      </c>
      <c r="D885" s="3" t="s">
        <v>932</v>
      </c>
      <c r="E885" s="3" t="str">
        <v>Breitenbach</v>
      </c>
      <c r="G885" s="17">
        <v>3063</v>
      </c>
      <c r="H885" s="17" t="s">
        <v>4520</v>
      </c>
    </row>
    <row r="886" spans="1:8" x14ac:dyDescent="0.2">
      <c r="A886" s="3">
        <v>6167</v>
      </c>
      <c r="B886" s="3" t="s">
        <v>944</v>
      </c>
      <c r="C886" s="3" t="s">
        <v>943</v>
      </c>
      <c r="D886" s="3" t="s">
        <v>932</v>
      </c>
      <c r="E886" s="3" t="str">
        <v>Büsserach</v>
      </c>
      <c r="G886" s="17">
        <v>3065</v>
      </c>
      <c r="H886" s="17" t="s">
        <v>4520</v>
      </c>
    </row>
    <row r="887" spans="1:8" x14ac:dyDescent="0.2">
      <c r="A887" s="3">
        <v>6170</v>
      </c>
      <c r="B887" s="3" t="s">
        <v>945</v>
      </c>
      <c r="C887" s="3" t="s">
        <v>945</v>
      </c>
      <c r="D887" s="3" t="s">
        <v>932</v>
      </c>
      <c r="E887" s="3" t="str">
        <v>Erschwil</v>
      </c>
      <c r="G887" s="17">
        <v>3066</v>
      </c>
      <c r="H887" s="17" t="s">
        <v>4520</v>
      </c>
    </row>
    <row r="888" spans="1:8" x14ac:dyDescent="0.2">
      <c r="A888" s="3">
        <v>6105</v>
      </c>
      <c r="B888" s="3" t="s">
        <v>946</v>
      </c>
      <c r="C888" s="3" t="s">
        <v>947</v>
      </c>
      <c r="D888" s="3" t="s">
        <v>932</v>
      </c>
      <c r="E888" s="3" t="str">
        <v>Fehren</v>
      </c>
      <c r="G888" s="17">
        <v>3067</v>
      </c>
      <c r="H888" s="17" t="s">
        <v>4520</v>
      </c>
    </row>
    <row r="889" spans="1:8" x14ac:dyDescent="0.2">
      <c r="A889" s="3">
        <v>6106</v>
      </c>
      <c r="B889" s="3" t="s">
        <v>947</v>
      </c>
      <c r="C889" s="3" t="s">
        <v>947</v>
      </c>
      <c r="D889" s="3" t="s">
        <v>932</v>
      </c>
      <c r="E889" s="3" t="str">
        <v>Grindel</v>
      </c>
      <c r="G889" s="17">
        <v>3068</v>
      </c>
      <c r="H889" s="17" t="s">
        <v>4520</v>
      </c>
    </row>
    <row r="890" spans="1:8" x14ac:dyDescent="0.2">
      <c r="A890" s="3">
        <v>6182</v>
      </c>
      <c r="B890" s="3" t="s">
        <v>948</v>
      </c>
      <c r="C890" s="3" t="s">
        <v>949</v>
      </c>
      <c r="D890" s="3" t="s">
        <v>932</v>
      </c>
      <c r="E890" s="3" t="str">
        <v>Himmelried</v>
      </c>
      <c r="G890" s="17">
        <v>3072</v>
      </c>
      <c r="H890" s="17" t="s">
        <v>4520</v>
      </c>
    </row>
    <row r="891" spans="1:8" x14ac:dyDescent="0.2">
      <c r="A891" s="3">
        <v>6192</v>
      </c>
      <c r="B891" s="3" t="s">
        <v>950</v>
      </c>
      <c r="C891" s="3" t="s">
        <v>949</v>
      </c>
      <c r="D891" s="3" t="s">
        <v>932</v>
      </c>
      <c r="E891" s="3" t="str">
        <v>Kleinlützel</v>
      </c>
      <c r="G891" s="17">
        <v>3073</v>
      </c>
      <c r="H891" s="17" t="s">
        <v>4520</v>
      </c>
    </row>
    <row r="892" spans="1:8" x14ac:dyDescent="0.2">
      <c r="A892" s="3">
        <v>6196</v>
      </c>
      <c r="B892" s="3" t="s">
        <v>951</v>
      </c>
      <c r="C892" s="3" t="s">
        <v>949</v>
      </c>
      <c r="D892" s="3" t="s">
        <v>932</v>
      </c>
      <c r="E892" s="3" t="str">
        <v>Meltingen</v>
      </c>
      <c r="G892" s="17">
        <v>3074</v>
      </c>
      <c r="H892" s="17" t="s">
        <v>4520</v>
      </c>
    </row>
    <row r="893" spans="1:8" x14ac:dyDescent="0.2">
      <c r="A893" s="3">
        <v>6287</v>
      </c>
      <c r="B893" s="3" t="s">
        <v>952</v>
      </c>
      <c r="C893" s="3" t="s">
        <v>953</v>
      </c>
      <c r="D893" s="3" t="s">
        <v>932</v>
      </c>
      <c r="E893" s="3" t="str">
        <v>Nunningen</v>
      </c>
      <c r="G893" s="17">
        <v>3075</v>
      </c>
      <c r="H893" s="17" t="s">
        <v>4520</v>
      </c>
    </row>
    <row r="894" spans="1:8" x14ac:dyDescent="0.2">
      <c r="A894" s="3">
        <v>6275</v>
      </c>
      <c r="B894" s="3" t="s">
        <v>954</v>
      </c>
      <c r="C894" s="3" t="s">
        <v>954</v>
      </c>
      <c r="D894" s="3" t="s">
        <v>932</v>
      </c>
      <c r="E894" s="3" t="str">
        <v>Zullwil</v>
      </c>
      <c r="G894" s="17">
        <v>3076</v>
      </c>
      <c r="H894" s="17" t="s">
        <v>4520</v>
      </c>
    </row>
    <row r="895" spans="1:8" x14ac:dyDescent="0.2">
      <c r="A895" s="3">
        <v>6020</v>
      </c>
      <c r="B895" s="3" t="s">
        <v>955</v>
      </c>
      <c r="C895" s="3" t="s">
        <v>956</v>
      </c>
      <c r="D895" s="3" t="s">
        <v>932</v>
      </c>
      <c r="E895" s="3" t="str">
        <v>Basel</v>
      </c>
      <c r="G895" s="17">
        <v>3077</v>
      </c>
      <c r="H895" s="17" t="s">
        <v>4520</v>
      </c>
    </row>
    <row r="896" spans="1:8" x14ac:dyDescent="0.2">
      <c r="A896" s="3">
        <v>6032</v>
      </c>
      <c r="B896" s="3" t="s">
        <v>956</v>
      </c>
      <c r="C896" s="3" t="s">
        <v>956</v>
      </c>
      <c r="D896" s="3" t="s">
        <v>932</v>
      </c>
      <c r="E896" s="3" t="str">
        <v>Bettingen</v>
      </c>
      <c r="G896" s="17">
        <v>3078</v>
      </c>
      <c r="H896" s="17" t="s">
        <v>4520</v>
      </c>
    </row>
    <row r="897" spans="1:8" x14ac:dyDescent="0.2">
      <c r="A897" s="3">
        <v>6294</v>
      </c>
      <c r="B897" s="3" t="s">
        <v>957</v>
      </c>
      <c r="C897" s="3" t="s">
        <v>957</v>
      </c>
      <c r="D897" s="3" t="s">
        <v>932</v>
      </c>
      <c r="E897" s="3" t="str">
        <v>Riehen</v>
      </c>
      <c r="G897" s="17">
        <v>3082</v>
      </c>
      <c r="H897" s="17" t="s">
        <v>4520</v>
      </c>
    </row>
    <row r="898" spans="1:8" x14ac:dyDescent="0.2">
      <c r="A898" s="3">
        <v>6274</v>
      </c>
      <c r="B898" s="3" t="s">
        <v>958</v>
      </c>
      <c r="C898" s="3" t="s">
        <v>959</v>
      </c>
      <c r="D898" s="3" t="s">
        <v>932</v>
      </c>
      <c r="E898" s="3" t="str">
        <v>Aesch (BL)</v>
      </c>
      <c r="G898" s="17">
        <v>3083</v>
      </c>
      <c r="H898" s="17" t="s">
        <v>4520</v>
      </c>
    </row>
    <row r="899" spans="1:8" x14ac:dyDescent="0.2">
      <c r="A899" s="3">
        <v>6284</v>
      </c>
      <c r="B899" s="3" t="s">
        <v>960</v>
      </c>
      <c r="C899" s="3" t="s">
        <v>961</v>
      </c>
      <c r="D899" s="3" t="s">
        <v>932</v>
      </c>
      <c r="E899" s="3" t="str">
        <v>Allschwil</v>
      </c>
      <c r="G899" s="17">
        <v>3084</v>
      </c>
      <c r="H899" s="17" t="s">
        <v>4520</v>
      </c>
    </row>
    <row r="900" spans="1:8" x14ac:dyDescent="0.2">
      <c r="A900" s="3">
        <v>6284</v>
      </c>
      <c r="B900" s="3" t="s">
        <v>962</v>
      </c>
      <c r="C900" s="3" t="s">
        <v>961</v>
      </c>
      <c r="D900" s="3" t="s">
        <v>932</v>
      </c>
      <c r="E900" s="3" t="str">
        <v>Arlesheim</v>
      </c>
      <c r="G900" s="17">
        <v>3086</v>
      </c>
      <c r="H900" s="17" t="s">
        <v>4520</v>
      </c>
    </row>
    <row r="901" spans="1:8" x14ac:dyDescent="0.2">
      <c r="A901" s="3">
        <v>6285</v>
      </c>
      <c r="B901" s="3" t="s">
        <v>961</v>
      </c>
      <c r="C901" s="3" t="s">
        <v>961</v>
      </c>
      <c r="D901" s="3" t="s">
        <v>932</v>
      </c>
      <c r="E901" s="3" t="str">
        <v>Biel-Benken</v>
      </c>
      <c r="G901" s="17">
        <v>3087</v>
      </c>
      <c r="H901" s="17" t="s">
        <v>4520</v>
      </c>
    </row>
    <row r="902" spans="1:8" x14ac:dyDescent="0.2">
      <c r="A902" s="3">
        <v>6285</v>
      </c>
      <c r="B902" s="3" t="s">
        <v>963</v>
      </c>
      <c r="C902" s="3" t="s">
        <v>961</v>
      </c>
      <c r="D902" s="3" t="s">
        <v>932</v>
      </c>
      <c r="E902" s="3" t="str">
        <v>Binningen</v>
      </c>
      <c r="G902" s="17">
        <v>3088</v>
      </c>
      <c r="H902" s="17" t="s">
        <v>4527</v>
      </c>
    </row>
    <row r="903" spans="1:8" x14ac:dyDescent="0.2">
      <c r="A903" s="3">
        <v>6286</v>
      </c>
      <c r="B903" s="3" t="s">
        <v>964</v>
      </c>
      <c r="C903" s="3" t="s">
        <v>961</v>
      </c>
      <c r="D903" s="3" t="s">
        <v>932</v>
      </c>
      <c r="E903" s="3" t="str">
        <v>Birsfelden</v>
      </c>
      <c r="G903" s="17">
        <v>3089</v>
      </c>
      <c r="H903" s="17" t="s">
        <v>4514</v>
      </c>
    </row>
    <row r="904" spans="1:8" x14ac:dyDescent="0.2">
      <c r="A904" s="3">
        <v>6289</v>
      </c>
      <c r="B904" s="3" t="s">
        <v>965</v>
      </c>
      <c r="C904" s="3" t="s">
        <v>961</v>
      </c>
      <c r="D904" s="3" t="s">
        <v>932</v>
      </c>
      <c r="E904" s="3" t="str">
        <v>Bottmingen</v>
      </c>
      <c r="G904" s="17">
        <v>3095</v>
      </c>
      <c r="H904" s="17" t="s">
        <v>4520</v>
      </c>
    </row>
    <row r="905" spans="1:8" x14ac:dyDescent="0.2">
      <c r="A905" s="3">
        <v>6289</v>
      </c>
      <c r="B905" s="3" t="s">
        <v>966</v>
      </c>
      <c r="C905" s="3" t="s">
        <v>961</v>
      </c>
      <c r="D905" s="3" t="s">
        <v>932</v>
      </c>
      <c r="E905" s="3" t="str">
        <v>Ettingen</v>
      </c>
      <c r="G905" s="17">
        <v>3096</v>
      </c>
      <c r="H905" s="17" t="s">
        <v>4520</v>
      </c>
    </row>
    <row r="906" spans="1:8" x14ac:dyDescent="0.2">
      <c r="A906" s="3">
        <v>6289</v>
      </c>
      <c r="B906" s="3" t="s">
        <v>966</v>
      </c>
      <c r="C906" s="3" t="s">
        <v>961</v>
      </c>
      <c r="D906" s="3" t="s">
        <v>932</v>
      </c>
      <c r="E906" s="3" t="str">
        <v>Münchenstein</v>
      </c>
      <c r="G906" s="17">
        <v>3097</v>
      </c>
      <c r="H906" s="17" t="s">
        <v>4520</v>
      </c>
    </row>
    <row r="907" spans="1:8" x14ac:dyDescent="0.2">
      <c r="A907" s="3">
        <v>6295</v>
      </c>
      <c r="B907" s="3" t="s">
        <v>967</v>
      </c>
      <c r="C907" s="3" t="s">
        <v>961</v>
      </c>
      <c r="D907" s="3" t="s">
        <v>932</v>
      </c>
      <c r="E907" s="3" t="str">
        <v>Muttenz</v>
      </c>
      <c r="G907" s="17">
        <v>3098</v>
      </c>
      <c r="H907" s="17" t="s">
        <v>4520</v>
      </c>
    </row>
    <row r="908" spans="1:8" x14ac:dyDescent="0.2">
      <c r="A908" s="3">
        <v>6280</v>
      </c>
      <c r="B908" s="3" t="s">
        <v>968</v>
      </c>
      <c r="C908" s="3" t="s">
        <v>968</v>
      </c>
      <c r="D908" s="3" t="s">
        <v>932</v>
      </c>
      <c r="E908" s="3" t="str">
        <v>Oberwil (BL)</v>
      </c>
      <c r="G908" s="17">
        <v>3099</v>
      </c>
      <c r="H908" s="17" t="s">
        <v>4527</v>
      </c>
    </row>
    <row r="909" spans="1:8" x14ac:dyDescent="0.2">
      <c r="A909" s="3">
        <v>6280</v>
      </c>
      <c r="B909" s="3" t="s">
        <v>969</v>
      </c>
      <c r="C909" s="3" t="s">
        <v>968</v>
      </c>
      <c r="D909" s="3" t="s">
        <v>932</v>
      </c>
      <c r="E909" s="3" t="str">
        <v>Pfeffingen</v>
      </c>
      <c r="G909" s="17">
        <v>3110</v>
      </c>
      <c r="H909" s="17" t="s">
        <v>4520</v>
      </c>
    </row>
    <row r="910" spans="1:8" x14ac:dyDescent="0.2">
      <c r="A910" s="3">
        <v>6283</v>
      </c>
      <c r="B910" s="3" t="s">
        <v>970</v>
      </c>
      <c r="C910" s="3" t="s">
        <v>968</v>
      </c>
      <c r="D910" s="3" t="s">
        <v>932</v>
      </c>
      <c r="E910" s="3" t="str">
        <v>Reinach (BL)</v>
      </c>
      <c r="G910" s="17">
        <v>3111</v>
      </c>
      <c r="H910" s="17" t="s">
        <v>4527</v>
      </c>
    </row>
    <row r="911" spans="1:8" x14ac:dyDescent="0.2">
      <c r="A911" s="3">
        <v>6276</v>
      </c>
      <c r="B911" s="3" t="s">
        <v>971</v>
      </c>
      <c r="C911" s="3" t="s">
        <v>971</v>
      </c>
      <c r="D911" s="3" t="s">
        <v>932</v>
      </c>
      <c r="E911" s="3" t="str">
        <v>Schönenbuch</v>
      </c>
      <c r="G911" s="17">
        <v>3112</v>
      </c>
      <c r="H911" s="17" t="s">
        <v>4520</v>
      </c>
    </row>
    <row r="912" spans="1:8" x14ac:dyDescent="0.2">
      <c r="A912" s="3">
        <v>6277</v>
      </c>
      <c r="B912" s="3" t="s">
        <v>972</v>
      </c>
      <c r="C912" s="3" t="s">
        <v>971</v>
      </c>
      <c r="D912" s="3" t="s">
        <v>932</v>
      </c>
      <c r="E912" s="3" t="str">
        <v>Therwil</v>
      </c>
      <c r="G912" s="17">
        <v>3113</v>
      </c>
      <c r="H912" s="17" t="s">
        <v>4520</v>
      </c>
    </row>
    <row r="913" spans="1:8" x14ac:dyDescent="0.2">
      <c r="A913" s="3">
        <v>6277</v>
      </c>
      <c r="B913" s="3" t="s">
        <v>973</v>
      </c>
      <c r="C913" s="3" t="s">
        <v>971</v>
      </c>
      <c r="D913" s="3" t="s">
        <v>932</v>
      </c>
      <c r="E913" s="3" t="str">
        <v>Blauen</v>
      </c>
      <c r="G913" s="17">
        <v>3114</v>
      </c>
      <c r="H913" s="17" t="s">
        <v>4527</v>
      </c>
    </row>
    <row r="914" spans="1:8" x14ac:dyDescent="0.2">
      <c r="A914" s="3">
        <v>6034</v>
      </c>
      <c r="B914" s="3" t="s">
        <v>974</v>
      </c>
      <c r="C914" s="3" t="s">
        <v>974</v>
      </c>
      <c r="D914" s="3" t="s">
        <v>932</v>
      </c>
      <c r="E914" s="3" t="str">
        <v>Brislach</v>
      </c>
      <c r="G914" s="17">
        <v>3115</v>
      </c>
      <c r="H914" s="17" t="s">
        <v>4527</v>
      </c>
    </row>
    <row r="915" spans="1:8" x14ac:dyDescent="0.2">
      <c r="A915" s="3">
        <v>6026</v>
      </c>
      <c r="B915" s="3" t="s">
        <v>975</v>
      </c>
      <c r="C915" s="3" t="s">
        <v>975</v>
      </c>
      <c r="D915" s="3" t="s">
        <v>932</v>
      </c>
      <c r="E915" s="3" t="str">
        <v>Burg im Leimental</v>
      </c>
      <c r="G915" s="17">
        <v>3116</v>
      </c>
      <c r="H915" s="17" t="s">
        <v>4527</v>
      </c>
    </row>
    <row r="916" spans="1:8" x14ac:dyDescent="0.2">
      <c r="A916" s="3">
        <v>6027</v>
      </c>
      <c r="B916" s="3" t="s">
        <v>976</v>
      </c>
      <c r="C916" s="3" t="s">
        <v>977</v>
      </c>
      <c r="D916" s="3" t="s">
        <v>932</v>
      </c>
      <c r="E916" s="3" t="str">
        <v>Dittingen</v>
      </c>
      <c r="G916" s="17">
        <v>3122</v>
      </c>
      <c r="H916" s="17" t="s">
        <v>4520</v>
      </c>
    </row>
    <row r="917" spans="1:8" x14ac:dyDescent="0.2">
      <c r="A917" s="3">
        <v>6028</v>
      </c>
      <c r="B917" s="3" t="s">
        <v>978</v>
      </c>
      <c r="C917" s="3" t="s">
        <v>977</v>
      </c>
      <c r="D917" s="3" t="s">
        <v>932</v>
      </c>
      <c r="E917" s="3" t="str">
        <v>Duggingen</v>
      </c>
      <c r="G917" s="17">
        <v>3123</v>
      </c>
      <c r="H917" s="17" t="s">
        <v>4520</v>
      </c>
    </row>
    <row r="918" spans="1:8" x14ac:dyDescent="0.2">
      <c r="A918" s="3">
        <v>6023</v>
      </c>
      <c r="B918" s="3" t="s">
        <v>979</v>
      </c>
      <c r="C918" s="3" t="s">
        <v>979</v>
      </c>
      <c r="D918" s="3" t="s">
        <v>932</v>
      </c>
      <c r="E918" s="3" t="str">
        <v>Grellingen</v>
      </c>
      <c r="G918" s="17">
        <v>3124</v>
      </c>
      <c r="H918" s="17" t="s">
        <v>4520</v>
      </c>
    </row>
    <row r="919" spans="1:8" x14ac:dyDescent="0.2">
      <c r="A919" s="3">
        <v>6288</v>
      </c>
      <c r="B919" s="3" t="s">
        <v>980</v>
      </c>
      <c r="C919" s="3" t="s">
        <v>980</v>
      </c>
      <c r="D919" s="3" t="s">
        <v>932</v>
      </c>
      <c r="E919" s="3" t="str">
        <v>Laufen</v>
      </c>
      <c r="G919" s="17">
        <v>3125</v>
      </c>
      <c r="H919" s="17" t="s">
        <v>4520</v>
      </c>
    </row>
    <row r="920" spans="1:8" x14ac:dyDescent="0.2">
      <c r="A920" s="3">
        <v>6043</v>
      </c>
      <c r="B920" s="3" t="s">
        <v>981</v>
      </c>
      <c r="C920" s="3" t="s">
        <v>981</v>
      </c>
      <c r="D920" s="3" t="s">
        <v>932</v>
      </c>
      <c r="E920" s="3" t="str">
        <v>Liesberg</v>
      </c>
      <c r="G920" s="17">
        <v>3126</v>
      </c>
      <c r="H920" s="17" t="s">
        <v>4527</v>
      </c>
    </row>
    <row r="921" spans="1:8" x14ac:dyDescent="0.2">
      <c r="A921" s="3">
        <v>6033</v>
      </c>
      <c r="B921" s="3" t="s">
        <v>982</v>
      </c>
      <c r="C921" s="3" t="s">
        <v>982</v>
      </c>
      <c r="D921" s="3" t="s">
        <v>932</v>
      </c>
      <c r="E921" s="3" t="str">
        <v>Nenzlingen</v>
      </c>
      <c r="G921" s="17">
        <v>3127</v>
      </c>
      <c r="H921" s="17" t="s">
        <v>4527</v>
      </c>
    </row>
    <row r="922" spans="1:8" x14ac:dyDescent="0.2">
      <c r="A922" s="3">
        <v>6035</v>
      </c>
      <c r="B922" s="3" t="s">
        <v>983</v>
      </c>
      <c r="C922" s="3" t="s">
        <v>982</v>
      </c>
      <c r="D922" s="3" t="s">
        <v>932</v>
      </c>
      <c r="E922" s="3" t="str">
        <v>Roggenburg</v>
      </c>
      <c r="G922" s="17">
        <v>3128</v>
      </c>
      <c r="H922" s="17" t="s">
        <v>4527</v>
      </c>
    </row>
    <row r="923" spans="1:8" x14ac:dyDescent="0.2">
      <c r="A923" s="3">
        <v>6036</v>
      </c>
      <c r="B923" s="3" t="s">
        <v>984</v>
      </c>
      <c r="C923" s="3" t="s">
        <v>984</v>
      </c>
      <c r="D923" s="3" t="s">
        <v>932</v>
      </c>
      <c r="E923" s="3" t="str">
        <v>Röschenz</v>
      </c>
      <c r="G923" s="17">
        <v>3132</v>
      </c>
      <c r="H923" s="17" t="s">
        <v>4527</v>
      </c>
    </row>
    <row r="924" spans="1:8" x14ac:dyDescent="0.2">
      <c r="A924" s="3">
        <v>6030</v>
      </c>
      <c r="B924" s="3" t="s">
        <v>985</v>
      </c>
      <c r="C924" s="3" t="s">
        <v>985</v>
      </c>
      <c r="D924" s="3" t="s">
        <v>932</v>
      </c>
      <c r="E924" s="3" t="str">
        <v>Wahlen</v>
      </c>
      <c r="G924" s="17">
        <v>3144</v>
      </c>
      <c r="H924" s="17" t="s">
        <v>4520</v>
      </c>
    </row>
    <row r="925" spans="1:8" x14ac:dyDescent="0.2">
      <c r="A925" s="3">
        <v>6038</v>
      </c>
      <c r="B925" s="3" t="s">
        <v>986</v>
      </c>
      <c r="C925" s="3" t="s">
        <v>986</v>
      </c>
      <c r="D925" s="3" t="s">
        <v>932</v>
      </c>
      <c r="E925" s="3" t="str">
        <v>Zwingen</v>
      </c>
      <c r="G925" s="17">
        <v>3145</v>
      </c>
      <c r="H925" s="17" t="s">
        <v>4520</v>
      </c>
    </row>
    <row r="926" spans="1:8" x14ac:dyDescent="0.2">
      <c r="A926" s="3">
        <v>6404</v>
      </c>
      <c r="B926" s="3" t="s">
        <v>987</v>
      </c>
      <c r="C926" s="3" t="s">
        <v>987</v>
      </c>
      <c r="D926" s="3" t="s">
        <v>932</v>
      </c>
      <c r="E926" s="3" t="str">
        <v>Arisdorf</v>
      </c>
      <c r="G926" s="17">
        <v>3147</v>
      </c>
      <c r="H926" s="17" t="s">
        <v>4520</v>
      </c>
    </row>
    <row r="927" spans="1:8" x14ac:dyDescent="0.2">
      <c r="A927" s="3">
        <v>6038</v>
      </c>
      <c r="B927" s="3" t="s">
        <v>988</v>
      </c>
      <c r="C927" s="3" t="s">
        <v>988</v>
      </c>
      <c r="D927" s="3" t="s">
        <v>932</v>
      </c>
      <c r="E927" s="3" t="str">
        <v>Augst</v>
      </c>
      <c r="G927" s="17">
        <v>3148</v>
      </c>
      <c r="H927" s="17" t="s">
        <v>4520</v>
      </c>
    </row>
    <row r="928" spans="1:8" x14ac:dyDescent="0.2">
      <c r="A928" s="3">
        <v>6005</v>
      </c>
      <c r="B928" s="3" t="s">
        <v>989</v>
      </c>
      <c r="C928" s="3" t="s">
        <v>990</v>
      </c>
      <c r="D928" s="3" t="s">
        <v>932</v>
      </c>
      <c r="E928" s="3" t="str">
        <v>Bubendorf</v>
      </c>
      <c r="G928" s="17">
        <v>3150</v>
      </c>
      <c r="H928" s="17" t="s">
        <v>4514</v>
      </c>
    </row>
    <row r="929" spans="1:8" x14ac:dyDescent="0.2">
      <c r="A929" s="3">
        <v>6047</v>
      </c>
      <c r="B929" s="3" t="s">
        <v>991</v>
      </c>
      <c r="C929" s="3" t="s">
        <v>990</v>
      </c>
      <c r="D929" s="3" t="s">
        <v>932</v>
      </c>
      <c r="E929" s="3" t="str">
        <v>Frenkendorf</v>
      </c>
      <c r="G929" s="17">
        <v>3152</v>
      </c>
      <c r="H929" s="17" t="s">
        <v>4514</v>
      </c>
    </row>
    <row r="930" spans="1:8" x14ac:dyDescent="0.2">
      <c r="A930" s="3">
        <v>6048</v>
      </c>
      <c r="B930" s="3" t="s">
        <v>990</v>
      </c>
      <c r="C930" s="3" t="s">
        <v>990</v>
      </c>
      <c r="D930" s="3" t="s">
        <v>932</v>
      </c>
      <c r="E930" s="3" t="str">
        <v>Füllinsdorf</v>
      </c>
      <c r="G930" s="17">
        <v>3153</v>
      </c>
      <c r="H930" s="17" t="s">
        <v>4514</v>
      </c>
    </row>
    <row r="931" spans="1:8" x14ac:dyDescent="0.2">
      <c r="A931" s="3">
        <v>6010</v>
      </c>
      <c r="B931" s="3" t="s">
        <v>992</v>
      </c>
      <c r="C931" s="3" t="s">
        <v>992</v>
      </c>
      <c r="D931" s="3" t="s">
        <v>932</v>
      </c>
      <c r="E931" s="3" t="str">
        <v>Giebenach</v>
      </c>
      <c r="G931" s="17">
        <v>3154</v>
      </c>
      <c r="H931" s="17" t="s">
        <v>4514</v>
      </c>
    </row>
    <row r="932" spans="1:8" x14ac:dyDescent="0.2">
      <c r="A932" s="3">
        <v>6012</v>
      </c>
      <c r="B932" s="3" t="s">
        <v>993</v>
      </c>
      <c r="C932" s="3" t="s">
        <v>992</v>
      </c>
      <c r="D932" s="3" t="s">
        <v>932</v>
      </c>
      <c r="E932" s="3" t="str">
        <v>Hersberg</v>
      </c>
      <c r="G932" s="17">
        <v>3155</v>
      </c>
      <c r="H932" s="17" t="s">
        <v>4514</v>
      </c>
    </row>
    <row r="933" spans="1:8" x14ac:dyDescent="0.2">
      <c r="A933" s="3">
        <v>6003</v>
      </c>
      <c r="B933" s="3" t="s">
        <v>994</v>
      </c>
      <c r="C933" s="3" t="s">
        <v>994</v>
      </c>
      <c r="D933" s="3" t="s">
        <v>932</v>
      </c>
      <c r="E933" s="3" t="str">
        <v>Lausen</v>
      </c>
      <c r="G933" s="17">
        <v>3156</v>
      </c>
      <c r="H933" s="17" t="s">
        <v>4514</v>
      </c>
    </row>
    <row r="934" spans="1:8" x14ac:dyDescent="0.2">
      <c r="A934" s="3">
        <v>6004</v>
      </c>
      <c r="B934" s="3" t="s">
        <v>994</v>
      </c>
      <c r="C934" s="3" t="s">
        <v>994</v>
      </c>
      <c r="D934" s="3" t="s">
        <v>932</v>
      </c>
      <c r="E934" s="3" t="str">
        <v>Liestal</v>
      </c>
      <c r="G934" s="17">
        <v>3157</v>
      </c>
      <c r="H934" s="17" t="s">
        <v>4514</v>
      </c>
    </row>
    <row r="935" spans="1:8" x14ac:dyDescent="0.2">
      <c r="A935" s="3">
        <v>6005</v>
      </c>
      <c r="B935" s="3" t="s">
        <v>994</v>
      </c>
      <c r="C935" s="3" t="s">
        <v>994</v>
      </c>
      <c r="D935" s="3" t="s">
        <v>932</v>
      </c>
      <c r="E935" s="3" t="str">
        <v>Lupsingen</v>
      </c>
      <c r="G935" s="17">
        <v>3158</v>
      </c>
      <c r="H935" s="17" t="s">
        <v>4514</v>
      </c>
    </row>
    <row r="936" spans="1:8" x14ac:dyDescent="0.2">
      <c r="A936" s="3">
        <v>6006</v>
      </c>
      <c r="B936" s="3" t="s">
        <v>994</v>
      </c>
      <c r="C936" s="3" t="s">
        <v>994</v>
      </c>
      <c r="D936" s="3" t="s">
        <v>932</v>
      </c>
      <c r="E936" s="3" t="str">
        <v>Pratteln</v>
      </c>
      <c r="G936" s="17">
        <v>3159</v>
      </c>
      <c r="H936" s="17" t="s">
        <v>4514</v>
      </c>
    </row>
    <row r="937" spans="1:8" x14ac:dyDescent="0.2">
      <c r="A937" s="3">
        <v>6014</v>
      </c>
      <c r="B937" s="3" t="s">
        <v>994</v>
      </c>
      <c r="C937" s="3" t="s">
        <v>994</v>
      </c>
      <c r="D937" s="3" t="s">
        <v>932</v>
      </c>
      <c r="E937" s="3" t="str">
        <v>Ramlinsburg</v>
      </c>
      <c r="G937" s="17">
        <v>3172</v>
      </c>
      <c r="H937" s="17" t="s">
        <v>4520</v>
      </c>
    </row>
    <row r="938" spans="1:8" x14ac:dyDescent="0.2">
      <c r="A938" s="3">
        <v>6015</v>
      </c>
      <c r="B938" s="3" t="s">
        <v>994</v>
      </c>
      <c r="C938" s="3" t="s">
        <v>994</v>
      </c>
      <c r="D938" s="3" t="s">
        <v>932</v>
      </c>
      <c r="E938" s="3" t="str">
        <v>Seltisberg</v>
      </c>
      <c r="G938" s="17">
        <v>3173</v>
      </c>
      <c r="H938" s="17" t="s">
        <v>4520</v>
      </c>
    </row>
    <row r="939" spans="1:8" x14ac:dyDescent="0.2">
      <c r="A939" s="3">
        <v>6102</v>
      </c>
      <c r="B939" s="3" t="s">
        <v>995</v>
      </c>
      <c r="C939" s="3" t="s">
        <v>995</v>
      </c>
      <c r="D939" s="3" t="s">
        <v>932</v>
      </c>
      <c r="E939" s="3" t="str">
        <v>Ziefen</v>
      </c>
      <c r="G939" s="17">
        <v>3174</v>
      </c>
      <c r="H939" s="17" t="s">
        <v>4520</v>
      </c>
    </row>
    <row r="940" spans="1:8" x14ac:dyDescent="0.2">
      <c r="A940" s="3">
        <v>6045</v>
      </c>
      <c r="B940" s="3" t="s">
        <v>996</v>
      </c>
      <c r="C940" s="3" t="s">
        <v>996</v>
      </c>
      <c r="D940" s="3" t="s">
        <v>932</v>
      </c>
      <c r="E940" s="3" t="str">
        <v>Anwil</v>
      </c>
      <c r="G940" s="17">
        <v>3175</v>
      </c>
      <c r="H940" s="17" t="s">
        <v>4520</v>
      </c>
    </row>
    <row r="941" spans="1:8" x14ac:dyDescent="0.2">
      <c r="A941" s="3">
        <v>6344</v>
      </c>
      <c r="B941" s="3" t="s">
        <v>997</v>
      </c>
      <c r="C941" s="3" t="s">
        <v>997</v>
      </c>
      <c r="D941" s="3" t="s">
        <v>932</v>
      </c>
      <c r="E941" s="3" t="str">
        <v>Böckten</v>
      </c>
      <c r="G941" s="17">
        <v>3176</v>
      </c>
      <c r="H941" s="17" t="s">
        <v>4520</v>
      </c>
    </row>
    <row r="942" spans="1:8" x14ac:dyDescent="0.2">
      <c r="A942" s="3">
        <v>6037</v>
      </c>
      <c r="B942" s="3" t="s">
        <v>998</v>
      </c>
      <c r="C942" s="3" t="s">
        <v>998</v>
      </c>
      <c r="D942" s="3" t="s">
        <v>932</v>
      </c>
      <c r="E942" s="3" t="str">
        <v>Buckten</v>
      </c>
      <c r="G942" s="17">
        <v>3177</v>
      </c>
      <c r="H942" s="17" t="s">
        <v>4517</v>
      </c>
    </row>
    <row r="943" spans="1:8" x14ac:dyDescent="0.2">
      <c r="A943" s="3">
        <v>6039</v>
      </c>
      <c r="B943" s="3" t="s">
        <v>999</v>
      </c>
      <c r="C943" s="3" t="s">
        <v>998</v>
      </c>
      <c r="D943" s="3" t="s">
        <v>932</v>
      </c>
      <c r="E943" s="3" t="str">
        <v>Buus</v>
      </c>
      <c r="G943" s="17">
        <v>3178</v>
      </c>
      <c r="H943" s="17" t="s">
        <v>4517</v>
      </c>
    </row>
    <row r="944" spans="1:8" x14ac:dyDescent="0.2">
      <c r="A944" s="3">
        <v>6013</v>
      </c>
      <c r="B944" s="3" t="s">
        <v>1000</v>
      </c>
      <c r="C944" s="3" t="s">
        <v>1001</v>
      </c>
      <c r="D944" s="3" t="s">
        <v>932</v>
      </c>
      <c r="E944" s="3" t="str">
        <v>Diepflingen</v>
      </c>
      <c r="G944" s="17">
        <v>3179</v>
      </c>
      <c r="H944" s="17" t="s">
        <v>4517</v>
      </c>
    </row>
    <row r="945" spans="1:8" x14ac:dyDescent="0.2">
      <c r="A945" s="3">
        <v>6103</v>
      </c>
      <c r="B945" s="3" t="s">
        <v>1002</v>
      </c>
      <c r="C945" s="3" t="s">
        <v>1001</v>
      </c>
      <c r="D945" s="3" t="s">
        <v>932</v>
      </c>
      <c r="E945" s="3" t="str">
        <v>Gelterkinden</v>
      </c>
      <c r="G945" s="17">
        <v>3182</v>
      </c>
      <c r="H945" s="17" t="s">
        <v>4520</v>
      </c>
    </row>
    <row r="946" spans="1:8" x14ac:dyDescent="0.2">
      <c r="A946" s="3">
        <v>6044</v>
      </c>
      <c r="B946" s="3" t="s">
        <v>1003</v>
      </c>
      <c r="C946" s="3" t="s">
        <v>1003</v>
      </c>
      <c r="D946" s="3" t="s">
        <v>932</v>
      </c>
      <c r="E946" s="3" t="str">
        <v>Häfelfingen</v>
      </c>
      <c r="G946" s="17">
        <v>3183</v>
      </c>
      <c r="H946" s="17" t="s">
        <v>4520</v>
      </c>
    </row>
    <row r="947" spans="1:8" x14ac:dyDescent="0.2">
      <c r="A947" s="3">
        <v>6354</v>
      </c>
      <c r="B947" s="3" t="s">
        <v>1004</v>
      </c>
      <c r="C947" s="3" t="s">
        <v>1004</v>
      </c>
      <c r="D947" s="3" t="s">
        <v>932</v>
      </c>
      <c r="E947" s="3" t="str">
        <v>Hemmiken</v>
      </c>
      <c r="G947" s="17">
        <v>3184</v>
      </c>
      <c r="H947" s="17" t="s">
        <v>4520</v>
      </c>
    </row>
    <row r="948" spans="1:8" x14ac:dyDescent="0.2">
      <c r="A948" s="3">
        <v>6353</v>
      </c>
      <c r="B948" s="3" t="s">
        <v>1005</v>
      </c>
      <c r="C948" s="3" t="s">
        <v>1005</v>
      </c>
      <c r="D948" s="3" t="s">
        <v>932</v>
      </c>
      <c r="E948" s="3" t="str">
        <v>Itingen</v>
      </c>
      <c r="G948" s="17">
        <v>3185</v>
      </c>
      <c r="H948" s="17" t="s">
        <v>4514</v>
      </c>
    </row>
    <row r="949" spans="1:8" x14ac:dyDescent="0.2">
      <c r="A949" s="3">
        <v>6356</v>
      </c>
      <c r="B949" s="3" t="s">
        <v>1006</v>
      </c>
      <c r="C949" s="3" t="s">
        <v>1005</v>
      </c>
      <c r="D949" s="3" t="s">
        <v>932</v>
      </c>
      <c r="E949" s="3" t="str">
        <v>Känerkinden</v>
      </c>
      <c r="G949" s="17">
        <v>3186</v>
      </c>
      <c r="H949" s="17" t="s">
        <v>4514</v>
      </c>
    </row>
    <row r="950" spans="1:8" x14ac:dyDescent="0.2">
      <c r="A950" s="3">
        <v>6025</v>
      </c>
      <c r="B950" s="3" t="s">
        <v>1007</v>
      </c>
      <c r="C950" s="3" t="s">
        <v>1008</v>
      </c>
      <c r="D950" s="3" t="s">
        <v>932</v>
      </c>
      <c r="E950" s="3" t="str">
        <v>Kilchberg (BL)</v>
      </c>
      <c r="G950" s="17">
        <v>3202</v>
      </c>
      <c r="H950" s="17" t="s">
        <v>4520</v>
      </c>
    </row>
    <row r="951" spans="1:8" x14ac:dyDescent="0.2">
      <c r="A951" s="3">
        <v>6215</v>
      </c>
      <c r="B951" s="3" t="s">
        <v>1008</v>
      </c>
      <c r="C951" s="3" t="s">
        <v>1008</v>
      </c>
      <c r="D951" s="3" t="s">
        <v>932</v>
      </c>
      <c r="E951" s="3" t="str">
        <v>Läufelfingen</v>
      </c>
      <c r="G951" s="17">
        <v>3203</v>
      </c>
      <c r="H951" s="17" t="s">
        <v>4520</v>
      </c>
    </row>
    <row r="952" spans="1:8" x14ac:dyDescent="0.2">
      <c r="A952" s="3">
        <v>6215</v>
      </c>
      <c r="B952" s="3" t="s">
        <v>1009</v>
      </c>
      <c r="C952" s="3" t="s">
        <v>1008</v>
      </c>
      <c r="D952" s="3" t="s">
        <v>932</v>
      </c>
      <c r="E952" s="3" t="str">
        <v>Maisprach</v>
      </c>
      <c r="G952" s="17">
        <v>3204</v>
      </c>
      <c r="H952" s="17" t="s">
        <v>4520</v>
      </c>
    </row>
    <row r="953" spans="1:8" x14ac:dyDescent="0.2">
      <c r="A953" s="3">
        <v>6222</v>
      </c>
      <c r="B953" s="3" t="s">
        <v>1010</v>
      </c>
      <c r="C953" s="3" t="s">
        <v>1008</v>
      </c>
      <c r="D953" s="3" t="s">
        <v>932</v>
      </c>
      <c r="E953" s="3" t="str">
        <v>Nusshof</v>
      </c>
      <c r="G953" s="17">
        <v>3205</v>
      </c>
      <c r="H953" s="17" t="s">
        <v>4520</v>
      </c>
    </row>
    <row r="954" spans="1:8" x14ac:dyDescent="0.2">
      <c r="A954" s="3">
        <v>6233</v>
      </c>
      <c r="B954" s="3" t="s">
        <v>1011</v>
      </c>
      <c r="C954" s="3" t="s">
        <v>1011</v>
      </c>
      <c r="D954" s="3" t="s">
        <v>932</v>
      </c>
      <c r="E954" s="3" t="str">
        <v>Oltingen</v>
      </c>
      <c r="G954" s="17">
        <v>3206</v>
      </c>
      <c r="H954" s="17" t="s">
        <v>4517</v>
      </c>
    </row>
    <row r="955" spans="1:8" x14ac:dyDescent="0.2">
      <c r="A955" s="3">
        <v>6018</v>
      </c>
      <c r="B955" s="3" t="s">
        <v>1012</v>
      </c>
      <c r="C955" s="3" t="s">
        <v>1012</v>
      </c>
      <c r="D955" s="3" t="s">
        <v>932</v>
      </c>
      <c r="E955" s="3" t="str">
        <v>Ormalingen</v>
      </c>
      <c r="G955" s="17">
        <v>3207</v>
      </c>
      <c r="H955" s="17" t="s">
        <v>4520</v>
      </c>
    </row>
    <row r="956" spans="1:8" x14ac:dyDescent="0.2">
      <c r="A956" s="3">
        <v>6205</v>
      </c>
      <c r="B956" s="3" t="s">
        <v>1013</v>
      </c>
      <c r="C956" s="3" t="s">
        <v>1013</v>
      </c>
      <c r="D956" s="3" t="s">
        <v>932</v>
      </c>
      <c r="E956" s="3" t="str">
        <v>Rickenbach (BL)</v>
      </c>
      <c r="G956" s="17">
        <v>3208</v>
      </c>
      <c r="H956" s="17" t="s">
        <v>4520</v>
      </c>
    </row>
    <row r="957" spans="1:8" x14ac:dyDescent="0.2">
      <c r="A957" s="3">
        <v>6232</v>
      </c>
      <c r="B957" s="3" t="s">
        <v>1014</v>
      </c>
      <c r="C957" s="3" t="s">
        <v>1014</v>
      </c>
      <c r="D957" s="3" t="s">
        <v>932</v>
      </c>
      <c r="E957" s="3" t="str">
        <v>Rothenfluh</v>
      </c>
      <c r="G957" s="17">
        <v>3210</v>
      </c>
      <c r="H957" s="17" t="s">
        <v>4520</v>
      </c>
    </row>
    <row r="958" spans="1:8" x14ac:dyDescent="0.2">
      <c r="A958" s="3">
        <v>6022</v>
      </c>
      <c r="B958" s="3" t="s">
        <v>1015</v>
      </c>
      <c r="C958" s="3" t="s">
        <v>1015</v>
      </c>
      <c r="D958" s="3" t="s">
        <v>932</v>
      </c>
      <c r="E958" s="3" t="str">
        <v>Rümlingen</v>
      </c>
      <c r="G958" s="17">
        <v>3212</v>
      </c>
      <c r="H958" s="17" t="s">
        <v>4517</v>
      </c>
    </row>
    <row r="959" spans="1:8" x14ac:dyDescent="0.2">
      <c r="A959" s="3">
        <v>6024</v>
      </c>
      <c r="B959" s="3" t="s">
        <v>1016</v>
      </c>
      <c r="C959" s="3" t="s">
        <v>1016</v>
      </c>
      <c r="D959" s="3" t="s">
        <v>932</v>
      </c>
      <c r="E959" s="3" t="str">
        <v>Rünenberg</v>
      </c>
      <c r="G959" s="17">
        <v>3213</v>
      </c>
      <c r="H959" s="17" t="s">
        <v>4517</v>
      </c>
    </row>
    <row r="960" spans="1:8" x14ac:dyDescent="0.2">
      <c r="A960" s="3">
        <v>6212</v>
      </c>
      <c r="B960" s="3" t="s">
        <v>1017</v>
      </c>
      <c r="C960" s="3" t="s">
        <v>1018</v>
      </c>
      <c r="D960" s="3" t="s">
        <v>932</v>
      </c>
      <c r="E960" s="3" t="str">
        <v>Sissach</v>
      </c>
      <c r="G960" s="17">
        <v>3214</v>
      </c>
      <c r="H960" s="17" t="s">
        <v>4517</v>
      </c>
    </row>
    <row r="961" spans="1:8" x14ac:dyDescent="0.2">
      <c r="A961" s="3">
        <v>6213</v>
      </c>
      <c r="B961" s="3" t="s">
        <v>1018</v>
      </c>
      <c r="C961" s="3" t="s">
        <v>1018</v>
      </c>
      <c r="D961" s="3" t="s">
        <v>932</v>
      </c>
      <c r="E961" s="3" t="str">
        <v>Tecknau</v>
      </c>
      <c r="G961" s="17">
        <v>3215</v>
      </c>
      <c r="H961" s="17" t="s">
        <v>4517</v>
      </c>
    </row>
    <row r="962" spans="1:8" x14ac:dyDescent="0.2">
      <c r="A962" s="3">
        <v>6212</v>
      </c>
      <c r="B962" s="3" t="s">
        <v>1019</v>
      </c>
      <c r="C962" s="3" t="s">
        <v>1020</v>
      </c>
      <c r="D962" s="3" t="s">
        <v>932</v>
      </c>
      <c r="E962" s="3" t="str">
        <v>Tenniken</v>
      </c>
      <c r="G962" s="17">
        <v>3216</v>
      </c>
      <c r="H962" s="17" t="s">
        <v>4517</v>
      </c>
    </row>
    <row r="963" spans="1:8" x14ac:dyDescent="0.2">
      <c r="A963" s="3">
        <v>6216</v>
      </c>
      <c r="B963" s="3" t="s">
        <v>1020</v>
      </c>
      <c r="C963" s="3" t="s">
        <v>1020</v>
      </c>
      <c r="D963" s="3" t="s">
        <v>932</v>
      </c>
      <c r="E963" s="3" t="str">
        <v>Thürnen</v>
      </c>
      <c r="G963" s="17">
        <v>3225</v>
      </c>
      <c r="H963" s="17" t="s">
        <v>4517</v>
      </c>
    </row>
    <row r="964" spans="1:8" x14ac:dyDescent="0.2">
      <c r="A964" s="3">
        <v>6016</v>
      </c>
      <c r="B964" s="3" t="s">
        <v>1021</v>
      </c>
      <c r="C964" s="3" t="s">
        <v>1022</v>
      </c>
      <c r="D964" s="3" t="s">
        <v>932</v>
      </c>
      <c r="E964" s="3" t="str">
        <v>Wenslingen</v>
      </c>
      <c r="G964" s="17">
        <v>3226</v>
      </c>
      <c r="H964" s="17" t="s">
        <v>4520</v>
      </c>
    </row>
    <row r="965" spans="1:8" x14ac:dyDescent="0.2">
      <c r="A965" s="3">
        <v>6203</v>
      </c>
      <c r="B965" s="3" t="s">
        <v>1023</v>
      </c>
      <c r="C965" s="3" t="s">
        <v>1022</v>
      </c>
      <c r="D965" s="3" t="s">
        <v>932</v>
      </c>
      <c r="E965" s="3" t="str">
        <v>Wintersingen</v>
      </c>
      <c r="G965" s="17">
        <v>3232</v>
      </c>
      <c r="H965" s="17" t="s">
        <v>4517</v>
      </c>
    </row>
    <row r="966" spans="1:8" x14ac:dyDescent="0.2">
      <c r="A966" s="3">
        <v>6206</v>
      </c>
      <c r="B966" s="3" t="s">
        <v>1022</v>
      </c>
      <c r="C966" s="3" t="s">
        <v>1022</v>
      </c>
      <c r="D966" s="3" t="s">
        <v>932</v>
      </c>
      <c r="E966" s="3" t="str">
        <v>Wittinsburg</v>
      </c>
      <c r="G966" s="17">
        <v>3233</v>
      </c>
      <c r="H966" s="17" t="s">
        <v>4517</v>
      </c>
    </row>
    <row r="967" spans="1:8" x14ac:dyDescent="0.2">
      <c r="A967" s="3">
        <v>6207</v>
      </c>
      <c r="B967" s="3" t="s">
        <v>1024</v>
      </c>
      <c r="C967" s="3" t="s">
        <v>1024</v>
      </c>
      <c r="D967" s="3" t="s">
        <v>932</v>
      </c>
      <c r="E967" s="3" t="str">
        <v>Zeglingen</v>
      </c>
      <c r="G967" s="17">
        <v>3234</v>
      </c>
      <c r="H967" s="17" t="s">
        <v>4520</v>
      </c>
    </row>
    <row r="968" spans="1:8" x14ac:dyDescent="0.2">
      <c r="A968" s="3">
        <v>6208</v>
      </c>
      <c r="B968" s="3" t="s">
        <v>1025</v>
      </c>
      <c r="C968" s="3" t="s">
        <v>1026</v>
      </c>
      <c r="D968" s="3" t="s">
        <v>932</v>
      </c>
      <c r="E968" s="3" t="str">
        <v>Zunzgen</v>
      </c>
      <c r="G968" s="17">
        <v>3235</v>
      </c>
      <c r="H968" s="17" t="s">
        <v>4520</v>
      </c>
    </row>
    <row r="969" spans="1:8" x14ac:dyDescent="0.2">
      <c r="A969" s="3">
        <v>5735</v>
      </c>
      <c r="B969" s="3" t="s">
        <v>1027</v>
      </c>
      <c r="C969" s="3" t="s">
        <v>1028</v>
      </c>
      <c r="D969" s="3" t="s">
        <v>932</v>
      </c>
      <c r="E969" s="3" t="str">
        <v>Arboldswil</v>
      </c>
      <c r="G969" s="17">
        <v>3236</v>
      </c>
      <c r="H969" s="17" t="s">
        <v>4517</v>
      </c>
    </row>
    <row r="970" spans="1:8" x14ac:dyDescent="0.2">
      <c r="A970" s="3">
        <v>6221</v>
      </c>
      <c r="B970" s="3" t="s">
        <v>1029</v>
      </c>
      <c r="C970" s="3" t="s">
        <v>1028</v>
      </c>
      <c r="D970" s="3" t="s">
        <v>932</v>
      </c>
      <c r="E970" s="3" t="str">
        <v>Bennwil</v>
      </c>
      <c r="G970" s="17">
        <v>3237</v>
      </c>
      <c r="H970" s="17" t="s">
        <v>4520</v>
      </c>
    </row>
    <row r="971" spans="1:8" x14ac:dyDescent="0.2">
      <c r="A971" s="3">
        <v>6017</v>
      </c>
      <c r="B971" s="3" t="s">
        <v>1030</v>
      </c>
      <c r="C971" s="3" t="s">
        <v>1030</v>
      </c>
      <c r="D971" s="3" t="s">
        <v>932</v>
      </c>
      <c r="E971" s="3" t="str">
        <v>Bretzwil</v>
      </c>
      <c r="G971" s="17">
        <v>3238</v>
      </c>
      <c r="H971" s="17" t="s">
        <v>4517</v>
      </c>
    </row>
    <row r="972" spans="1:8" x14ac:dyDescent="0.2">
      <c r="A972" s="3">
        <v>6019</v>
      </c>
      <c r="B972" s="3" t="s">
        <v>1031</v>
      </c>
      <c r="C972" s="3" t="s">
        <v>1030</v>
      </c>
      <c r="D972" s="3" t="s">
        <v>932</v>
      </c>
      <c r="E972" s="3" t="str">
        <v>Diegten</v>
      </c>
      <c r="G972" s="17">
        <v>3250</v>
      </c>
      <c r="H972" s="17" t="s">
        <v>4520</v>
      </c>
    </row>
    <row r="973" spans="1:8" x14ac:dyDescent="0.2">
      <c r="A973" s="3">
        <v>6214</v>
      </c>
      <c r="B973" s="3" t="s">
        <v>1032</v>
      </c>
      <c r="C973" s="3" t="s">
        <v>1032</v>
      </c>
      <c r="D973" s="3" t="s">
        <v>932</v>
      </c>
      <c r="E973" s="3" t="str">
        <v>Eptingen</v>
      </c>
      <c r="G973" s="17">
        <v>3251</v>
      </c>
      <c r="H973" s="17" t="s">
        <v>4520</v>
      </c>
    </row>
    <row r="974" spans="1:8" x14ac:dyDescent="0.2">
      <c r="A974" s="3">
        <v>6231</v>
      </c>
      <c r="B974" s="3" t="s">
        <v>1033</v>
      </c>
      <c r="C974" s="3" t="s">
        <v>1033</v>
      </c>
      <c r="D974" s="3" t="s">
        <v>932</v>
      </c>
      <c r="E974" s="3" t="str">
        <v>Hölstein</v>
      </c>
      <c r="G974" s="17">
        <v>3252</v>
      </c>
      <c r="H974" s="17" t="s">
        <v>4520</v>
      </c>
    </row>
    <row r="975" spans="1:8" x14ac:dyDescent="0.2">
      <c r="A975" s="3">
        <v>6204</v>
      </c>
      <c r="B975" s="3" t="s">
        <v>1034</v>
      </c>
      <c r="C975" s="3" t="s">
        <v>1034</v>
      </c>
      <c r="D975" s="3" t="s">
        <v>932</v>
      </c>
      <c r="E975" s="3" t="str">
        <v>Lampenberg</v>
      </c>
      <c r="G975" s="17">
        <v>3253</v>
      </c>
      <c r="H975" s="17" t="s">
        <v>4520</v>
      </c>
    </row>
    <row r="976" spans="1:8" x14ac:dyDescent="0.2">
      <c r="A976" s="3">
        <v>6210</v>
      </c>
      <c r="B976" s="3" t="s">
        <v>1035</v>
      </c>
      <c r="C976" s="3" t="s">
        <v>1035</v>
      </c>
      <c r="D976" s="3" t="s">
        <v>932</v>
      </c>
      <c r="E976" s="3" t="str">
        <v>Langenbruck</v>
      </c>
      <c r="G976" s="17">
        <v>3254</v>
      </c>
      <c r="H976" s="17" t="s">
        <v>4520</v>
      </c>
    </row>
    <row r="977" spans="1:8" x14ac:dyDescent="0.2">
      <c r="A977" s="3">
        <v>6234</v>
      </c>
      <c r="B977" s="3" t="s">
        <v>1036</v>
      </c>
      <c r="C977" s="3" t="s">
        <v>1036</v>
      </c>
      <c r="D977" s="3" t="s">
        <v>932</v>
      </c>
      <c r="E977" s="3" t="str">
        <v>Lauwil</v>
      </c>
      <c r="G977" s="17">
        <v>3255</v>
      </c>
      <c r="H977" s="17" t="s">
        <v>4520</v>
      </c>
    </row>
    <row r="978" spans="1:8" x14ac:dyDescent="0.2">
      <c r="A978" s="3">
        <v>6234</v>
      </c>
      <c r="B978" s="3" t="s">
        <v>1037</v>
      </c>
      <c r="C978" s="3" t="s">
        <v>1036</v>
      </c>
      <c r="D978" s="3" t="s">
        <v>932</v>
      </c>
      <c r="E978" s="3" t="str">
        <v>Liedertswil</v>
      </c>
      <c r="G978" s="17">
        <v>3256</v>
      </c>
      <c r="H978" s="17" t="s">
        <v>4520</v>
      </c>
    </row>
    <row r="979" spans="1:8" x14ac:dyDescent="0.2">
      <c r="A979" s="3">
        <v>6235</v>
      </c>
      <c r="B979" s="3" t="s">
        <v>1038</v>
      </c>
      <c r="C979" s="3" t="s">
        <v>1036</v>
      </c>
      <c r="D979" s="3" t="s">
        <v>932</v>
      </c>
      <c r="E979" s="3" t="str">
        <v>Niederdorf</v>
      </c>
      <c r="G979" s="17">
        <v>3257</v>
      </c>
      <c r="H979" s="17" t="s">
        <v>4520</v>
      </c>
    </row>
    <row r="980" spans="1:8" x14ac:dyDescent="0.2">
      <c r="A980" s="3">
        <v>6236</v>
      </c>
      <c r="B980" s="3" t="s">
        <v>1039</v>
      </c>
      <c r="C980" s="3" t="s">
        <v>1036</v>
      </c>
      <c r="D980" s="3" t="s">
        <v>932</v>
      </c>
      <c r="E980" s="3" t="str">
        <v>Oberdorf (BL)</v>
      </c>
      <c r="G980" s="17">
        <v>3262</v>
      </c>
      <c r="H980" s="17" t="s">
        <v>4520</v>
      </c>
    </row>
    <row r="981" spans="1:8" x14ac:dyDescent="0.2">
      <c r="A981" s="3">
        <v>6110</v>
      </c>
      <c r="B981" s="3" t="s">
        <v>1040</v>
      </c>
      <c r="C981" s="3" t="s">
        <v>1040</v>
      </c>
      <c r="D981" s="3" t="s">
        <v>932</v>
      </c>
      <c r="E981" s="3" t="str">
        <v>Reigoldswil</v>
      </c>
      <c r="G981" s="17">
        <v>3263</v>
      </c>
      <c r="H981" s="17" t="s">
        <v>4520</v>
      </c>
    </row>
    <row r="982" spans="1:8" x14ac:dyDescent="0.2">
      <c r="A982" s="3">
        <v>6114</v>
      </c>
      <c r="B982" s="3" t="s">
        <v>1041</v>
      </c>
      <c r="C982" s="3" t="s">
        <v>1040</v>
      </c>
      <c r="D982" s="3" t="s">
        <v>932</v>
      </c>
      <c r="E982" s="3" t="str">
        <v>Titterten</v>
      </c>
      <c r="G982" s="17">
        <v>3264</v>
      </c>
      <c r="H982" s="17" t="s">
        <v>4520</v>
      </c>
    </row>
    <row r="983" spans="1:8" x14ac:dyDescent="0.2">
      <c r="A983" s="3">
        <v>6248</v>
      </c>
      <c r="B983" s="3" t="s">
        <v>1042</v>
      </c>
      <c r="C983" s="3" t="s">
        <v>1042</v>
      </c>
      <c r="D983" s="3" t="s">
        <v>932</v>
      </c>
      <c r="E983" s="3" t="str">
        <v>Waldenburg</v>
      </c>
      <c r="G983" s="17">
        <v>3266</v>
      </c>
      <c r="H983" s="17" t="s">
        <v>4520</v>
      </c>
    </row>
    <row r="984" spans="1:8" x14ac:dyDescent="0.2">
      <c r="A984" s="3">
        <v>6147</v>
      </c>
      <c r="B984" s="3" t="s">
        <v>1043</v>
      </c>
      <c r="C984" s="3" t="s">
        <v>1043</v>
      </c>
      <c r="D984" s="3" t="s">
        <v>932</v>
      </c>
      <c r="E984" s="3" t="str">
        <v>Gächlingen</v>
      </c>
      <c r="G984" s="17">
        <v>3267</v>
      </c>
      <c r="H984" s="17" t="s">
        <v>4520</v>
      </c>
    </row>
    <row r="985" spans="1:8" x14ac:dyDescent="0.2">
      <c r="A985" s="3">
        <v>6245</v>
      </c>
      <c r="B985" s="3" t="s">
        <v>1044</v>
      </c>
      <c r="C985" s="3" t="s">
        <v>1045</v>
      </c>
      <c r="D985" s="3" t="s">
        <v>932</v>
      </c>
      <c r="E985" s="3" t="str">
        <v>Löhningen</v>
      </c>
      <c r="G985" s="17">
        <v>3268</v>
      </c>
      <c r="H985" s="17" t="s">
        <v>4520</v>
      </c>
    </row>
    <row r="986" spans="1:8" x14ac:dyDescent="0.2">
      <c r="A986" s="3">
        <v>6246</v>
      </c>
      <c r="B986" s="3" t="s">
        <v>1045</v>
      </c>
      <c r="C986" s="3" t="s">
        <v>1045</v>
      </c>
      <c r="D986" s="3" t="s">
        <v>932</v>
      </c>
      <c r="E986" s="3" t="str">
        <v>Neunkirch</v>
      </c>
      <c r="G986" s="17">
        <v>3270</v>
      </c>
      <c r="H986" s="17" t="s">
        <v>4520</v>
      </c>
    </row>
    <row r="987" spans="1:8" x14ac:dyDescent="0.2">
      <c r="A987" s="3">
        <v>6211</v>
      </c>
      <c r="B987" s="3" t="s">
        <v>1046</v>
      </c>
      <c r="C987" s="3" t="s">
        <v>1047</v>
      </c>
      <c r="D987" s="3" t="s">
        <v>932</v>
      </c>
      <c r="E987" s="3" t="str">
        <v>Büttenhardt</v>
      </c>
      <c r="G987" s="17">
        <v>3271</v>
      </c>
      <c r="H987" s="17" t="s">
        <v>4520</v>
      </c>
    </row>
    <row r="988" spans="1:8" x14ac:dyDescent="0.2">
      <c r="A988" s="3">
        <v>6252</v>
      </c>
      <c r="B988" s="3" t="s">
        <v>1047</v>
      </c>
      <c r="C988" s="3" t="s">
        <v>1047</v>
      </c>
      <c r="D988" s="3" t="s">
        <v>932</v>
      </c>
      <c r="E988" s="3" t="str">
        <v>Dörflingen</v>
      </c>
      <c r="G988" s="17">
        <v>3272</v>
      </c>
      <c r="H988" s="17" t="s">
        <v>4520</v>
      </c>
    </row>
    <row r="989" spans="1:8" x14ac:dyDescent="0.2">
      <c r="A989" s="3">
        <v>6253</v>
      </c>
      <c r="B989" s="3" t="s">
        <v>1048</v>
      </c>
      <c r="C989" s="3" t="s">
        <v>1047</v>
      </c>
      <c r="D989" s="3" t="s">
        <v>932</v>
      </c>
      <c r="E989" s="3" t="str">
        <v>Lohn (SH)</v>
      </c>
      <c r="G989" s="17">
        <v>3273</v>
      </c>
      <c r="H989" s="17" t="s">
        <v>4520</v>
      </c>
    </row>
    <row r="990" spans="1:8" x14ac:dyDescent="0.2">
      <c r="A990" s="3">
        <v>6243</v>
      </c>
      <c r="B990" s="3" t="s">
        <v>1049</v>
      </c>
      <c r="C990" s="3" t="s">
        <v>1049</v>
      </c>
      <c r="D990" s="3" t="s">
        <v>932</v>
      </c>
      <c r="E990" s="3" t="str">
        <v>Stetten (SH)</v>
      </c>
      <c r="G990" s="17">
        <v>3274</v>
      </c>
      <c r="H990" s="17" t="s">
        <v>4520</v>
      </c>
    </row>
    <row r="991" spans="1:8" x14ac:dyDescent="0.2">
      <c r="A991" s="3">
        <v>6217</v>
      </c>
      <c r="B991" s="3" t="s">
        <v>1050</v>
      </c>
      <c r="C991" s="3" t="s">
        <v>1051</v>
      </c>
      <c r="D991" s="3" t="s">
        <v>932</v>
      </c>
      <c r="E991" s="3" t="str">
        <v>Thayngen</v>
      </c>
      <c r="G991" s="17">
        <v>3280</v>
      </c>
      <c r="H991" s="17" t="s">
        <v>4517</v>
      </c>
    </row>
    <row r="992" spans="1:8" x14ac:dyDescent="0.2">
      <c r="A992" s="3">
        <v>6218</v>
      </c>
      <c r="B992" s="3" t="s">
        <v>1051</v>
      </c>
      <c r="C992" s="3" t="s">
        <v>1051</v>
      </c>
      <c r="D992" s="3" t="s">
        <v>932</v>
      </c>
      <c r="E992" s="3" t="str">
        <v>Bargen (SH)</v>
      </c>
      <c r="G992" s="17">
        <v>3282</v>
      </c>
      <c r="H992" s="17" t="s">
        <v>4520</v>
      </c>
    </row>
    <row r="993" spans="1:8" x14ac:dyDescent="0.2">
      <c r="A993" s="3">
        <v>6145</v>
      </c>
      <c r="B993" s="3" t="s">
        <v>1052</v>
      </c>
      <c r="C993" s="3" t="s">
        <v>1053</v>
      </c>
      <c r="D993" s="3" t="s">
        <v>932</v>
      </c>
      <c r="E993" s="3" t="str">
        <v>Beringen</v>
      </c>
      <c r="G993" s="17">
        <v>3283</v>
      </c>
      <c r="H993" s="17" t="s">
        <v>4520</v>
      </c>
    </row>
    <row r="994" spans="1:8" x14ac:dyDescent="0.2">
      <c r="A994" s="3">
        <v>6146</v>
      </c>
      <c r="B994" s="3" t="s">
        <v>1054</v>
      </c>
      <c r="C994" s="3" t="s">
        <v>1054</v>
      </c>
      <c r="D994" s="3" t="s">
        <v>932</v>
      </c>
      <c r="E994" s="3" t="str">
        <v>Buchberg</v>
      </c>
      <c r="G994" s="17">
        <v>3284</v>
      </c>
      <c r="H994" s="17" t="s">
        <v>4520</v>
      </c>
    </row>
    <row r="995" spans="1:8" x14ac:dyDescent="0.2">
      <c r="A995" s="3">
        <v>6133</v>
      </c>
      <c r="B995" s="3" t="s">
        <v>1055</v>
      </c>
      <c r="C995" s="3" t="s">
        <v>1056</v>
      </c>
      <c r="D995" s="3" t="s">
        <v>932</v>
      </c>
      <c r="E995" s="3" t="str">
        <v>Merishausen</v>
      </c>
      <c r="G995" s="17">
        <v>3285</v>
      </c>
      <c r="H995" s="17" t="s">
        <v>4517</v>
      </c>
    </row>
    <row r="996" spans="1:8" x14ac:dyDescent="0.2">
      <c r="A996" s="3">
        <v>6154</v>
      </c>
      <c r="B996" s="3" t="s">
        <v>1057</v>
      </c>
      <c r="C996" s="3" t="s">
        <v>1058</v>
      </c>
      <c r="D996" s="3" t="s">
        <v>932</v>
      </c>
      <c r="E996" s="3" t="str">
        <v>Neuhausen am Rheinfall</v>
      </c>
      <c r="G996" s="17">
        <v>3286</v>
      </c>
      <c r="H996" s="17" t="s">
        <v>4517</v>
      </c>
    </row>
    <row r="997" spans="1:8" x14ac:dyDescent="0.2">
      <c r="A997" s="3">
        <v>6156</v>
      </c>
      <c r="B997" s="3" t="s">
        <v>1058</v>
      </c>
      <c r="C997" s="3" t="s">
        <v>1058</v>
      </c>
      <c r="D997" s="3" t="s">
        <v>932</v>
      </c>
      <c r="E997" s="3" t="str">
        <v>Rüdlingen</v>
      </c>
      <c r="G997" s="17">
        <v>3292</v>
      </c>
      <c r="H997" s="17" t="s">
        <v>4520</v>
      </c>
    </row>
    <row r="998" spans="1:8" x14ac:dyDescent="0.2">
      <c r="A998" s="3">
        <v>6156</v>
      </c>
      <c r="B998" s="3" t="s">
        <v>1059</v>
      </c>
      <c r="C998" s="3" t="s">
        <v>1058</v>
      </c>
      <c r="D998" s="3" t="s">
        <v>932</v>
      </c>
      <c r="E998" s="3" t="str">
        <v>Schaffhausen</v>
      </c>
      <c r="G998" s="17">
        <v>3293</v>
      </c>
      <c r="H998" s="17" t="s">
        <v>4520</v>
      </c>
    </row>
    <row r="999" spans="1:8" x14ac:dyDescent="0.2">
      <c r="A999" s="3">
        <v>6122</v>
      </c>
      <c r="B999" s="3" t="s">
        <v>1060</v>
      </c>
      <c r="C999" s="3" t="s">
        <v>1060</v>
      </c>
      <c r="D999" s="3" t="s">
        <v>932</v>
      </c>
      <c r="E999" s="3" t="str">
        <v>Beggingen</v>
      </c>
      <c r="G999" s="17">
        <v>3294</v>
      </c>
      <c r="H999" s="17" t="s">
        <v>4520</v>
      </c>
    </row>
    <row r="1000" spans="1:8" x14ac:dyDescent="0.2">
      <c r="A1000" s="3">
        <v>6123</v>
      </c>
      <c r="B1000" s="3" t="s">
        <v>1061</v>
      </c>
      <c r="C1000" s="3" t="s">
        <v>1060</v>
      </c>
      <c r="D1000" s="3" t="s">
        <v>932</v>
      </c>
      <c r="E1000" s="3" t="str">
        <v>Schleitheim</v>
      </c>
      <c r="G1000" s="17">
        <v>3295</v>
      </c>
      <c r="H1000" s="17" t="s">
        <v>4520</v>
      </c>
    </row>
    <row r="1001" spans="1:8" x14ac:dyDescent="0.2">
      <c r="A1001" s="3">
        <v>6125</v>
      </c>
      <c r="B1001" s="3" t="s">
        <v>1062</v>
      </c>
      <c r="C1001" s="3" t="s">
        <v>1060</v>
      </c>
      <c r="D1001" s="3" t="s">
        <v>932</v>
      </c>
      <c r="E1001" s="3" t="str">
        <v>Siblingen</v>
      </c>
      <c r="G1001" s="17">
        <v>3296</v>
      </c>
      <c r="H1001" s="17" t="s">
        <v>4520</v>
      </c>
    </row>
    <row r="1002" spans="1:8" x14ac:dyDescent="0.2">
      <c r="A1002" s="3">
        <v>6244</v>
      </c>
      <c r="B1002" s="3" t="s">
        <v>1063</v>
      </c>
      <c r="C1002" s="3" t="s">
        <v>1063</v>
      </c>
      <c r="D1002" s="3" t="s">
        <v>932</v>
      </c>
      <c r="E1002" s="3" t="str">
        <v>Buch (SH)</v>
      </c>
      <c r="G1002" s="17">
        <v>3297</v>
      </c>
      <c r="H1002" s="17" t="s">
        <v>4520</v>
      </c>
    </row>
    <row r="1003" spans="1:8" x14ac:dyDescent="0.2">
      <c r="A1003" s="3">
        <v>4915</v>
      </c>
      <c r="B1003" s="3" t="s">
        <v>1064</v>
      </c>
      <c r="C1003" s="3" t="s">
        <v>1065</v>
      </c>
      <c r="D1003" s="3" t="s">
        <v>932</v>
      </c>
      <c r="E1003" s="3" t="str">
        <v>Hemishofen</v>
      </c>
      <c r="G1003" s="17">
        <v>3298</v>
      </c>
      <c r="H1003" s="17" t="s">
        <v>4520</v>
      </c>
    </row>
    <row r="1004" spans="1:8" x14ac:dyDescent="0.2">
      <c r="A1004" s="3">
        <v>6264</v>
      </c>
      <c r="B1004" s="3" t="s">
        <v>1065</v>
      </c>
      <c r="C1004" s="3" t="s">
        <v>1065</v>
      </c>
      <c r="D1004" s="3" t="s">
        <v>932</v>
      </c>
      <c r="E1004" s="3" t="str">
        <v>Ramsen</v>
      </c>
      <c r="G1004" s="17">
        <v>3302</v>
      </c>
      <c r="H1004" s="17" t="s">
        <v>4520</v>
      </c>
    </row>
    <row r="1005" spans="1:8" x14ac:dyDescent="0.2">
      <c r="A1005" s="3">
        <v>6260</v>
      </c>
      <c r="B1005" s="3" t="s">
        <v>1066</v>
      </c>
      <c r="C1005" s="3" t="s">
        <v>1066</v>
      </c>
      <c r="D1005" s="3" t="s">
        <v>932</v>
      </c>
      <c r="E1005" s="3" t="str">
        <v>Stein am Rhein</v>
      </c>
      <c r="G1005" s="17">
        <v>3303</v>
      </c>
      <c r="H1005" s="17" t="s">
        <v>4520</v>
      </c>
    </row>
    <row r="1006" spans="1:8" x14ac:dyDescent="0.2">
      <c r="A1006" s="3">
        <v>6260</v>
      </c>
      <c r="B1006" s="3" t="s">
        <v>1067</v>
      </c>
      <c r="C1006" s="3" t="s">
        <v>1066</v>
      </c>
      <c r="D1006" s="3" t="s">
        <v>932</v>
      </c>
      <c r="E1006" s="3" t="str">
        <v>Hallau</v>
      </c>
      <c r="G1006" s="17">
        <v>3305</v>
      </c>
      <c r="H1006" s="17" t="s">
        <v>4520</v>
      </c>
    </row>
    <row r="1007" spans="1:8" x14ac:dyDescent="0.2">
      <c r="A1007" s="3">
        <v>6260</v>
      </c>
      <c r="B1007" s="3" t="s">
        <v>1068</v>
      </c>
      <c r="C1007" s="3" t="s">
        <v>1066</v>
      </c>
      <c r="D1007" s="3" t="s">
        <v>932</v>
      </c>
      <c r="E1007" s="3" t="str">
        <v>Oberhallau</v>
      </c>
      <c r="G1007" s="17">
        <v>3306</v>
      </c>
      <c r="H1007" s="17" t="s">
        <v>4520</v>
      </c>
    </row>
    <row r="1008" spans="1:8" x14ac:dyDescent="0.2">
      <c r="A1008" s="3">
        <v>6262</v>
      </c>
      <c r="B1008" s="3" t="s">
        <v>1069</v>
      </c>
      <c r="C1008" s="3" t="s">
        <v>1066</v>
      </c>
      <c r="D1008" s="3" t="s">
        <v>932</v>
      </c>
      <c r="E1008" s="3" t="str">
        <v>Trasadingen</v>
      </c>
      <c r="G1008" s="17">
        <v>3307</v>
      </c>
      <c r="H1008" s="17" t="s">
        <v>4520</v>
      </c>
    </row>
    <row r="1009" spans="1:8" x14ac:dyDescent="0.2">
      <c r="A1009" s="3">
        <v>6263</v>
      </c>
      <c r="B1009" s="3" t="s">
        <v>1070</v>
      </c>
      <c r="C1009" s="3" t="s">
        <v>1066</v>
      </c>
      <c r="D1009" s="3" t="s">
        <v>932</v>
      </c>
      <c r="E1009" s="3" t="str">
        <v>Wilchingen</v>
      </c>
      <c r="G1009" s="17">
        <v>3308</v>
      </c>
      <c r="H1009" s="17" t="s">
        <v>4520</v>
      </c>
    </row>
    <row r="1010" spans="1:8" x14ac:dyDescent="0.2">
      <c r="A1010" s="3">
        <v>6265</v>
      </c>
      <c r="B1010" s="3" t="s">
        <v>1071</v>
      </c>
      <c r="C1010" s="3" t="s">
        <v>1071</v>
      </c>
      <c r="D1010" s="3" t="s">
        <v>932</v>
      </c>
      <c r="E1010" s="3" t="str">
        <v>Herisau</v>
      </c>
      <c r="G1010" s="17">
        <v>3309</v>
      </c>
      <c r="H1010" s="17" t="s">
        <v>4520</v>
      </c>
    </row>
    <row r="1011" spans="1:8" x14ac:dyDescent="0.2">
      <c r="A1011" s="3">
        <v>6143</v>
      </c>
      <c r="B1011" s="3" t="s">
        <v>1072</v>
      </c>
      <c r="C1011" s="3" t="s">
        <v>1073</v>
      </c>
      <c r="D1011" s="3" t="s">
        <v>932</v>
      </c>
      <c r="E1011" s="3" t="str">
        <v>Hundwil</v>
      </c>
      <c r="G1011" s="17">
        <v>3312</v>
      </c>
      <c r="H1011" s="17" t="s">
        <v>4520</v>
      </c>
    </row>
    <row r="1012" spans="1:8" x14ac:dyDescent="0.2">
      <c r="A1012" s="3">
        <v>6247</v>
      </c>
      <c r="B1012" s="3" t="s">
        <v>1073</v>
      </c>
      <c r="C1012" s="3" t="s">
        <v>1073</v>
      </c>
      <c r="D1012" s="3" t="s">
        <v>932</v>
      </c>
      <c r="E1012" s="3" t="str">
        <v>Schönengrund</v>
      </c>
      <c r="G1012" s="17">
        <v>3313</v>
      </c>
      <c r="H1012" s="17" t="s">
        <v>4520</v>
      </c>
    </row>
    <row r="1013" spans="1:8" x14ac:dyDescent="0.2">
      <c r="A1013" s="3">
        <v>6153</v>
      </c>
      <c r="B1013" s="3" t="s">
        <v>1074</v>
      </c>
      <c r="C1013" s="3" t="s">
        <v>1074</v>
      </c>
      <c r="D1013" s="3" t="s">
        <v>932</v>
      </c>
      <c r="E1013" s="3" t="str">
        <v>Schwellbrunn</v>
      </c>
      <c r="G1013" s="17">
        <v>3314</v>
      </c>
      <c r="H1013" s="17" t="s">
        <v>4520</v>
      </c>
    </row>
    <row r="1014" spans="1:8" x14ac:dyDescent="0.2">
      <c r="A1014" s="3">
        <v>6242</v>
      </c>
      <c r="B1014" s="3" t="s">
        <v>1075</v>
      </c>
      <c r="C1014" s="3" t="s">
        <v>1075</v>
      </c>
      <c r="D1014" s="3" t="s">
        <v>932</v>
      </c>
      <c r="E1014" s="3" t="str">
        <v>Stein (AR)</v>
      </c>
      <c r="G1014" s="17">
        <v>3315</v>
      </c>
      <c r="H1014" s="17" t="s">
        <v>4520</v>
      </c>
    </row>
    <row r="1015" spans="1:8" x14ac:dyDescent="0.2">
      <c r="A1015" s="3">
        <v>4806</v>
      </c>
      <c r="B1015" s="3" t="s">
        <v>1076</v>
      </c>
      <c r="C1015" s="3" t="s">
        <v>1076</v>
      </c>
      <c r="D1015" s="3" t="s">
        <v>932</v>
      </c>
      <c r="E1015" s="3" t="str">
        <v>Urnäsch</v>
      </c>
      <c r="G1015" s="17">
        <v>3317</v>
      </c>
      <c r="H1015" s="17" t="s">
        <v>4520</v>
      </c>
    </row>
    <row r="1016" spans="1:8" x14ac:dyDescent="0.2">
      <c r="A1016" s="3">
        <v>6260</v>
      </c>
      <c r="B1016" s="3" t="s">
        <v>1077</v>
      </c>
      <c r="C1016" s="3" t="s">
        <v>1076</v>
      </c>
      <c r="D1016" s="3" t="s">
        <v>932</v>
      </c>
      <c r="E1016" s="3" t="str">
        <v>Waldstatt</v>
      </c>
      <c r="G1016" s="17">
        <v>3322</v>
      </c>
      <c r="H1016" s="17" t="s">
        <v>4520</v>
      </c>
    </row>
    <row r="1017" spans="1:8" x14ac:dyDescent="0.2">
      <c r="A1017" s="3">
        <v>6144</v>
      </c>
      <c r="B1017" s="3" t="s">
        <v>1078</v>
      </c>
      <c r="C1017" s="3" t="s">
        <v>1079</v>
      </c>
      <c r="D1017" s="3" t="s">
        <v>932</v>
      </c>
      <c r="E1017" s="3" t="str">
        <v>Bühler</v>
      </c>
      <c r="G1017" s="17">
        <v>3323</v>
      </c>
      <c r="H1017" s="17" t="s">
        <v>4520</v>
      </c>
    </row>
    <row r="1018" spans="1:8" x14ac:dyDescent="0.2">
      <c r="A1018" s="3">
        <v>6152</v>
      </c>
      <c r="B1018" s="3" t="s">
        <v>1080</v>
      </c>
      <c r="C1018" s="3" t="s">
        <v>1079</v>
      </c>
      <c r="D1018" s="3" t="s">
        <v>932</v>
      </c>
      <c r="E1018" s="3" t="str">
        <v>Gais</v>
      </c>
      <c r="G1018" s="17">
        <v>3324</v>
      </c>
      <c r="H1018" s="17" t="s">
        <v>4520</v>
      </c>
    </row>
    <row r="1019" spans="1:8" x14ac:dyDescent="0.2">
      <c r="A1019" s="3">
        <v>6126</v>
      </c>
      <c r="B1019" s="3" t="s">
        <v>1081</v>
      </c>
      <c r="C1019" s="3" t="s">
        <v>1082</v>
      </c>
      <c r="D1019" s="3" t="s">
        <v>932</v>
      </c>
      <c r="E1019" s="3" t="str">
        <v>Speicher</v>
      </c>
      <c r="G1019" s="17">
        <v>3325</v>
      </c>
      <c r="H1019" s="17" t="s">
        <v>4520</v>
      </c>
    </row>
    <row r="1020" spans="1:8" x14ac:dyDescent="0.2">
      <c r="A1020" s="3">
        <v>6130</v>
      </c>
      <c r="B1020" s="3" t="s">
        <v>1082</v>
      </c>
      <c r="C1020" s="3" t="s">
        <v>1082</v>
      </c>
      <c r="D1020" s="3" t="s">
        <v>932</v>
      </c>
      <c r="E1020" s="3" t="str">
        <v>Teufen (AR)</v>
      </c>
      <c r="G1020" s="17">
        <v>3326</v>
      </c>
      <c r="H1020" s="17" t="s">
        <v>4520</v>
      </c>
    </row>
    <row r="1021" spans="1:8" x14ac:dyDescent="0.2">
      <c r="A1021" s="3">
        <v>6132</v>
      </c>
      <c r="B1021" s="3" t="s">
        <v>1083</v>
      </c>
      <c r="C1021" s="3" t="s">
        <v>1082</v>
      </c>
      <c r="D1021" s="3" t="s">
        <v>932</v>
      </c>
      <c r="E1021" s="3" t="str">
        <v>Trogen</v>
      </c>
      <c r="G1021" s="17">
        <v>3360</v>
      </c>
      <c r="H1021" s="17" t="s">
        <v>4528</v>
      </c>
    </row>
    <row r="1022" spans="1:8" x14ac:dyDescent="0.2">
      <c r="A1022" s="3">
        <v>6142</v>
      </c>
      <c r="B1022" s="3" t="s">
        <v>1084</v>
      </c>
      <c r="C1022" s="3" t="s">
        <v>1082</v>
      </c>
      <c r="D1022" s="3" t="s">
        <v>932</v>
      </c>
      <c r="E1022" s="3" t="str">
        <v>Grub (AR)</v>
      </c>
      <c r="G1022" s="17">
        <v>3362</v>
      </c>
      <c r="H1022" s="17" t="s">
        <v>4528</v>
      </c>
    </row>
    <row r="1023" spans="1:8" x14ac:dyDescent="0.2">
      <c r="A1023" s="3">
        <v>6460</v>
      </c>
      <c r="B1023" s="3" t="s">
        <v>1085</v>
      </c>
      <c r="C1023" s="3" t="s">
        <v>1086</v>
      </c>
      <c r="D1023" s="3" t="s">
        <v>1087</v>
      </c>
      <c r="E1023" s="3" t="str">
        <v>Heiden</v>
      </c>
      <c r="G1023" s="17">
        <v>3363</v>
      </c>
      <c r="H1023" s="17" t="s">
        <v>4528</v>
      </c>
    </row>
    <row r="1024" spans="1:8" x14ac:dyDescent="0.2">
      <c r="A1024" s="3">
        <v>6490</v>
      </c>
      <c r="B1024" s="3" t="s">
        <v>1088</v>
      </c>
      <c r="C1024" s="3" t="s">
        <v>1088</v>
      </c>
      <c r="D1024" s="3" t="s">
        <v>1087</v>
      </c>
      <c r="E1024" s="3" t="str">
        <v>Lutzenberg</v>
      </c>
      <c r="G1024" s="17">
        <v>3365</v>
      </c>
      <c r="H1024" s="17" t="s">
        <v>4528</v>
      </c>
    </row>
    <row r="1025" spans="1:8" x14ac:dyDescent="0.2">
      <c r="A1025" s="3">
        <v>6468</v>
      </c>
      <c r="B1025" s="3" t="s">
        <v>1089</v>
      </c>
      <c r="C1025" s="3" t="s">
        <v>1089</v>
      </c>
      <c r="D1025" s="3" t="s">
        <v>1087</v>
      </c>
      <c r="E1025" s="3" t="str">
        <v>Rehetobel</v>
      </c>
      <c r="G1025" s="17">
        <v>3366</v>
      </c>
      <c r="H1025" s="17" t="s">
        <v>4528</v>
      </c>
    </row>
    <row r="1026" spans="1:8" x14ac:dyDescent="0.2">
      <c r="A1026" s="3">
        <v>6463</v>
      </c>
      <c r="B1026" s="3" t="s">
        <v>1090</v>
      </c>
      <c r="C1026" s="3" t="s">
        <v>1091</v>
      </c>
      <c r="D1026" s="3" t="s">
        <v>1087</v>
      </c>
      <c r="E1026" s="3" t="str">
        <v>Reute (AR)</v>
      </c>
      <c r="G1026" s="17">
        <v>3367</v>
      </c>
      <c r="H1026" s="17" t="s">
        <v>4528</v>
      </c>
    </row>
    <row r="1027" spans="1:8" x14ac:dyDescent="0.2">
      <c r="A1027" s="3">
        <v>6472</v>
      </c>
      <c r="B1027" s="3" t="s">
        <v>1092</v>
      </c>
      <c r="C1027" s="3" t="s">
        <v>1092</v>
      </c>
      <c r="D1027" s="3" t="s">
        <v>1087</v>
      </c>
      <c r="E1027" s="3" t="str">
        <v>Wald (AR)</v>
      </c>
      <c r="G1027" s="17">
        <v>3368</v>
      </c>
      <c r="H1027" s="17" t="s">
        <v>4528</v>
      </c>
    </row>
    <row r="1028" spans="1:8" x14ac:dyDescent="0.2">
      <c r="A1028" s="3">
        <v>6454</v>
      </c>
      <c r="B1028" s="3" t="s">
        <v>1093</v>
      </c>
      <c r="C1028" s="3" t="s">
        <v>1093</v>
      </c>
      <c r="D1028" s="3" t="s">
        <v>1087</v>
      </c>
      <c r="E1028" s="3" t="str">
        <v>Walzenhausen</v>
      </c>
      <c r="G1028" s="17">
        <v>3372</v>
      </c>
      <c r="H1028" s="17" t="s">
        <v>4528</v>
      </c>
    </row>
    <row r="1029" spans="1:8" x14ac:dyDescent="0.2">
      <c r="A1029" s="3">
        <v>6487</v>
      </c>
      <c r="B1029" s="3" t="s">
        <v>1094</v>
      </c>
      <c r="C1029" s="3" t="s">
        <v>1094</v>
      </c>
      <c r="D1029" s="3" t="s">
        <v>1087</v>
      </c>
      <c r="E1029" s="3" t="str">
        <v>Wolfhalden</v>
      </c>
      <c r="G1029" s="17">
        <v>3373</v>
      </c>
      <c r="H1029" s="17" t="s">
        <v>4528</v>
      </c>
    </row>
    <row r="1030" spans="1:8" x14ac:dyDescent="0.2">
      <c r="A1030" s="3">
        <v>6476</v>
      </c>
      <c r="B1030" s="3" t="s">
        <v>1095</v>
      </c>
      <c r="C1030" s="3" t="s">
        <v>1096</v>
      </c>
      <c r="D1030" s="3" t="s">
        <v>1087</v>
      </c>
      <c r="E1030" s="3" t="str">
        <v>Appenzell</v>
      </c>
      <c r="G1030" s="17">
        <v>3374</v>
      </c>
      <c r="H1030" s="17" t="s">
        <v>4528</v>
      </c>
    </row>
    <row r="1031" spans="1:8" x14ac:dyDescent="0.2">
      <c r="A1031" s="3">
        <v>6482</v>
      </c>
      <c r="B1031" s="3" t="s">
        <v>1096</v>
      </c>
      <c r="C1031" s="3" t="s">
        <v>1096</v>
      </c>
      <c r="D1031" s="3" t="s">
        <v>1087</v>
      </c>
      <c r="E1031" s="3" t="str">
        <v>Gonten</v>
      </c>
      <c r="G1031" s="17">
        <v>3375</v>
      </c>
      <c r="H1031" s="17" t="s">
        <v>4528</v>
      </c>
    </row>
    <row r="1032" spans="1:8" x14ac:dyDescent="0.2">
      <c r="A1032" s="3">
        <v>6493</v>
      </c>
      <c r="B1032" s="3" t="s">
        <v>1097</v>
      </c>
      <c r="C1032" s="3" t="s">
        <v>1097</v>
      </c>
      <c r="D1032" s="3" t="s">
        <v>1087</v>
      </c>
      <c r="E1032" s="3" t="str">
        <v>Schlatt-Haslen</v>
      </c>
      <c r="G1032" s="17">
        <v>3376</v>
      </c>
      <c r="H1032" s="17" t="s">
        <v>4528</v>
      </c>
    </row>
    <row r="1033" spans="1:8" x14ac:dyDescent="0.2">
      <c r="A1033" s="3">
        <v>6461</v>
      </c>
      <c r="B1033" s="3" t="s">
        <v>1098</v>
      </c>
      <c r="C1033" s="3" t="s">
        <v>1098</v>
      </c>
      <c r="D1033" s="3" t="s">
        <v>1087</v>
      </c>
      <c r="E1033" s="3" t="str">
        <v>Oberegg</v>
      </c>
      <c r="G1033" s="17">
        <v>3377</v>
      </c>
      <c r="H1033" s="17" t="s">
        <v>4528</v>
      </c>
    </row>
    <row r="1034" spans="1:8" x14ac:dyDescent="0.2">
      <c r="A1034" s="3">
        <v>6491</v>
      </c>
      <c r="B1034" s="3" t="s">
        <v>1099</v>
      </c>
      <c r="C1034" s="3" t="s">
        <v>1099</v>
      </c>
      <c r="D1034" s="3" t="s">
        <v>1087</v>
      </c>
      <c r="E1034" s="3" t="str">
        <v>Schwende-Rüte</v>
      </c>
      <c r="G1034" s="17">
        <v>3380</v>
      </c>
      <c r="H1034" s="17" t="s">
        <v>4528</v>
      </c>
    </row>
    <row r="1035" spans="1:8" x14ac:dyDescent="0.2">
      <c r="A1035" s="3">
        <v>6467</v>
      </c>
      <c r="B1035" s="3" t="s">
        <v>1100</v>
      </c>
      <c r="C1035" s="3" t="s">
        <v>1100</v>
      </c>
      <c r="D1035" s="3" t="s">
        <v>1087</v>
      </c>
      <c r="E1035" s="3" t="str">
        <v>Häggenschwil</v>
      </c>
      <c r="G1035" s="17">
        <v>3400</v>
      </c>
      <c r="H1035" s="17" t="s">
        <v>4520</v>
      </c>
    </row>
    <row r="1036" spans="1:8" x14ac:dyDescent="0.2">
      <c r="A1036" s="3">
        <v>6469</v>
      </c>
      <c r="B1036" s="3" t="s">
        <v>1101</v>
      </c>
      <c r="C1036" s="3" t="s">
        <v>1100</v>
      </c>
      <c r="D1036" s="3" t="s">
        <v>1087</v>
      </c>
      <c r="E1036" s="3" t="str">
        <v>Muolen</v>
      </c>
      <c r="G1036" s="17">
        <v>3412</v>
      </c>
      <c r="H1036" s="17" t="s">
        <v>4520</v>
      </c>
    </row>
    <row r="1037" spans="1:8" x14ac:dyDescent="0.2">
      <c r="A1037" s="3">
        <v>6462</v>
      </c>
      <c r="B1037" s="3" t="s">
        <v>1102</v>
      </c>
      <c r="C1037" s="3" t="s">
        <v>1103</v>
      </c>
      <c r="D1037" s="3" t="s">
        <v>1087</v>
      </c>
      <c r="E1037" s="3" t="str">
        <v>St. Gallen</v>
      </c>
      <c r="G1037" s="17">
        <v>3413</v>
      </c>
      <c r="H1037" s="17" t="s">
        <v>4520</v>
      </c>
    </row>
    <row r="1038" spans="1:8" x14ac:dyDescent="0.2">
      <c r="A1038" s="3">
        <v>6466</v>
      </c>
      <c r="B1038" s="3" t="s">
        <v>1104</v>
      </c>
      <c r="C1038" s="3" t="s">
        <v>1103</v>
      </c>
      <c r="D1038" s="3" t="s">
        <v>1087</v>
      </c>
      <c r="E1038" s="3" t="str">
        <v>Wittenbach</v>
      </c>
      <c r="G1038" s="17">
        <v>3414</v>
      </c>
      <c r="H1038" s="17" t="s">
        <v>4520</v>
      </c>
    </row>
    <row r="1039" spans="1:8" x14ac:dyDescent="0.2">
      <c r="A1039" s="3">
        <v>6377</v>
      </c>
      <c r="B1039" s="3" t="s">
        <v>1105</v>
      </c>
      <c r="C1039" s="3" t="s">
        <v>1105</v>
      </c>
      <c r="D1039" s="3" t="s">
        <v>1087</v>
      </c>
      <c r="E1039" s="3" t="str">
        <v>Berg (SG)</v>
      </c>
      <c r="G1039" s="17">
        <v>3415</v>
      </c>
      <c r="H1039" s="17" t="s">
        <v>4520</v>
      </c>
    </row>
    <row r="1040" spans="1:8" x14ac:dyDescent="0.2">
      <c r="A1040" s="3">
        <v>6441</v>
      </c>
      <c r="B1040" s="3" t="s">
        <v>1106</v>
      </c>
      <c r="C1040" s="3" t="s">
        <v>1105</v>
      </c>
      <c r="D1040" s="3" t="s">
        <v>1087</v>
      </c>
      <c r="E1040" s="3" t="str">
        <v>Eggersriet</v>
      </c>
      <c r="G1040" s="17">
        <v>3416</v>
      </c>
      <c r="H1040" s="17" t="s">
        <v>4528</v>
      </c>
    </row>
    <row r="1041" spans="1:8" x14ac:dyDescent="0.2">
      <c r="A1041" s="3">
        <v>6473</v>
      </c>
      <c r="B1041" s="3" t="s">
        <v>1107</v>
      </c>
      <c r="C1041" s="3" t="s">
        <v>1107</v>
      </c>
      <c r="D1041" s="3" t="s">
        <v>1087</v>
      </c>
      <c r="E1041" s="3" t="str">
        <v>Goldach</v>
      </c>
      <c r="G1041" s="17">
        <v>3417</v>
      </c>
      <c r="H1041" s="17" t="s">
        <v>4520</v>
      </c>
    </row>
    <row r="1042" spans="1:8" x14ac:dyDescent="0.2">
      <c r="A1042" s="3">
        <v>6474</v>
      </c>
      <c r="B1042" s="3" t="s">
        <v>1108</v>
      </c>
      <c r="C1042" s="3" t="s">
        <v>1107</v>
      </c>
      <c r="D1042" s="3" t="s">
        <v>1087</v>
      </c>
      <c r="E1042" s="3" t="str">
        <v>Mörschwil</v>
      </c>
      <c r="G1042" s="17">
        <v>3418</v>
      </c>
      <c r="H1042" s="17" t="s">
        <v>4520</v>
      </c>
    </row>
    <row r="1043" spans="1:8" x14ac:dyDescent="0.2">
      <c r="A1043" s="3">
        <v>6475</v>
      </c>
      <c r="B1043" s="3" t="s">
        <v>1109</v>
      </c>
      <c r="C1043" s="3" t="s">
        <v>1107</v>
      </c>
      <c r="D1043" s="3" t="s">
        <v>1087</v>
      </c>
      <c r="E1043" s="3" t="str">
        <v>Rorschach</v>
      </c>
      <c r="G1043" s="17">
        <v>3419</v>
      </c>
      <c r="H1043" s="17" t="s">
        <v>4520</v>
      </c>
    </row>
    <row r="1044" spans="1:8" x14ac:dyDescent="0.2">
      <c r="A1044" s="3">
        <v>6452</v>
      </c>
      <c r="B1044" s="3" t="s">
        <v>1110</v>
      </c>
      <c r="C1044" s="3" t="s">
        <v>1110</v>
      </c>
      <c r="D1044" s="3" t="s">
        <v>1087</v>
      </c>
      <c r="E1044" s="3" t="str">
        <v>Rorschacherberg</v>
      </c>
      <c r="G1044" s="17">
        <v>3421</v>
      </c>
      <c r="H1044" s="17" t="s">
        <v>4520</v>
      </c>
    </row>
    <row r="1045" spans="1:8" x14ac:dyDescent="0.2">
      <c r="A1045" s="3">
        <v>6464</v>
      </c>
      <c r="B1045" s="3" t="s">
        <v>1111</v>
      </c>
      <c r="C1045" s="3" t="s">
        <v>1111</v>
      </c>
      <c r="D1045" s="3" t="s">
        <v>1087</v>
      </c>
      <c r="E1045" s="3" t="str">
        <v>Steinach</v>
      </c>
      <c r="G1045" s="17">
        <v>3422</v>
      </c>
      <c r="H1045" s="17" t="s">
        <v>4520</v>
      </c>
    </row>
    <row r="1046" spans="1:8" x14ac:dyDescent="0.2">
      <c r="A1046" s="3">
        <v>8751</v>
      </c>
      <c r="B1046" s="3" t="s">
        <v>1112</v>
      </c>
      <c r="C1046" s="3" t="s">
        <v>1111</v>
      </c>
      <c r="D1046" s="3" t="s">
        <v>1087</v>
      </c>
      <c r="E1046" s="3" t="str">
        <v>Tübach</v>
      </c>
      <c r="G1046" s="17">
        <v>3423</v>
      </c>
      <c r="H1046" s="17" t="s">
        <v>4520</v>
      </c>
    </row>
    <row r="1047" spans="1:8" x14ac:dyDescent="0.2">
      <c r="A1047" s="3">
        <v>6465</v>
      </c>
      <c r="B1047" s="3" t="s">
        <v>1113</v>
      </c>
      <c r="C1047" s="3" t="s">
        <v>1113</v>
      </c>
      <c r="D1047" s="3" t="s">
        <v>1087</v>
      </c>
      <c r="E1047" s="3" t="str">
        <v>Untereggen</v>
      </c>
      <c r="G1047" s="17">
        <v>3424</v>
      </c>
      <c r="H1047" s="17" t="s">
        <v>4520</v>
      </c>
    </row>
    <row r="1048" spans="1:8" x14ac:dyDescent="0.2">
      <c r="A1048" s="3">
        <v>6484</v>
      </c>
      <c r="B1048" s="3" t="s">
        <v>1114</v>
      </c>
      <c r="C1048" s="3" t="s">
        <v>1115</v>
      </c>
      <c r="D1048" s="3" t="s">
        <v>1087</v>
      </c>
      <c r="E1048" s="3" t="str">
        <v>Au (SG)</v>
      </c>
      <c r="G1048" s="17">
        <v>3425</v>
      </c>
      <c r="H1048" s="17" t="s">
        <v>4520</v>
      </c>
    </row>
    <row r="1049" spans="1:8" x14ac:dyDescent="0.2">
      <c r="A1049" s="3">
        <v>6485</v>
      </c>
      <c r="B1049" s="3" t="s">
        <v>1116</v>
      </c>
      <c r="C1049" s="3" t="s">
        <v>1115</v>
      </c>
      <c r="D1049" s="3" t="s">
        <v>1087</v>
      </c>
      <c r="E1049" s="3" t="str">
        <v>Balgach</v>
      </c>
      <c r="G1049" s="17">
        <v>3426</v>
      </c>
      <c r="H1049" s="17" t="s">
        <v>4520</v>
      </c>
    </row>
    <row r="1050" spans="1:8" x14ac:dyDescent="0.2">
      <c r="A1050" s="3">
        <v>8836</v>
      </c>
      <c r="B1050" s="3" t="s">
        <v>1117</v>
      </c>
      <c r="C1050" s="3" t="s">
        <v>1118</v>
      </c>
      <c r="D1050" s="3" t="s">
        <v>1119</v>
      </c>
      <c r="E1050" s="3" t="str">
        <v>Berneck</v>
      </c>
      <c r="G1050" s="17">
        <v>3427</v>
      </c>
      <c r="H1050" s="17" t="s">
        <v>4520</v>
      </c>
    </row>
    <row r="1051" spans="1:8" x14ac:dyDescent="0.2">
      <c r="A1051" s="3">
        <v>8840</v>
      </c>
      <c r="B1051" s="3" t="s">
        <v>1118</v>
      </c>
      <c r="C1051" s="3" t="s">
        <v>1118</v>
      </c>
      <c r="D1051" s="3" t="s">
        <v>1119</v>
      </c>
      <c r="E1051" s="3" t="str">
        <v>Diepoldsau</v>
      </c>
      <c r="G1051" s="17">
        <v>3428</v>
      </c>
      <c r="H1051" s="17" t="s">
        <v>4520</v>
      </c>
    </row>
    <row r="1052" spans="1:8" x14ac:dyDescent="0.2">
      <c r="A1052" s="3">
        <v>8840</v>
      </c>
      <c r="B1052" s="3" t="s">
        <v>1120</v>
      </c>
      <c r="C1052" s="3" t="s">
        <v>1118</v>
      </c>
      <c r="D1052" s="3" t="s">
        <v>1119</v>
      </c>
      <c r="E1052" s="3" t="str">
        <v>Rheineck</v>
      </c>
      <c r="G1052" s="17">
        <v>3429</v>
      </c>
      <c r="H1052" s="17" t="s">
        <v>4528</v>
      </c>
    </row>
    <row r="1053" spans="1:8" x14ac:dyDescent="0.2">
      <c r="A1053" s="3">
        <v>8841</v>
      </c>
      <c r="B1053" s="3" t="s">
        <v>1121</v>
      </c>
      <c r="C1053" s="3" t="s">
        <v>1118</v>
      </c>
      <c r="D1053" s="3" t="s">
        <v>1119</v>
      </c>
      <c r="E1053" s="3" t="str">
        <v>St. Margrethen</v>
      </c>
      <c r="G1053" s="17">
        <v>3432</v>
      </c>
      <c r="H1053" s="17" t="s">
        <v>4520</v>
      </c>
    </row>
    <row r="1054" spans="1:8" x14ac:dyDescent="0.2">
      <c r="A1054" s="3">
        <v>8844</v>
      </c>
      <c r="B1054" s="3" t="s">
        <v>1122</v>
      </c>
      <c r="C1054" s="3" t="s">
        <v>1118</v>
      </c>
      <c r="D1054" s="3" t="s">
        <v>1119</v>
      </c>
      <c r="E1054" s="3" t="str">
        <v>Thal</v>
      </c>
      <c r="G1054" s="17">
        <v>3433</v>
      </c>
      <c r="H1054" s="17" t="s">
        <v>4520</v>
      </c>
    </row>
    <row r="1055" spans="1:8" x14ac:dyDescent="0.2">
      <c r="A1055" s="3">
        <v>8846</v>
      </c>
      <c r="B1055" s="3" t="s">
        <v>1123</v>
      </c>
      <c r="C1055" s="3" t="s">
        <v>1118</v>
      </c>
      <c r="D1055" s="3" t="s">
        <v>1119</v>
      </c>
      <c r="E1055" s="3" t="str">
        <v>Widnau</v>
      </c>
      <c r="G1055" s="17">
        <v>3434</v>
      </c>
      <c r="H1055" s="17" t="s">
        <v>4520</v>
      </c>
    </row>
    <row r="1056" spans="1:8" x14ac:dyDescent="0.2">
      <c r="A1056" s="3">
        <v>8847</v>
      </c>
      <c r="B1056" s="3" t="s">
        <v>1124</v>
      </c>
      <c r="C1056" s="3" t="s">
        <v>1118</v>
      </c>
      <c r="D1056" s="3" t="s">
        <v>1119</v>
      </c>
      <c r="E1056" s="3" t="str">
        <v>Altstätten</v>
      </c>
      <c r="G1056" s="17">
        <v>3435</v>
      </c>
      <c r="H1056" s="17" t="s">
        <v>4520</v>
      </c>
    </row>
    <row r="1057" spans="1:8" x14ac:dyDescent="0.2">
      <c r="A1057" s="3">
        <v>6410</v>
      </c>
      <c r="B1057" s="3" t="s">
        <v>1125</v>
      </c>
      <c r="C1057" s="3" t="s">
        <v>1126</v>
      </c>
      <c r="D1057" s="3" t="s">
        <v>1119</v>
      </c>
      <c r="E1057" s="3" t="str">
        <v>Eichberg</v>
      </c>
      <c r="G1057" s="17">
        <v>3436</v>
      </c>
      <c r="H1057" s="17" t="s">
        <v>4520</v>
      </c>
    </row>
    <row r="1058" spans="1:8" x14ac:dyDescent="0.2">
      <c r="A1058" s="3">
        <v>6442</v>
      </c>
      <c r="B1058" s="3" t="s">
        <v>1126</v>
      </c>
      <c r="C1058" s="3" t="s">
        <v>1126</v>
      </c>
      <c r="D1058" s="3" t="s">
        <v>1119</v>
      </c>
      <c r="E1058" s="3" t="str">
        <v>Marbach (SG)</v>
      </c>
      <c r="G1058" s="17">
        <v>3437</v>
      </c>
      <c r="H1058" s="17" t="s">
        <v>4520</v>
      </c>
    </row>
    <row r="1059" spans="1:8" x14ac:dyDescent="0.2">
      <c r="A1059" s="3">
        <v>8834</v>
      </c>
      <c r="B1059" s="3" t="s">
        <v>1127</v>
      </c>
      <c r="C1059" s="3" t="s">
        <v>1128</v>
      </c>
      <c r="D1059" s="3" t="s">
        <v>1119</v>
      </c>
      <c r="E1059" s="3" t="str">
        <v>Oberriet (SG)</v>
      </c>
      <c r="G1059" s="17">
        <v>3438</v>
      </c>
      <c r="H1059" s="17" t="s">
        <v>4520</v>
      </c>
    </row>
    <row r="1060" spans="1:8" x14ac:dyDescent="0.2">
      <c r="A1060" s="3">
        <v>8835</v>
      </c>
      <c r="B1060" s="3" t="s">
        <v>1128</v>
      </c>
      <c r="C1060" s="3" t="s">
        <v>1128</v>
      </c>
      <c r="D1060" s="3" t="s">
        <v>1119</v>
      </c>
      <c r="E1060" s="3" t="str">
        <v>Rebstein</v>
      </c>
      <c r="G1060" s="17">
        <v>3439</v>
      </c>
      <c r="H1060" s="17" t="s">
        <v>4520</v>
      </c>
    </row>
    <row r="1061" spans="1:8" x14ac:dyDescent="0.2">
      <c r="A1061" s="3">
        <v>8640</v>
      </c>
      <c r="B1061" s="3" t="s">
        <v>1129</v>
      </c>
      <c r="C1061" s="3" t="s">
        <v>1130</v>
      </c>
      <c r="D1061" s="3" t="s">
        <v>1119</v>
      </c>
      <c r="E1061" s="3" t="str">
        <v>Rüthi (SG)</v>
      </c>
      <c r="G1061" s="17">
        <v>3452</v>
      </c>
      <c r="H1061" s="17" t="s">
        <v>4520</v>
      </c>
    </row>
    <row r="1062" spans="1:8" x14ac:dyDescent="0.2">
      <c r="A1062" s="3">
        <v>8806</v>
      </c>
      <c r="B1062" s="3" t="s">
        <v>1131</v>
      </c>
      <c r="C1062" s="3" t="s">
        <v>1130</v>
      </c>
      <c r="D1062" s="3" t="s">
        <v>1119</v>
      </c>
      <c r="E1062" s="3" t="str">
        <v>Buchs (SG)</v>
      </c>
      <c r="G1062" s="17">
        <v>3453</v>
      </c>
      <c r="H1062" s="17" t="s">
        <v>4520</v>
      </c>
    </row>
    <row r="1063" spans="1:8" x14ac:dyDescent="0.2">
      <c r="A1063" s="3">
        <v>8807</v>
      </c>
      <c r="B1063" s="3" t="s">
        <v>1130</v>
      </c>
      <c r="C1063" s="3" t="s">
        <v>1130</v>
      </c>
      <c r="D1063" s="3" t="s">
        <v>1119</v>
      </c>
      <c r="E1063" s="3" t="str">
        <v>Gams</v>
      </c>
      <c r="G1063" s="17">
        <v>3454</v>
      </c>
      <c r="H1063" s="17" t="s">
        <v>4520</v>
      </c>
    </row>
    <row r="1064" spans="1:8" x14ac:dyDescent="0.2">
      <c r="A1064" s="3">
        <v>8808</v>
      </c>
      <c r="B1064" s="3" t="s">
        <v>1132</v>
      </c>
      <c r="C1064" s="3" t="s">
        <v>1130</v>
      </c>
      <c r="D1064" s="3" t="s">
        <v>1119</v>
      </c>
      <c r="E1064" s="3" t="str">
        <v>Grabs</v>
      </c>
      <c r="G1064" s="17">
        <v>3455</v>
      </c>
      <c r="H1064" s="17" t="s">
        <v>4520</v>
      </c>
    </row>
    <row r="1065" spans="1:8" x14ac:dyDescent="0.2">
      <c r="A1065" s="3">
        <v>8832</v>
      </c>
      <c r="B1065" s="3" t="s">
        <v>1133</v>
      </c>
      <c r="C1065" s="3" t="s">
        <v>1130</v>
      </c>
      <c r="D1065" s="3" t="s">
        <v>1119</v>
      </c>
      <c r="E1065" s="3" t="str">
        <v>Sennwald</v>
      </c>
      <c r="G1065" s="17">
        <v>3456</v>
      </c>
      <c r="H1065" s="17" t="s">
        <v>4520</v>
      </c>
    </row>
    <row r="1066" spans="1:8" x14ac:dyDescent="0.2">
      <c r="A1066" s="3">
        <v>8832</v>
      </c>
      <c r="B1066" s="3" t="s">
        <v>1134</v>
      </c>
      <c r="C1066" s="3" t="s">
        <v>1130</v>
      </c>
      <c r="D1066" s="3" t="s">
        <v>1119</v>
      </c>
      <c r="E1066" s="3" t="str">
        <v>Sevelen</v>
      </c>
      <c r="G1066" s="17">
        <v>3457</v>
      </c>
      <c r="H1066" s="17" t="s">
        <v>4528</v>
      </c>
    </row>
    <row r="1067" spans="1:8" x14ac:dyDescent="0.2">
      <c r="A1067" s="3">
        <v>8832</v>
      </c>
      <c r="B1067" s="3" t="s">
        <v>1133</v>
      </c>
      <c r="C1067" s="3" t="s">
        <v>1133</v>
      </c>
      <c r="D1067" s="3" t="s">
        <v>1119</v>
      </c>
      <c r="E1067" s="3" t="str">
        <v>Wartau</v>
      </c>
      <c r="G1067" s="17">
        <v>3462</v>
      </c>
      <c r="H1067" s="17" t="s">
        <v>4528</v>
      </c>
    </row>
    <row r="1068" spans="1:8" x14ac:dyDescent="0.2">
      <c r="A1068" s="3">
        <v>6402</v>
      </c>
      <c r="B1068" s="3" t="s">
        <v>1135</v>
      </c>
      <c r="C1068" s="3" t="s">
        <v>1136</v>
      </c>
      <c r="D1068" s="3" t="s">
        <v>1119</v>
      </c>
      <c r="E1068" s="3" t="str">
        <v>Bad Ragaz</v>
      </c>
      <c r="G1068" s="17">
        <v>3463</v>
      </c>
      <c r="H1068" s="17" t="s">
        <v>4528</v>
      </c>
    </row>
    <row r="1069" spans="1:8" x14ac:dyDescent="0.2">
      <c r="A1069" s="3">
        <v>6403</v>
      </c>
      <c r="B1069" s="3" t="s">
        <v>1137</v>
      </c>
      <c r="C1069" s="3" t="s">
        <v>1136</v>
      </c>
      <c r="D1069" s="3" t="s">
        <v>1119</v>
      </c>
      <c r="E1069" s="3" t="str">
        <v>Flums</v>
      </c>
      <c r="G1069" s="17">
        <v>3464</v>
      </c>
      <c r="H1069" s="17" t="s">
        <v>4528</v>
      </c>
    </row>
    <row r="1070" spans="1:8" x14ac:dyDescent="0.2">
      <c r="A1070" s="3">
        <v>6405</v>
      </c>
      <c r="B1070" s="3" t="s">
        <v>1138</v>
      </c>
      <c r="C1070" s="3" t="s">
        <v>1136</v>
      </c>
      <c r="D1070" s="3" t="s">
        <v>1119</v>
      </c>
      <c r="E1070" s="3" t="str">
        <v>Mels</v>
      </c>
      <c r="G1070" s="17">
        <v>3465</v>
      </c>
      <c r="H1070" s="17" t="s">
        <v>4528</v>
      </c>
    </row>
    <row r="1071" spans="1:8" x14ac:dyDescent="0.2">
      <c r="A1071" s="3">
        <v>8852</v>
      </c>
      <c r="B1071" s="3" t="s">
        <v>1139</v>
      </c>
      <c r="C1071" s="3" t="s">
        <v>1139</v>
      </c>
      <c r="D1071" s="3" t="s">
        <v>1119</v>
      </c>
      <c r="E1071" s="3" t="str">
        <v>Pfäfers</v>
      </c>
      <c r="G1071" s="17">
        <v>3472</v>
      </c>
      <c r="H1071" s="17" t="s">
        <v>4528</v>
      </c>
    </row>
    <row r="1072" spans="1:8" x14ac:dyDescent="0.2">
      <c r="A1072" s="3">
        <v>8854</v>
      </c>
      <c r="B1072" s="3" t="s">
        <v>1140</v>
      </c>
      <c r="C1072" s="3" t="s">
        <v>1140</v>
      </c>
      <c r="D1072" s="3" t="s">
        <v>1119</v>
      </c>
      <c r="E1072" s="3" t="str">
        <v>Quarten</v>
      </c>
      <c r="G1072" s="17">
        <v>3473</v>
      </c>
      <c r="H1072" s="17" t="s">
        <v>4528</v>
      </c>
    </row>
    <row r="1073" spans="1:8" x14ac:dyDescent="0.2">
      <c r="A1073" s="3">
        <v>8858</v>
      </c>
      <c r="B1073" s="3" t="s">
        <v>1141</v>
      </c>
      <c r="C1073" s="3" t="s">
        <v>1141</v>
      </c>
      <c r="D1073" s="3" t="s">
        <v>1119</v>
      </c>
      <c r="E1073" s="3" t="str">
        <v>Sargans</v>
      </c>
      <c r="G1073" s="17">
        <v>3474</v>
      </c>
      <c r="H1073" s="17" t="s">
        <v>4528</v>
      </c>
    </row>
    <row r="1074" spans="1:8" x14ac:dyDescent="0.2">
      <c r="A1074" s="3">
        <v>8853</v>
      </c>
      <c r="B1074" s="3" t="s">
        <v>1142</v>
      </c>
      <c r="C1074" s="3" t="s">
        <v>1143</v>
      </c>
      <c r="D1074" s="3" t="s">
        <v>1119</v>
      </c>
      <c r="E1074" s="3" t="str">
        <v>Vilters-Wangs</v>
      </c>
      <c r="G1074" s="17">
        <v>3475</v>
      </c>
      <c r="H1074" s="17" t="s">
        <v>4528</v>
      </c>
    </row>
    <row r="1075" spans="1:8" x14ac:dyDescent="0.2">
      <c r="A1075" s="3">
        <v>8864</v>
      </c>
      <c r="B1075" s="3" t="s">
        <v>1144</v>
      </c>
      <c r="C1075" s="3" t="s">
        <v>1144</v>
      </c>
      <c r="D1075" s="3" t="s">
        <v>1119</v>
      </c>
      <c r="E1075" s="3" t="str">
        <v>Walenstadt</v>
      </c>
      <c r="G1075" s="17">
        <v>3476</v>
      </c>
      <c r="H1075" s="17" t="s">
        <v>4528</v>
      </c>
    </row>
    <row r="1076" spans="1:8" x14ac:dyDescent="0.2">
      <c r="A1076" s="3">
        <v>8854</v>
      </c>
      <c r="B1076" s="3" t="s">
        <v>1145</v>
      </c>
      <c r="C1076" s="3" t="s">
        <v>1146</v>
      </c>
      <c r="D1076" s="3" t="s">
        <v>1119</v>
      </c>
      <c r="E1076" s="3" t="str">
        <v>Amden</v>
      </c>
      <c r="G1076" s="17">
        <v>3503</v>
      </c>
      <c r="H1076" s="17" t="s">
        <v>4520</v>
      </c>
    </row>
    <row r="1077" spans="1:8" x14ac:dyDescent="0.2">
      <c r="A1077" s="3">
        <v>8862</v>
      </c>
      <c r="B1077" s="3" t="s">
        <v>1146</v>
      </c>
      <c r="C1077" s="3" t="s">
        <v>1146</v>
      </c>
      <c r="D1077" s="3" t="s">
        <v>1119</v>
      </c>
      <c r="E1077" s="3" t="str">
        <v>Benken (SG)</v>
      </c>
      <c r="G1077" s="17">
        <v>3504</v>
      </c>
      <c r="H1077" s="17" t="s">
        <v>4527</v>
      </c>
    </row>
    <row r="1078" spans="1:8" x14ac:dyDescent="0.2">
      <c r="A1078" s="3">
        <v>8863</v>
      </c>
      <c r="B1078" s="3" t="s">
        <v>1147</v>
      </c>
      <c r="C1078" s="3" t="s">
        <v>1146</v>
      </c>
      <c r="D1078" s="3" t="s">
        <v>1119</v>
      </c>
      <c r="E1078" s="3" t="str">
        <v>Kaltbrunn</v>
      </c>
      <c r="G1078" s="17">
        <v>3506</v>
      </c>
      <c r="H1078" s="17" t="s">
        <v>4527</v>
      </c>
    </row>
    <row r="1079" spans="1:8" x14ac:dyDescent="0.2">
      <c r="A1079" s="3">
        <v>8856</v>
      </c>
      <c r="B1079" s="3" t="s">
        <v>1148</v>
      </c>
      <c r="C1079" s="3" t="s">
        <v>1148</v>
      </c>
      <c r="D1079" s="3" t="s">
        <v>1119</v>
      </c>
      <c r="E1079" s="3" t="str">
        <v>Schänis</v>
      </c>
      <c r="G1079" s="17">
        <v>3507</v>
      </c>
      <c r="H1079" s="17" t="s">
        <v>4520</v>
      </c>
    </row>
    <row r="1080" spans="1:8" x14ac:dyDescent="0.2">
      <c r="A1080" s="3">
        <v>8857</v>
      </c>
      <c r="B1080" s="3" t="s">
        <v>1149</v>
      </c>
      <c r="C1080" s="3" t="s">
        <v>1149</v>
      </c>
      <c r="D1080" s="3" t="s">
        <v>1119</v>
      </c>
      <c r="E1080" s="3" t="str">
        <v>Weesen</v>
      </c>
      <c r="G1080" s="17">
        <v>3508</v>
      </c>
      <c r="H1080" s="17" t="s">
        <v>4520</v>
      </c>
    </row>
    <row r="1081" spans="1:8" x14ac:dyDescent="0.2">
      <c r="A1081" s="3">
        <v>8855</v>
      </c>
      <c r="B1081" s="3" t="s">
        <v>1150</v>
      </c>
      <c r="C1081" s="3" t="s">
        <v>1151</v>
      </c>
      <c r="D1081" s="3" t="s">
        <v>1119</v>
      </c>
      <c r="E1081" s="3" t="str">
        <v>Schmerikon</v>
      </c>
      <c r="G1081" s="17">
        <v>3510</v>
      </c>
      <c r="H1081" s="17" t="s">
        <v>4527</v>
      </c>
    </row>
    <row r="1082" spans="1:8" x14ac:dyDescent="0.2">
      <c r="A1082" s="3">
        <v>8849</v>
      </c>
      <c r="B1082" s="3" t="s">
        <v>1152</v>
      </c>
      <c r="C1082" s="3" t="s">
        <v>1152</v>
      </c>
      <c r="D1082" s="3" t="s">
        <v>1119</v>
      </c>
      <c r="E1082" s="3" t="str">
        <v>Uznach</v>
      </c>
      <c r="G1082" s="17">
        <v>3512</v>
      </c>
      <c r="H1082" s="17" t="s">
        <v>4520</v>
      </c>
    </row>
    <row r="1083" spans="1:8" x14ac:dyDescent="0.2">
      <c r="A1083" s="3">
        <v>6410</v>
      </c>
      <c r="B1083" s="3" t="s">
        <v>1153</v>
      </c>
      <c r="C1083" s="3" t="s">
        <v>1154</v>
      </c>
      <c r="D1083" s="3" t="s">
        <v>1119</v>
      </c>
      <c r="E1083" s="3" t="str">
        <v>Rapperswil-Jona</v>
      </c>
      <c r="G1083" s="17">
        <v>3513</v>
      </c>
      <c r="H1083" s="17" t="s">
        <v>4520</v>
      </c>
    </row>
    <row r="1084" spans="1:8" x14ac:dyDescent="0.2">
      <c r="A1084" s="3">
        <v>6410</v>
      </c>
      <c r="B1084" s="3" t="s">
        <v>1155</v>
      </c>
      <c r="C1084" s="3" t="s">
        <v>1154</v>
      </c>
      <c r="D1084" s="3" t="s">
        <v>1119</v>
      </c>
      <c r="E1084" s="3" t="str">
        <v>Gommiswald</v>
      </c>
      <c r="G1084" s="17">
        <v>3531</v>
      </c>
      <c r="H1084" s="17" t="s">
        <v>4520</v>
      </c>
    </row>
    <row r="1085" spans="1:8" x14ac:dyDescent="0.2">
      <c r="A1085" s="3">
        <v>6410</v>
      </c>
      <c r="B1085" s="3" t="s">
        <v>1156</v>
      </c>
      <c r="C1085" s="3" t="s">
        <v>1154</v>
      </c>
      <c r="D1085" s="3" t="s">
        <v>1119</v>
      </c>
      <c r="E1085" s="3" t="str">
        <v>Eschenbach (SG)</v>
      </c>
      <c r="G1085" s="17">
        <v>3532</v>
      </c>
      <c r="H1085" s="17" t="s">
        <v>4520</v>
      </c>
    </row>
    <row r="1086" spans="1:8" x14ac:dyDescent="0.2">
      <c r="A1086" s="3">
        <v>6410</v>
      </c>
      <c r="B1086" s="3" t="s">
        <v>1157</v>
      </c>
      <c r="C1086" s="3" t="s">
        <v>1154</v>
      </c>
      <c r="D1086" s="3" t="s">
        <v>1119</v>
      </c>
      <c r="E1086" s="3" t="str">
        <v>Ebnat-Kappel</v>
      </c>
      <c r="G1086" s="17">
        <v>3533</v>
      </c>
      <c r="H1086" s="17" t="s">
        <v>4520</v>
      </c>
    </row>
    <row r="1087" spans="1:8" x14ac:dyDescent="0.2">
      <c r="A1087" s="3">
        <v>6414</v>
      </c>
      <c r="B1087" s="3" t="s">
        <v>1158</v>
      </c>
      <c r="C1087" s="3" t="s">
        <v>1154</v>
      </c>
      <c r="D1087" s="3" t="s">
        <v>1119</v>
      </c>
      <c r="E1087" s="3" t="str">
        <v>Wildhaus-Alt St. Johann</v>
      </c>
      <c r="G1087" s="17">
        <v>3534</v>
      </c>
      <c r="H1087" s="17" t="s">
        <v>4520</v>
      </c>
    </row>
    <row r="1088" spans="1:8" x14ac:dyDescent="0.2">
      <c r="A1088" s="3">
        <v>6415</v>
      </c>
      <c r="B1088" s="3" t="s">
        <v>1154</v>
      </c>
      <c r="C1088" s="3" t="s">
        <v>1154</v>
      </c>
      <c r="D1088" s="3" t="s">
        <v>1119</v>
      </c>
      <c r="E1088" s="3" t="str">
        <v>Nesslau</v>
      </c>
      <c r="G1088" s="17">
        <v>3535</v>
      </c>
      <c r="H1088" s="17" t="s">
        <v>4520</v>
      </c>
    </row>
    <row r="1089" spans="1:8" x14ac:dyDescent="0.2">
      <c r="A1089" s="3">
        <v>6434</v>
      </c>
      <c r="B1089" s="3" t="s">
        <v>1159</v>
      </c>
      <c r="C1089" s="3" t="s">
        <v>1159</v>
      </c>
      <c r="D1089" s="3" t="s">
        <v>1119</v>
      </c>
      <c r="E1089" s="3" t="str">
        <v>Hemberg</v>
      </c>
      <c r="G1089" s="17">
        <v>3536</v>
      </c>
      <c r="H1089" s="17" t="s">
        <v>4520</v>
      </c>
    </row>
    <row r="1090" spans="1:8" x14ac:dyDescent="0.2">
      <c r="A1090" s="3">
        <v>6440</v>
      </c>
      <c r="B1090" s="3" t="s">
        <v>1160</v>
      </c>
      <c r="C1090" s="3" t="s">
        <v>1161</v>
      </c>
      <c r="D1090" s="3" t="s">
        <v>1119</v>
      </c>
      <c r="E1090" s="3" t="str">
        <v>Lichtensteig</v>
      </c>
      <c r="G1090" s="17">
        <v>3537</v>
      </c>
      <c r="H1090" s="17" t="s">
        <v>4520</v>
      </c>
    </row>
    <row r="1091" spans="1:8" x14ac:dyDescent="0.2">
      <c r="A1091" s="3">
        <v>6424</v>
      </c>
      <c r="B1091" s="3" t="s">
        <v>1162</v>
      </c>
      <c r="C1091" s="3" t="s">
        <v>1162</v>
      </c>
      <c r="D1091" s="3" t="s">
        <v>1119</v>
      </c>
      <c r="E1091" s="3" t="str">
        <v>Oberhelfenschwil</v>
      </c>
      <c r="G1091" s="17">
        <v>3538</v>
      </c>
      <c r="H1091" s="17" t="s">
        <v>4520</v>
      </c>
    </row>
    <row r="1092" spans="1:8" x14ac:dyDescent="0.2">
      <c r="A1092" s="3">
        <v>6433</v>
      </c>
      <c r="B1092" s="3" t="s">
        <v>1163</v>
      </c>
      <c r="C1092" s="3" t="s">
        <v>1164</v>
      </c>
      <c r="D1092" s="3" t="s">
        <v>1119</v>
      </c>
      <c r="E1092" s="3" t="str">
        <v>Neckertal</v>
      </c>
      <c r="G1092" s="17">
        <v>3543</v>
      </c>
      <c r="H1092" s="17" t="s">
        <v>4520</v>
      </c>
    </row>
    <row r="1093" spans="1:8" x14ac:dyDescent="0.2">
      <c r="A1093" s="3">
        <v>6443</v>
      </c>
      <c r="B1093" s="3" t="s">
        <v>1164</v>
      </c>
      <c r="C1093" s="3" t="s">
        <v>1164</v>
      </c>
      <c r="D1093" s="3" t="s">
        <v>1119</v>
      </c>
      <c r="E1093" s="3" t="str">
        <v>Wattwil</v>
      </c>
      <c r="G1093" s="17">
        <v>3550</v>
      </c>
      <c r="H1093" s="17" t="s">
        <v>4520</v>
      </c>
    </row>
    <row r="1094" spans="1:8" x14ac:dyDescent="0.2">
      <c r="A1094" s="3">
        <v>6436</v>
      </c>
      <c r="B1094" s="3" t="s">
        <v>1165</v>
      </c>
      <c r="C1094" s="3" t="s">
        <v>1165</v>
      </c>
      <c r="D1094" s="3" t="s">
        <v>1119</v>
      </c>
      <c r="E1094" s="3" t="str">
        <v>Kirchberg (SG)</v>
      </c>
      <c r="G1094" s="17">
        <v>3551</v>
      </c>
      <c r="H1094" s="17" t="s">
        <v>4520</v>
      </c>
    </row>
    <row r="1095" spans="1:8" x14ac:dyDescent="0.2">
      <c r="A1095" s="3">
        <v>6436</v>
      </c>
      <c r="B1095" s="3" t="s">
        <v>1166</v>
      </c>
      <c r="C1095" s="3" t="s">
        <v>1165</v>
      </c>
      <c r="D1095" s="3" t="s">
        <v>1119</v>
      </c>
      <c r="E1095" s="3" t="str">
        <v>Lütisburg</v>
      </c>
      <c r="G1095" s="17">
        <v>3552</v>
      </c>
      <c r="H1095" s="17" t="s">
        <v>4520</v>
      </c>
    </row>
    <row r="1096" spans="1:8" x14ac:dyDescent="0.2">
      <c r="A1096" s="3">
        <v>6436</v>
      </c>
      <c r="B1096" s="3" t="s">
        <v>1167</v>
      </c>
      <c r="C1096" s="3" t="s">
        <v>1165</v>
      </c>
      <c r="D1096" s="3" t="s">
        <v>1119</v>
      </c>
      <c r="E1096" s="3" t="str">
        <v>Mosnang</v>
      </c>
      <c r="G1096" s="17">
        <v>3553</v>
      </c>
      <c r="H1096" s="17" t="s">
        <v>4520</v>
      </c>
    </row>
    <row r="1097" spans="1:8" x14ac:dyDescent="0.2">
      <c r="A1097" s="3">
        <v>8843</v>
      </c>
      <c r="B1097" s="3" t="s">
        <v>1168</v>
      </c>
      <c r="C1097" s="3" t="s">
        <v>1168</v>
      </c>
      <c r="D1097" s="3" t="s">
        <v>1119</v>
      </c>
      <c r="E1097" s="3" t="str">
        <v>Bütschwil-Ganterschwil</v>
      </c>
      <c r="G1097" s="17">
        <v>3555</v>
      </c>
      <c r="H1097" s="17" t="s">
        <v>4520</v>
      </c>
    </row>
    <row r="1098" spans="1:8" x14ac:dyDescent="0.2">
      <c r="A1098" s="3">
        <v>6452</v>
      </c>
      <c r="B1098" s="3" t="s">
        <v>1169</v>
      </c>
      <c r="C1098" s="3" t="s">
        <v>1169</v>
      </c>
      <c r="D1098" s="3" t="s">
        <v>1119</v>
      </c>
      <c r="E1098" s="3" t="str">
        <v>Degersheim</v>
      </c>
      <c r="G1098" s="17">
        <v>3556</v>
      </c>
      <c r="H1098" s="17" t="s">
        <v>4520</v>
      </c>
    </row>
    <row r="1099" spans="1:8" x14ac:dyDescent="0.2">
      <c r="A1099" s="3">
        <v>6418</v>
      </c>
      <c r="B1099" s="3" t="s">
        <v>1170</v>
      </c>
      <c r="C1099" s="3" t="s">
        <v>1170</v>
      </c>
      <c r="D1099" s="3" t="s">
        <v>1119</v>
      </c>
      <c r="E1099" s="3" t="str">
        <v>Flawil</v>
      </c>
      <c r="G1099" s="17">
        <v>3557</v>
      </c>
      <c r="H1099" s="17" t="s">
        <v>4529</v>
      </c>
    </row>
    <row r="1100" spans="1:8" x14ac:dyDescent="0.2">
      <c r="A1100" s="3">
        <v>6417</v>
      </c>
      <c r="B1100" s="3" t="s">
        <v>1171</v>
      </c>
      <c r="C1100" s="3" t="s">
        <v>1171</v>
      </c>
      <c r="D1100" s="3" t="s">
        <v>1119</v>
      </c>
      <c r="E1100" s="3" t="str">
        <v>Jonschwil</v>
      </c>
      <c r="G1100" s="17">
        <v>3600</v>
      </c>
      <c r="H1100" s="17" t="s">
        <v>4527</v>
      </c>
    </row>
    <row r="1101" spans="1:8" x14ac:dyDescent="0.2">
      <c r="A1101" s="3">
        <v>6423</v>
      </c>
      <c r="B1101" s="3" t="s">
        <v>1172</v>
      </c>
      <c r="C1101" s="3" t="s">
        <v>1173</v>
      </c>
      <c r="D1101" s="3" t="s">
        <v>1119</v>
      </c>
      <c r="E1101" s="3" t="str">
        <v>Oberuzwil</v>
      </c>
      <c r="G1101" s="17">
        <v>3603</v>
      </c>
      <c r="H1101" s="17" t="s">
        <v>4527</v>
      </c>
    </row>
    <row r="1102" spans="1:8" x14ac:dyDescent="0.2">
      <c r="A1102" s="3">
        <v>6430</v>
      </c>
      <c r="B1102" s="3" t="s">
        <v>1173</v>
      </c>
      <c r="C1102" s="3" t="s">
        <v>1173</v>
      </c>
      <c r="D1102" s="3" t="s">
        <v>1119</v>
      </c>
      <c r="E1102" s="3" t="str">
        <v>Uzwil</v>
      </c>
      <c r="G1102" s="17">
        <v>3604</v>
      </c>
      <c r="H1102" s="17" t="s">
        <v>4527</v>
      </c>
    </row>
    <row r="1103" spans="1:8" x14ac:dyDescent="0.2">
      <c r="A1103" s="3">
        <v>6432</v>
      </c>
      <c r="B1103" s="3" t="s">
        <v>1174</v>
      </c>
      <c r="C1103" s="3" t="s">
        <v>1173</v>
      </c>
      <c r="D1103" s="3" t="s">
        <v>1119</v>
      </c>
      <c r="E1103" s="3" t="str">
        <v>Niederbüren</v>
      </c>
      <c r="G1103" s="17">
        <v>3608</v>
      </c>
      <c r="H1103" s="17" t="s">
        <v>4527</v>
      </c>
    </row>
    <row r="1104" spans="1:8" x14ac:dyDescent="0.2">
      <c r="A1104" s="3">
        <v>6438</v>
      </c>
      <c r="B1104" s="3" t="s">
        <v>1175</v>
      </c>
      <c r="C1104" s="3" t="s">
        <v>1173</v>
      </c>
      <c r="D1104" s="3" t="s">
        <v>1119</v>
      </c>
      <c r="E1104" s="3" t="str">
        <v>Niederhelfenschwil</v>
      </c>
      <c r="G1104" s="17">
        <v>3612</v>
      </c>
      <c r="H1104" s="17" t="s">
        <v>4527</v>
      </c>
    </row>
    <row r="1105" spans="1:8" x14ac:dyDescent="0.2">
      <c r="A1105" s="3">
        <v>6422</v>
      </c>
      <c r="B1105" s="3" t="s">
        <v>1176</v>
      </c>
      <c r="C1105" s="3" t="s">
        <v>1176</v>
      </c>
      <c r="D1105" s="3" t="s">
        <v>1119</v>
      </c>
      <c r="E1105" s="3" t="str">
        <v>Oberbüren</v>
      </c>
      <c r="G1105" s="17">
        <v>3613</v>
      </c>
      <c r="H1105" s="17" t="s">
        <v>4527</v>
      </c>
    </row>
    <row r="1106" spans="1:8" x14ac:dyDescent="0.2">
      <c r="A1106" s="3">
        <v>6416</v>
      </c>
      <c r="B1106" s="3" t="s">
        <v>1177</v>
      </c>
      <c r="C1106" s="3" t="s">
        <v>1177</v>
      </c>
      <c r="D1106" s="3" t="s">
        <v>1119</v>
      </c>
      <c r="E1106" s="3" t="str">
        <v>Zuzwil (SG)</v>
      </c>
      <c r="G1106" s="17">
        <v>3614</v>
      </c>
      <c r="H1106" s="17" t="s">
        <v>4527</v>
      </c>
    </row>
    <row r="1107" spans="1:8" x14ac:dyDescent="0.2">
      <c r="A1107" s="3">
        <v>8842</v>
      </c>
      <c r="B1107" s="3" t="s">
        <v>1178</v>
      </c>
      <c r="C1107" s="3" t="s">
        <v>1178</v>
      </c>
      <c r="D1107" s="3" t="s">
        <v>1119</v>
      </c>
      <c r="E1107" s="3" t="str">
        <v>Wil (SG)</v>
      </c>
      <c r="G1107" s="17">
        <v>3615</v>
      </c>
      <c r="H1107" s="17" t="s">
        <v>4527</v>
      </c>
    </row>
    <row r="1108" spans="1:8" x14ac:dyDescent="0.2">
      <c r="A1108" s="3">
        <v>8845</v>
      </c>
      <c r="B1108" s="3" t="s">
        <v>1179</v>
      </c>
      <c r="C1108" s="3" t="s">
        <v>1178</v>
      </c>
      <c r="D1108" s="3" t="s">
        <v>1119</v>
      </c>
      <c r="E1108" s="3" t="str">
        <v>Andwil (SG)</v>
      </c>
      <c r="G1108" s="17">
        <v>3616</v>
      </c>
      <c r="H1108" s="17" t="s">
        <v>4527</v>
      </c>
    </row>
    <row r="1109" spans="1:8" x14ac:dyDescent="0.2">
      <c r="A1109" s="3">
        <v>6010</v>
      </c>
      <c r="B1109" s="3" t="s">
        <v>1180</v>
      </c>
      <c r="C1109" s="3" t="s">
        <v>1181</v>
      </c>
      <c r="D1109" s="3" t="s">
        <v>1182</v>
      </c>
      <c r="E1109" s="3" t="str">
        <v>Gaiserwald</v>
      </c>
      <c r="G1109" s="17">
        <v>3617</v>
      </c>
      <c r="H1109" s="17" t="s">
        <v>4527</v>
      </c>
    </row>
    <row r="1110" spans="1:8" x14ac:dyDescent="0.2">
      <c r="A1110" s="3">
        <v>6053</v>
      </c>
      <c r="B1110" s="3" t="s">
        <v>1183</v>
      </c>
      <c r="C1110" s="3" t="s">
        <v>1181</v>
      </c>
      <c r="D1110" s="3" t="s">
        <v>1182</v>
      </c>
      <c r="E1110" s="3" t="str">
        <v>Gossau (SG)</v>
      </c>
      <c r="G1110" s="17">
        <v>3618</v>
      </c>
      <c r="H1110" s="17" t="s">
        <v>4527</v>
      </c>
    </row>
    <row r="1111" spans="1:8" x14ac:dyDescent="0.2">
      <c r="A1111" s="3">
        <v>6055</v>
      </c>
      <c r="B1111" s="3" t="s">
        <v>1184</v>
      </c>
      <c r="C1111" s="3" t="s">
        <v>1181</v>
      </c>
      <c r="D1111" s="3" t="s">
        <v>1182</v>
      </c>
      <c r="E1111" s="3" t="str">
        <v>Waldkirch</v>
      </c>
      <c r="G1111" s="17">
        <v>3619</v>
      </c>
      <c r="H1111" s="17" t="s">
        <v>4527</v>
      </c>
    </row>
    <row r="1112" spans="1:8" x14ac:dyDescent="0.2">
      <c r="A1112" s="3">
        <v>6388</v>
      </c>
      <c r="B1112" s="3" t="s">
        <v>1185</v>
      </c>
      <c r="C1112" s="3" t="s">
        <v>1186</v>
      </c>
      <c r="D1112" s="3" t="s">
        <v>1182</v>
      </c>
      <c r="E1112" s="3" t="str">
        <v>Vaz/Obervaz</v>
      </c>
      <c r="G1112" s="17">
        <v>3622</v>
      </c>
      <c r="H1112" s="17" t="s">
        <v>4527</v>
      </c>
    </row>
    <row r="1113" spans="1:8" x14ac:dyDescent="0.2">
      <c r="A1113" s="3">
        <v>6390</v>
      </c>
      <c r="B1113" s="3" t="s">
        <v>1186</v>
      </c>
      <c r="C1113" s="3" t="s">
        <v>1186</v>
      </c>
      <c r="D1113" s="3" t="s">
        <v>1182</v>
      </c>
      <c r="E1113" s="3" t="str">
        <v>Lantsch/Lenz</v>
      </c>
      <c r="G1113" s="17">
        <v>3623</v>
      </c>
      <c r="H1113" s="17" t="s">
        <v>4527</v>
      </c>
    </row>
    <row r="1114" spans="1:8" x14ac:dyDescent="0.2">
      <c r="A1114" s="3">
        <v>6074</v>
      </c>
      <c r="B1114" s="3" t="s">
        <v>1187</v>
      </c>
      <c r="C1114" s="3" t="s">
        <v>1187</v>
      </c>
      <c r="D1114" s="3" t="s">
        <v>1182</v>
      </c>
      <c r="E1114" s="3" t="str">
        <v>Schmitten (GR)</v>
      </c>
      <c r="G1114" s="17">
        <v>3624</v>
      </c>
      <c r="H1114" s="17" t="s">
        <v>4527</v>
      </c>
    </row>
    <row r="1115" spans="1:8" x14ac:dyDescent="0.2">
      <c r="A1115" s="3">
        <v>6064</v>
      </c>
      <c r="B1115" s="3" t="s">
        <v>1188</v>
      </c>
      <c r="C1115" s="3" t="s">
        <v>1188</v>
      </c>
      <c r="D1115" s="3" t="s">
        <v>1182</v>
      </c>
      <c r="E1115" s="3" t="str">
        <v>Albula/Alvra</v>
      </c>
      <c r="G1115" s="17">
        <v>3625</v>
      </c>
      <c r="H1115" s="17" t="s">
        <v>4527</v>
      </c>
    </row>
    <row r="1116" spans="1:8" x14ac:dyDescent="0.2">
      <c r="A1116" s="3">
        <v>6066</v>
      </c>
      <c r="B1116" s="3" t="s">
        <v>1189</v>
      </c>
      <c r="C1116" s="3" t="s">
        <v>1188</v>
      </c>
      <c r="D1116" s="3" t="s">
        <v>1182</v>
      </c>
      <c r="E1116" s="3" t="str">
        <v>Surses</v>
      </c>
      <c r="G1116" s="17">
        <v>3626</v>
      </c>
      <c r="H1116" s="17" t="s">
        <v>4527</v>
      </c>
    </row>
    <row r="1117" spans="1:8" x14ac:dyDescent="0.2">
      <c r="A1117" s="3">
        <v>6067</v>
      </c>
      <c r="B1117" s="3" t="s">
        <v>1190</v>
      </c>
      <c r="C1117" s="3" t="s">
        <v>1188</v>
      </c>
      <c r="D1117" s="3" t="s">
        <v>1182</v>
      </c>
      <c r="E1117" s="3" t="str">
        <v>Bergün Filisur</v>
      </c>
      <c r="G1117" s="17">
        <v>3627</v>
      </c>
      <c r="H1117" s="17" t="s">
        <v>4527</v>
      </c>
    </row>
    <row r="1118" spans="1:8" x14ac:dyDescent="0.2">
      <c r="A1118" s="3">
        <v>6068</v>
      </c>
      <c r="B1118" s="3" t="s">
        <v>1191</v>
      </c>
      <c r="C1118" s="3" t="s">
        <v>1188</v>
      </c>
      <c r="D1118" s="3" t="s">
        <v>1182</v>
      </c>
      <c r="E1118" s="3" t="str">
        <v>Brusio</v>
      </c>
      <c r="G1118" s="17">
        <v>3628</v>
      </c>
      <c r="H1118" s="17" t="s">
        <v>4527</v>
      </c>
    </row>
    <row r="1119" spans="1:8" x14ac:dyDescent="0.2">
      <c r="A1119" s="3">
        <v>6078</v>
      </c>
      <c r="B1119" s="3" t="s">
        <v>1192</v>
      </c>
      <c r="C1119" s="3" t="s">
        <v>1192</v>
      </c>
      <c r="D1119" s="3" t="s">
        <v>1182</v>
      </c>
      <c r="E1119" s="3" t="str">
        <v>Poschiavo</v>
      </c>
      <c r="G1119" s="17">
        <v>3629</v>
      </c>
      <c r="H1119" s="17" t="s">
        <v>4527</v>
      </c>
    </row>
    <row r="1120" spans="1:8" x14ac:dyDescent="0.2">
      <c r="A1120" s="3">
        <v>6078</v>
      </c>
      <c r="B1120" s="3" t="s">
        <v>1193</v>
      </c>
      <c r="C1120" s="3" t="s">
        <v>1192</v>
      </c>
      <c r="D1120" s="3" t="s">
        <v>1182</v>
      </c>
      <c r="E1120" s="3" t="str">
        <v>Falera</v>
      </c>
      <c r="G1120" s="17">
        <v>3631</v>
      </c>
      <c r="H1120" s="17" t="s">
        <v>4527</v>
      </c>
    </row>
    <row r="1121" spans="1:8" x14ac:dyDescent="0.2">
      <c r="A1121" s="3">
        <v>6072</v>
      </c>
      <c r="B1121" s="3" t="s">
        <v>1194</v>
      </c>
      <c r="C1121" s="3" t="s">
        <v>1194</v>
      </c>
      <c r="D1121" s="3" t="s">
        <v>1182</v>
      </c>
      <c r="E1121" s="3" t="str">
        <v>Laax</v>
      </c>
      <c r="G1121" s="17">
        <v>3632</v>
      </c>
      <c r="H1121" s="17" t="s">
        <v>4527</v>
      </c>
    </row>
    <row r="1122" spans="1:8" x14ac:dyDescent="0.2">
      <c r="A1122" s="3">
        <v>6073</v>
      </c>
      <c r="B1122" s="3" t="s">
        <v>1195</v>
      </c>
      <c r="C1122" s="3" t="s">
        <v>1194</v>
      </c>
      <c r="D1122" s="3" t="s">
        <v>1182</v>
      </c>
      <c r="E1122" s="3" t="str">
        <v>Sagogn</v>
      </c>
      <c r="G1122" s="17">
        <v>3633</v>
      </c>
      <c r="H1122" s="17" t="s">
        <v>4527</v>
      </c>
    </row>
    <row r="1123" spans="1:8" x14ac:dyDescent="0.2">
      <c r="A1123" s="3">
        <v>6056</v>
      </c>
      <c r="B1123" s="3" t="s">
        <v>1196</v>
      </c>
      <c r="C1123" s="3" t="s">
        <v>1197</v>
      </c>
      <c r="D1123" s="3" t="s">
        <v>1182</v>
      </c>
      <c r="E1123" s="3" t="str">
        <v>Schluein</v>
      </c>
      <c r="G1123" s="17">
        <v>3634</v>
      </c>
      <c r="H1123" s="17" t="s">
        <v>4527</v>
      </c>
    </row>
    <row r="1124" spans="1:8" x14ac:dyDescent="0.2">
      <c r="A1124" s="3">
        <v>6060</v>
      </c>
      <c r="B1124" s="3" t="s">
        <v>1197</v>
      </c>
      <c r="C1124" s="3" t="s">
        <v>1197</v>
      </c>
      <c r="D1124" s="3" t="s">
        <v>1182</v>
      </c>
      <c r="E1124" s="3" t="str">
        <v>Vals</v>
      </c>
      <c r="G1124" s="17">
        <v>3635</v>
      </c>
      <c r="H1124" s="17" t="s">
        <v>4527</v>
      </c>
    </row>
    <row r="1125" spans="1:8" x14ac:dyDescent="0.2">
      <c r="A1125" s="3">
        <v>6060</v>
      </c>
      <c r="B1125" s="3" t="s">
        <v>1198</v>
      </c>
      <c r="C1125" s="3" t="s">
        <v>1197</v>
      </c>
      <c r="D1125" s="3" t="s">
        <v>1182</v>
      </c>
      <c r="E1125" s="3" t="str">
        <v>Lumnezia</v>
      </c>
      <c r="G1125" s="17">
        <v>3636</v>
      </c>
      <c r="H1125" s="17" t="s">
        <v>4527</v>
      </c>
    </row>
    <row r="1126" spans="1:8" x14ac:dyDescent="0.2">
      <c r="A1126" s="3">
        <v>6062</v>
      </c>
      <c r="B1126" s="3" t="s">
        <v>1199</v>
      </c>
      <c r="C1126" s="3" t="s">
        <v>1197</v>
      </c>
      <c r="D1126" s="3" t="s">
        <v>1182</v>
      </c>
      <c r="E1126" s="3" t="str">
        <v>Ilanz/Glion</v>
      </c>
      <c r="G1126" s="17">
        <v>3638</v>
      </c>
      <c r="H1126" s="17" t="s">
        <v>4527</v>
      </c>
    </row>
    <row r="1127" spans="1:8" x14ac:dyDescent="0.2">
      <c r="A1127" s="3">
        <v>6063</v>
      </c>
      <c r="B1127" s="3" t="s">
        <v>1200</v>
      </c>
      <c r="C1127" s="3" t="s">
        <v>1197</v>
      </c>
      <c r="D1127" s="3" t="s">
        <v>1182</v>
      </c>
      <c r="E1127" s="3" t="str">
        <v>Fürstenau</v>
      </c>
      <c r="G1127" s="17">
        <v>3645</v>
      </c>
      <c r="H1127" s="17" t="s">
        <v>4527</v>
      </c>
    </row>
    <row r="1128" spans="1:8" x14ac:dyDescent="0.2">
      <c r="A1128" s="3">
        <v>6375</v>
      </c>
      <c r="B1128" s="3" t="s">
        <v>1201</v>
      </c>
      <c r="C1128" s="3" t="s">
        <v>1201</v>
      </c>
      <c r="D1128" s="3" t="s">
        <v>1202</v>
      </c>
      <c r="E1128" s="3" t="str">
        <v>Rothenbrunnen</v>
      </c>
      <c r="G1128" s="17">
        <v>3646</v>
      </c>
      <c r="H1128" s="17" t="s">
        <v>4527</v>
      </c>
    </row>
    <row r="1129" spans="1:8" x14ac:dyDescent="0.2">
      <c r="A1129" s="3">
        <v>6374</v>
      </c>
      <c r="B1129" s="3" t="s">
        <v>1203</v>
      </c>
      <c r="C1129" s="3" t="s">
        <v>1203</v>
      </c>
      <c r="D1129" s="3" t="s">
        <v>1202</v>
      </c>
      <c r="E1129" s="3" t="str">
        <v>Scharans</v>
      </c>
      <c r="G1129" s="17">
        <v>3647</v>
      </c>
      <c r="H1129" s="17" t="s">
        <v>4527</v>
      </c>
    </row>
    <row r="1130" spans="1:8" x14ac:dyDescent="0.2">
      <c r="A1130" s="3">
        <v>6383</v>
      </c>
      <c r="B1130" s="3" t="s">
        <v>1204</v>
      </c>
      <c r="C1130" s="3" t="s">
        <v>1204</v>
      </c>
      <c r="D1130" s="3" t="s">
        <v>1202</v>
      </c>
      <c r="E1130" s="3" t="str">
        <v>Sils im Domleschg</v>
      </c>
      <c r="G1130" s="17">
        <v>3652</v>
      </c>
      <c r="H1130" s="17" t="s">
        <v>4527</v>
      </c>
    </row>
    <row r="1131" spans="1:8" x14ac:dyDescent="0.2">
      <c r="A1131" s="3">
        <v>6383</v>
      </c>
      <c r="B1131" s="3" t="s">
        <v>1205</v>
      </c>
      <c r="C1131" s="3" t="s">
        <v>1204</v>
      </c>
      <c r="D1131" s="3" t="s">
        <v>1202</v>
      </c>
      <c r="E1131" s="3" t="str">
        <v>Cazis</v>
      </c>
      <c r="G1131" s="17">
        <v>3653</v>
      </c>
      <c r="H1131" s="17" t="s">
        <v>4527</v>
      </c>
    </row>
    <row r="1132" spans="1:8" x14ac:dyDescent="0.2">
      <c r="A1132" s="3">
        <v>6383</v>
      </c>
      <c r="B1132" s="3" t="s">
        <v>1206</v>
      </c>
      <c r="C1132" s="3" t="s">
        <v>1204</v>
      </c>
      <c r="D1132" s="3" t="s">
        <v>1202</v>
      </c>
      <c r="E1132" s="3" t="str">
        <v>Flerden</v>
      </c>
      <c r="G1132" s="17">
        <v>3654</v>
      </c>
      <c r="H1132" s="17" t="s">
        <v>4527</v>
      </c>
    </row>
    <row r="1133" spans="1:8" x14ac:dyDescent="0.2">
      <c r="A1133" s="3">
        <v>6376</v>
      </c>
      <c r="B1133" s="3" t="s">
        <v>1207</v>
      </c>
      <c r="C1133" s="3" t="s">
        <v>1207</v>
      </c>
      <c r="D1133" s="3" t="s">
        <v>1202</v>
      </c>
      <c r="E1133" s="3" t="str">
        <v>Masein</v>
      </c>
      <c r="G1133" s="17">
        <v>3655</v>
      </c>
      <c r="H1133" s="17" t="s">
        <v>4527</v>
      </c>
    </row>
    <row r="1134" spans="1:8" x14ac:dyDescent="0.2">
      <c r="A1134" s="3">
        <v>6363</v>
      </c>
      <c r="B1134" s="3" t="s">
        <v>1208</v>
      </c>
      <c r="C1134" s="3" t="s">
        <v>1209</v>
      </c>
      <c r="D1134" s="3" t="s">
        <v>1202</v>
      </c>
      <c r="E1134" s="3" t="str">
        <v>Thusis</v>
      </c>
      <c r="G1134" s="17">
        <v>3656</v>
      </c>
      <c r="H1134" s="17" t="s">
        <v>4527</v>
      </c>
    </row>
    <row r="1135" spans="1:8" x14ac:dyDescent="0.2">
      <c r="A1135" s="3">
        <v>6373</v>
      </c>
      <c r="B1135" s="3" t="s">
        <v>1209</v>
      </c>
      <c r="C1135" s="3" t="s">
        <v>1209</v>
      </c>
      <c r="D1135" s="3" t="s">
        <v>1202</v>
      </c>
      <c r="E1135" s="3" t="str">
        <v>Tschappina</v>
      </c>
      <c r="G1135" s="17">
        <v>3657</v>
      </c>
      <c r="H1135" s="17" t="s">
        <v>4527</v>
      </c>
    </row>
    <row r="1136" spans="1:8" x14ac:dyDescent="0.2">
      <c r="A1136" s="3">
        <v>6372</v>
      </c>
      <c r="B1136" s="3" t="s">
        <v>1210</v>
      </c>
      <c r="C1136" s="3" t="s">
        <v>1210</v>
      </c>
      <c r="D1136" s="3" t="s">
        <v>1202</v>
      </c>
      <c r="E1136" s="3" t="str">
        <v>Urmein</v>
      </c>
      <c r="G1136" s="17">
        <v>3658</v>
      </c>
      <c r="H1136" s="17" t="s">
        <v>4527</v>
      </c>
    </row>
    <row r="1137" spans="1:8" x14ac:dyDescent="0.2">
      <c r="A1137" s="3">
        <v>6052</v>
      </c>
      <c r="B1137" s="3" t="s">
        <v>1211</v>
      </c>
      <c r="C1137" s="3" t="s">
        <v>1212</v>
      </c>
      <c r="D1137" s="3" t="s">
        <v>1202</v>
      </c>
      <c r="E1137" s="3" t="str">
        <v>Safiental</v>
      </c>
      <c r="G1137" s="17">
        <v>3661</v>
      </c>
      <c r="H1137" s="17" t="s">
        <v>4527</v>
      </c>
    </row>
    <row r="1138" spans="1:8" x14ac:dyDescent="0.2">
      <c r="A1138" s="3">
        <v>6370</v>
      </c>
      <c r="B1138" s="3" t="s">
        <v>1213</v>
      </c>
      <c r="C1138" s="3" t="s">
        <v>1214</v>
      </c>
      <c r="D1138" s="3" t="s">
        <v>1202</v>
      </c>
      <c r="E1138" s="3" t="str">
        <v>Domleschg</v>
      </c>
      <c r="G1138" s="17">
        <v>3662</v>
      </c>
      <c r="H1138" s="17" t="s">
        <v>4527</v>
      </c>
    </row>
    <row r="1139" spans="1:8" x14ac:dyDescent="0.2">
      <c r="A1139" s="3">
        <v>6382</v>
      </c>
      <c r="B1139" s="3" t="s">
        <v>1215</v>
      </c>
      <c r="C1139" s="3" t="s">
        <v>1214</v>
      </c>
      <c r="D1139" s="3" t="s">
        <v>1202</v>
      </c>
      <c r="E1139" s="3" t="str">
        <v>Avers</v>
      </c>
      <c r="G1139" s="17">
        <v>3663</v>
      </c>
      <c r="H1139" s="17" t="s">
        <v>4527</v>
      </c>
    </row>
    <row r="1140" spans="1:8" x14ac:dyDescent="0.2">
      <c r="A1140" s="3">
        <v>6383</v>
      </c>
      <c r="B1140" s="3" t="s">
        <v>1216</v>
      </c>
      <c r="C1140" s="3" t="s">
        <v>1214</v>
      </c>
      <c r="D1140" s="3" t="s">
        <v>1202</v>
      </c>
      <c r="E1140" s="3" t="str">
        <v>Sufers</v>
      </c>
      <c r="G1140" s="17">
        <v>3664</v>
      </c>
      <c r="H1140" s="17" t="s">
        <v>4527</v>
      </c>
    </row>
    <row r="1141" spans="1:8" x14ac:dyDescent="0.2">
      <c r="A1141" s="3">
        <v>6370</v>
      </c>
      <c r="B1141" s="3" t="s">
        <v>1217</v>
      </c>
      <c r="C1141" s="3" t="s">
        <v>1217</v>
      </c>
      <c r="D1141" s="3" t="s">
        <v>1202</v>
      </c>
      <c r="E1141" s="3" t="str">
        <v>Andeer</v>
      </c>
      <c r="G1141" s="17">
        <v>3665</v>
      </c>
      <c r="H1141" s="17" t="s">
        <v>4527</v>
      </c>
    </row>
    <row r="1142" spans="1:8" x14ac:dyDescent="0.2">
      <c r="A1142" s="3">
        <v>6362</v>
      </c>
      <c r="B1142" s="3" t="s">
        <v>1218</v>
      </c>
      <c r="C1142" s="3" t="s">
        <v>1218</v>
      </c>
      <c r="D1142" s="3" t="s">
        <v>1202</v>
      </c>
      <c r="E1142" s="3" t="str">
        <v>Rongellen</v>
      </c>
      <c r="G1142" s="17">
        <v>3671</v>
      </c>
      <c r="H1142" s="17" t="s">
        <v>4527</v>
      </c>
    </row>
    <row r="1143" spans="1:8" x14ac:dyDescent="0.2">
      <c r="A1143" s="3">
        <v>6363</v>
      </c>
      <c r="B1143" s="3" t="s">
        <v>1219</v>
      </c>
      <c r="C1143" s="3" t="s">
        <v>1218</v>
      </c>
      <c r="D1143" s="3" t="s">
        <v>1202</v>
      </c>
      <c r="E1143" s="3" t="str">
        <v>Zillis-Reischen</v>
      </c>
      <c r="G1143" s="17">
        <v>3672</v>
      </c>
      <c r="H1143" s="17" t="s">
        <v>4527</v>
      </c>
    </row>
    <row r="1144" spans="1:8" x14ac:dyDescent="0.2">
      <c r="A1144" s="3">
        <v>6363</v>
      </c>
      <c r="B1144" s="3" t="s">
        <v>1220</v>
      </c>
      <c r="C1144" s="3" t="s">
        <v>1218</v>
      </c>
      <c r="D1144" s="3" t="s">
        <v>1202</v>
      </c>
      <c r="E1144" s="3" t="str">
        <v>Ferrera</v>
      </c>
      <c r="G1144" s="17">
        <v>3673</v>
      </c>
      <c r="H1144" s="17" t="s">
        <v>4527</v>
      </c>
    </row>
    <row r="1145" spans="1:8" x14ac:dyDescent="0.2">
      <c r="A1145" s="3">
        <v>6365</v>
      </c>
      <c r="B1145" s="3" t="s">
        <v>1221</v>
      </c>
      <c r="C1145" s="3" t="s">
        <v>1218</v>
      </c>
      <c r="D1145" s="3" t="s">
        <v>1202</v>
      </c>
      <c r="E1145" s="3" t="str">
        <v>Rheinwald</v>
      </c>
      <c r="G1145" s="17">
        <v>3674</v>
      </c>
      <c r="H1145" s="17" t="s">
        <v>4527</v>
      </c>
    </row>
    <row r="1146" spans="1:8" x14ac:dyDescent="0.2">
      <c r="A1146" s="3">
        <v>6386</v>
      </c>
      <c r="B1146" s="3" t="s">
        <v>1222</v>
      </c>
      <c r="C1146" s="3" t="s">
        <v>1222</v>
      </c>
      <c r="D1146" s="3" t="s">
        <v>1202</v>
      </c>
      <c r="E1146" s="3" t="str">
        <v>Muntogna da Schons</v>
      </c>
      <c r="G1146" s="17">
        <v>3700</v>
      </c>
      <c r="H1146" s="17" t="s">
        <v>4527</v>
      </c>
    </row>
    <row r="1147" spans="1:8" x14ac:dyDescent="0.2">
      <c r="A1147" s="3">
        <v>6387</v>
      </c>
      <c r="B1147" s="3" t="s">
        <v>1223</v>
      </c>
      <c r="C1147" s="3" t="s">
        <v>1222</v>
      </c>
      <c r="D1147" s="3" t="s">
        <v>1202</v>
      </c>
      <c r="E1147" s="3" t="str">
        <v>Bonaduz</v>
      </c>
      <c r="G1147" s="17">
        <v>3702</v>
      </c>
      <c r="H1147" s="17" t="s">
        <v>4527</v>
      </c>
    </row>
    <row r="1148" spans="1:8" x14ac:dyDescent="0.2">
      <c r="A1148" s="3">
        <v>8752</v>
      </c>
      <c r="B1148" s="3" t="s">
        <v>1224</v>
      </c>
      <c r="C1148" s="3" t="s">
        <v>1225</v>
      </c>
      <c r="D1148" s="3" t="s">
        <v>1226</v>
      </c>
      <c r="E1148" s="3" t="str">
        <v>Domat/Ems</v>
      </c>
      <c r="G1148" s="17">
        <v>3703</v>
      </c>
      <c r="H1148" s="17" t="s">
        <v>4527</v>
      </c>
    </row>
    <row r="1149" spans="1:8" x14ac:dyDescent="0.2">
      <c r="A1149" s="3">
        <v>8753</v>
      </c>
      <c r="B1149" s="3" t="s">
        <v>1227</v>
      </c>
      <c r="C1149" s="3" t="s">
        <v>1225</v>
      </c>
      <c r="D1149" s="3" t="s">
        <v>1226</v>
      </c>
      <c r="E1149" s="3" t="str">
        <v>Rhäzüns</v>
      </c>
      <c r="G1149" s="17">
        <v>3704</v>
      </c>
      <c r="H1149" s="17" t="s">
        <v>4527</v>
      </c>
    </row>
    <row r="1150" spans="1:8" x14ac:dyDescent="0.2">
      <c r="A1150" s="3">
        <v>8757</v>
      </c>
      <c r="B1150" s="3" t="s">
        <v>1228</v>
      </c>
      <c r="C1150" s="3" t="s">
        <v>1225</v>
      </c>
      <c r="D1150" s="3" t="s">
        <v>1226</v>
      </c>
      <c r="E1150" s="3" t="str">
        <v>Felsberg</v>
      </c>
      <c r="G1150" s="17">
        <v>3705</v>
      </c>
      <c r="H1150" s="17" t="s">
        <v>4527</v>
      </c>
    </row>
    <row r="1151" spans="1:8" x14ac:dyDescent="0.2">
      <c r="A1151" s="3">
        <v>8758</v>
      </c>
      <c r="B1151" s="3" t="s">
        <v>1229</v>
      </c>
      <c r="C1151" s="3" t="s">
        <v>1225</v>
      </c>
      <c r="D1151" s="3" t="s">
        <v>1226</v>
      </c>
      <c r="E1151" s="3" t="str">
        <v>Flims</v>
      </c>
      <c r="G1151" s="17">
        <v>3706</v>
      </c>
      <c r="H1151" s="17" t="s">
        <v>4527</v>
      </c>
    </row>
    <row r="1152" spans="1:8" x14ac:dyDescent="0.2">
      <c r="A1152" s="3">
        <v>8865</v>
      </c>
      <c r="B1152" s="3" t="s">
        <v>1230</v>
      </c>
      <c r="C1152" s="3" t="s">
        <v>1225</v>
      </c>
      <c r="D1152" s="3" t="s">
        <v>1226</v>
      </c>
      <c r="E1152" s="3" t="str">
        <v>Tamins</v>
      </c>
      <c r="G1152" s="17">
        <v>3707</v>
      </c>
      <c r="H1152" s="17" t="s">
        <v>4527</v>
      </c>
    </row>
    <row r="1153" spans="1:8" x14ac:dyDescent="0.2">
      <c r="A1153" s="3">
        <v>8867</v>
      </c>
      <c r="B1153" s="3" t="s">
        <v>1231</v>
      </c>
      <c r="C1153" s="3" t="s">
        <v>1225</v>
      </c>
      <c r="D1153" s="3" t="s">
        <v>1226</v>
      </c>
      <c r="E1153" s="3" t="str">
        <v>Trin</v>
      </c>
      <c r="G1153" s="17">
        <v>3711</v>
      </c>
      <c r="H1153" s="17" t="s">
        <v>4527</v>
      </c>
    </row>
    <row r="1154" spans="1:8" x14ac:dyDescent="0.2">
      <c r="A1154" s="3">
        <v>8868</v>
      </c>
      <c r="B1154" s="3" t="s">
        <v>1232</v>
      </c>
      <c r="C1154" s="3" t="s">
        <v>1225</v>
      </c>
      <c r="D1154" s="3" t="s">
        <v>1226</v>
      </c>
      <c r="E1154" s="3" t="str">
        <v>Zernez</v>
      </c>
      <c r="G1154" s="17">
        <v>3713</v>
      </c>
      <c r="H1154" s="17" t="s">
        <v>4527</v>
      </c>
    </row>
    <row r="1155" spans="1:8" x14ac:dyDescent="0.2">
      <c r="A1155" s="3">
        <v>8874</v>
      </c>
      <c r="B1155" s="3" t="s">
        <v>1233</v>
      </c>
      <c r="C1155" s="3" t="s">
        <v>1225</v>
      </c>
      <c r="D1155" s="3" t="s">
        <v>1226</v>
      </c>
      <c r="E1155" s="3" t="str">
        <v>Samnaun</v>
      </c>
      <c r="G1155" s="17">
        <v>3714</v>
      </c>
      <c r="H1155" s="17" t="s">
        <v>4527</v>
      </c>
    </row>
    <row r="1156" spans="1:8" x14ac:dyDescent="0.2">
      <c r="A1156" s="3">
        <v>8756</v>
      </c>
      <c r="B1156" s="3" t="s">
        <v>1234</v>
      </c>
      <c r="C1156" s="3" t="s">
        <v>1235</v>
      </c>
      <c r="D1156" s="3" t="s">
        <v>1226</v>
      </c>
      <c r="E1156" s="3" t="str">
        <v>Scuol</v>
      </c>
      <c r="G1156" s="17">
        <v>3715</v>
      </c>
      <c r="H1156" s="17" t="s">
        <v>4518</v>
      </c>
    </row>
    <row r="1157" spans="1:8" x14ac:dyDescent="0.2">
      <c r="A1157" s="3">
        <v>8762</v>
      </c>
      <c r="B1157" s="3" t="s">
        <v>1236</v>
      </c>
      <c r="C1157" s="3" t="s">
        <v>1235</v>
      </c>
      <c r="D1157" s="3" t="s">
        <v>1226</v>
      </c>
      <c r="E1157" s="3" t="str">
        <v>Valsot</v>
      </c>
      <c r="G1157" s="17">
        <v>3716</v>
      </c>
      <c r="H1157" s="17" t="s">
        <v>4527</v>
      </c>
    </row>
    <row r="1158" spans="1:8" x14ac:dyDescent="0.2">
      <c r="A1158" s="3">
        <v>8762</v>
      </c>
      <c r="B1158" s="3" t="s">
        <v>1237</v>
      </c>
      <c r="C1158" s="3" t="s">
        <v>1235</v>
      </c>
      <c r="D1158" s="3" t="s">
        <v>1226</v>
      </c>
      <c r="E1158" s="3" t="str">
        <v>Bever</v>
      </c>
      <c r="G1158" s="17">
        <v>3717</v>
      </c>
      <c r="H1158" s="17" t="s">
        <v>4527</v>
      </c>
    </row>
    <row r="1159" spans="1:8" x14ac:dyDescent="0.2">
      <c r="A1159" s="3">
        <v>8762</v>
      </c>
      <c r="B1159" s="3" t="s">
        <v>1238</v>
      </c>
      <c r="C1159" s="3" t="s">
        <v>1235</v>
      </c>
      <c r="D1159" s="3" t="s">
        <v>1226</v>
      </c>
      <c r="E1159" s="3" t="str">
        <v>Celerina/Schlarigna</v>
      </c>
      <c r="G1159" s="17">
        <v>3718</v>
      </c>
      <c r="H1159" s="17" t="s">
        <v>4518</v>
      </c>
    </row>
    <row r="1160" spans="1:8" x14ac:dyDescent="0.2">
      <c r="A1160" s="3">
        <v>8765</v>
      </c>
      <c r="B1160" s="3" t="s">
        <v>1239</v>
      </c>
      <c r="C1160" s="3" t="s">
        <v>1235</v>
      </c>
      <c r="D1160" s="3" t="s">
        <v>1226</v>
      </c>
      <c r="E1160" s="3" t="str">
        <v>Madulain</v>
      </c>
      <c r="G1160" s="17">
        <v>3722</v>
      </c>
      <c r="H1160" s="17" t="s">
        <v>4527</v>
      </c>
    </row>
    <row r="1161" spans="1:8" x14ac:dyDescent="0.2">
      <c r="A1161" s="3">
        <v>8766</v>
      </c>
      <c r="B1161" s="3" t="s">
        <v>1240</v>
      </c>
      <c r="C1161" s="3" t="s">
        <v>1235</v>
      </c>
      <c r="D1161" s="3" t="s">
        <v>1226</v>
      </c>
      <c r="E1161" s="3" t="str">
        <v>Pontresina</v>
      </c>
      <c r="G1161" s="17">
        <v>3723</v>
      </c>
      <c r="H1161" s="17" t="s">
        <v>4527</v>
      </c>
    </row>
    <row r="1162" spans="1:8" x14ac:dyDescent="0.2">
      <c r="A1162" s="3">
        <v>8767</v>
      </c>
      <c r="B1162" s="3" t="s">
        <v>1241</v>
      </c>
      <c r="C1162" s="3" t="s">
        <v>1235</v>
      </c>
      <c r="D1162" s="3" t="s">
        <v>1226</v>
      </c>
      <c r="E1162" s="3" t="str">
        <v>La Punt Chamues-ch</v>
      </c>
      <c r="G1162" s="17">
        <v>3724</v>
      </c>
      <c r="H1162" s="17" t="s">
        <v>4518</v>
      </c>
    </row>
    <row r="1163" spans="1:8" x14ac:dyDescent="0.2">
      <c r="A1163" s="3">
        <v>8772</v>
      </c>
      <c r="B1163" s="3" t="s">
        <v>1242</v>
      </c>
      <c r="C1163" s="3" t="s">
        <v>1235</v>
      </c>
      <c r="D1163" s="3" t="s">
        <v>1226</v>
      </c>
      <c r="E1163" s="3" t="str">
        <v>Samedan</v>
      </c>
      <c r="G1163" s="17">
        <v>3725</v>
      </c>
      <c r="H1163" s="17" t="s">
        <v>4518</v>
      </c>
    </row>
    <row r="1164" spans="1:8" x14ac:dyDescent="0.2">
      <c r="A1164" s="3">
        <v>8773</v>
      </c>
      <c r="B1164" s="3" t="s">
        <v>1243</v>
      </c>
      <c r="C1164" s="3" t="s">
        <v>1235</v>
      </c>
      <c r="D1164" s="3" t="s">
        <v>1226</v>
      </c>
      <c r="E1164" s="3" t="str">
        <v>St. Moritz</v>
      </c>
      <c r="G1164" s="17">
        <v>3752</v>
      </c>
      <c r="H1164" s="17" t="s">
        <v>4527</v>
      </c>
    </row>
    <row r="1165" spans="1:8" x14ac:dyDescent="0.2">
      <c r="A1165" s="3">
        <v>8774</v>
      </c>
      <c r="B1165" s="3" t="s">
        <v>1244</v>
      </c>
      <c r="C1165" s="3" t="s">
        <v>1235</v>
      </c>
      <c r="D1165" s="3" t="s">
        <v>1226</v>
      </c>
      <c r="E1165" s="3" t="str">
        <v>S-chanf</v>
      </c>
      <c r="G1165" s="17">
        <v>3753</v>
      </c>
      <c r="H1165" s="17" t="s">
        <v>4527</v>
      </c>
    </row>
    <row r="1166" spans="1:8" x14ac:dyDescent="0.2">
      <c r="A1166" s="3">
        <v>8775</v>
      </c>
      <c r="B1166" s="3" t="s">
        <v>1245</v>
      </c>
      <c r="C1166" s="3" t="s">
        <v>1235</v>
      </c>
      <c r="D1166" s="3" t="s">
        <v>1226</v>
      </c>
      <c r="E1166" s="3" t="str">
        <v>Sils im Engadin/Segl</v>
      </c>
      <c r="G1166" s="17">
        <v>3754</v>
      </c>
      <c r="H1166" s="17" t="s">
        <v>4527</v>
      </c>
    </row>
    <row r="1167" spans="1:8" x14ac:dyDescent="0.2">
      <c r="A1167" s="3">
        <v>8775</v>
      </c>
      <c r="B1167" s="3" t="s">
        <v>1246</v>
      </c>
      <c r="C1167" s="3" t="s">
        <v>1235</v>
      </c>
      <c r="D1167" s="3" t="s">
        <v>1226</v>
      </c>
      <c r="E1167" s="3" t="str">
        <v>Silvaplana</v>
      </c>
      <c r="G1167" s="17">
        <v>3755</v>
      </c>
      <c r="H1167" s="17" t="s">
        <v>4518</v>
      </c>
    </row>
    <row r="1168" spans="1:8" x14ac:dyDescent="0.2">
      <c r="A1168" s="3">
        <v>8777</v>
      </c>
      <c r="B1168" s="3" t="s">
        <v>1247</v>
      </c>
      <c r="C1168" s="3" t="s">
        <v>1235</v>
      </c>
      <c r="D1168" s="3" t="s">
        <v>1226</v>
      </c>
      <c r="E1168" s="3" t="str">
        <v>Zuoz</v>
      </c>
      <c r="G1168" s="17">
        <v>3756</v>
      </c>
      <c r="H1168" s="17" t="s">
        <v>4518</v>
      </c>
    </row>
    <row r="1169" spans="1:8" x14ac:dyDescent="0.2">
      <c r="A1169" s="3">
        <v>8777</v>
      </c>
      <c r="B1169" s="3" t="s">
        <v>1248</v>
      </c>
      <c r="C1169" s="3" t="s">
        <v>1235</v>
      </c>
      <c r="D1169" s="3" t="s">
        <v>1226</v>
      </c>
      <c r="E1169" s="3" t="str">
        <v>Bregaglia</v>
      </c>
      <c r="G1169" s="17">
        <v>3757</v>
      </c>
      <c r="H1169" s="17" t="s">
        <v>4518</v>
      </c>
    </row>
    <row r="1170" spans="1:8" x14ac:dyDescent="0.2">
      <c r="A1170" s="3">
        <v>8782</v>
      </c>
      <c r="B1170" s="3" t="s">
        <v>1249</v>
      </c>
      <c r="C1170" s="3" t="s">
        <v>1235</v>
      </c>
      <c r="D1170" s="3" t="s">
        <v>1226</v>
      </c>
      <c r="E1170" s="3" t="str">
        <v>Buseno</v>
      </c>
      <c r="G1170" s="17">
        <v>3758</v>
      </c>
      <c r="H1170" s="17" t="s">
        <v>4527</v>
      </c>
    </row>
    <row r="1171" spans="1:8" x14ac:dyDescent="0.2">
      <c r="A1171" s="3">
        <v>8783</v>
      </c>
      <c r="B1171" s="3" t="s">
        <v>1250</v>
      </c>
      <c r="C1171" s="3" t="s">
        <v>1235</v>
      </c>
      <c r="D1171" s="3" t="s">
        <v>1226</v>
      </c>
      <c r="E1171" s="3" t="str">
        <v>Castaneda</v>
      </c>
      <c r="G1171" s="17">
        <v>3762</v>
      </c>
      <c r="H1171" s="17" t="s">
        <v>4527</v>
      </c>
    </row>
    <row r="1172" spans="1:8" x14ac:dyDescent="0.2">
      <c r="A1172" s="3">
        <v>8784</v>
      </c>
      <c r="B1172" s="3" t="s">
        <v>1251</v>
      </c>
      <c r="C1172" s="3" t="s">
        <v>1235</v>
      </c>
      <c r="D1172" s="3" t="s">
        <v>1226</v>
      </c>
      <c r="E1172" s="3" t="str">
        <v>Rossa</v>
      </c>
      <c r="G1172" s="17">
        <v>3763</v>
      </c>
      <c r="H1172" s="17" t="s">
        <v>4527</v>
      </c>
    </row>
    <row r="1173" spans="1:8" x14ac:dyDescent="0.2">
      <c r="A1173" s="3">
        <v>8750</v>
      </c>
      <c r="B1173" s="3" t="s">
        <v>1252</v>
      </c>
      <c r="C1173" s="3" t="s">
        <v>1252</v>
      </c>
      <c r="D1173" s="3" t="s">
        <v>1226</v>
      </c>
      <c r="E1173" s="3" t="str">
        <v>Santa Maria in Calanca</v>
      </c>
      <c r="G1173" s="17">
        <v>3764</v>
      </c>
      <c r="H1173" s="17" t="s">
        <v>4527</v>
      </c>
    </row>
    <row r="1174" spans="1:8" x14ac:dyDescent="0.2">
      <c r="A1174" s="3">
        <v>8750</v>
      </c>
      <c r="B1174" s="3" t="s">
        <v>1253</v>
      </c>
      <c r="C1174" s="3" t="s">
        <v>1252</v>
      </c>
      <c r="D1174" s="3" t="s">
        <v>1226</v>
      </c>
      <c r="E1174" s="3" t="str">
        <v>Lostallo</v>
      </c>
      <c r="G1174" s="17">
        <v>3765</v>
      </c>
      <c r="H1174" s="17" t="s">
        <v>4527</v>
      </c>
    </row>
    <row r="1175" spans="1:8" x14ac:dyDescent="0.2">
      <c r="A1175" s="3">
        <v>8750</v>
      </c>
      <c r="B1175" s="3" t="s">
        <v>1254</v>
      </c>
      <c r="C1175" s="3" t="s">
        <v>1252</v>
      </c>
      <c r="D1175" s="3" t="s">
        <v>1226</v>
      </c>
      <c r="E1175" s="3" t="str">
        <v>Mesocco</v>
      </c>
      <c r="G1175" s="17">
        <v>3766</v>
      </c>
      <c r="H1175" s="17" t="s">
        <v>4518</v>
      </c>
    </row>
    <row r="1176" spans="1:8" x14ac:dyDescent="0.2">
      <c r="A1176" s="3">
        <v>8754</v>
      </c>
      <c r="B1176" s="3" t="s">
        <v>1255</v>
      </c>
      <c r="C1176" s="3" t="s">
        <v>1252</v>
      </c>
      <c r="D1176" s="3" t="s">
        <v>1226</v>
      </c>
      <c r="E1176" s="3" t="str">
        <v>Soazza</v>
      </c>
      <c r="G1176" s="17">
        <v>3770</v>
      </c>
      <c r="H1176" s="17" t="s">
        <v>4518</v>
      </c>
    </row>
    <row r="1177" spans="1:8" x14ac:dyDescent="0.2">
      <c r="A1177" s="3">
        <v>8755</v>
      </c>
      <c r="B1177" s="3" t="s">
        <v>1256</v>
      </c>
      <c r="C1177" s="3" t="s">
        <v>1252</v>
      </c>
      <c r="D1177" s="3" t="s">
        <v>1226</v>
      </c>
      <c r="E1177" s="3" t="str">
        <v>Cama</v>
      </c>
      <c r="G1177" s="17">
        <v>3771</v>
      </c>
      <c r="H1177" s="17" t="s">
        <v>4518</v>
      </c>
    </row>
    <row r="1178" spans="1:8" x14ac:dyDescent="0.2">
      <c r="A1178" s="3">
        <v>6319</v>
      </c>
      <c r="B1178" s="3" t="s">
        <v>1257</v>
      </c>
      <c r="C1178" s="3" t="s">
        <v>1258</v>
      </c>
      <c r="D1178" s="3" t="s">
        <v>1259</v>
      </c>
      <c r="E1178" s="3" t="str">
        <v>Grono</v>
      </c>
      <c r="G1178" s="17">
        <v>3772</v>
      </c>
      <c r="H1178" s="17" t="s">
        <v>4518</v>
      </c>
    </row>
    <row r="1179" spans="1:8" x14ac:dyDescent="0.2">
      <c r="A1179" s="3">
        <v>6340</v>
      </c>
      <c r="B1179" s="3" t="s">
        <v>1258</v>
      </c>
      <c r="C1179" s="3" t="s">
        <v>1258</v>
      </c>
      <c r="D1179" s="3" t="s">
        <v>1259</v>
      </c>
      <c r="E1179" s="3" t="str">
        <v>Roveredo (GR)</v>
      </c>
      <c r="G1179" s="17">
        <v>3773</v>
      </c>
      <c r="H1179" s="17" t="s">
        <v>4518</v>
      </c>
    </row>
    <row r="1180" spans="1:8" x14ac:dyDescent="0.2">
      <c r="A1180" s="3">
        <v>6330</v>
      </c>
      <c r="B1180" s="3" t="s">
        <v>1260</v>
      </c>
      <c r="C1180" s="3" t="s">
        <v>1260</v>
      </c>
      <c r="D1180" s="3" t="s">
        <v>1259</v>
      </c>
      <c r="E1180" s="3" t="str">
        <v>San Vittore</v>
      </c>
      <c r="G1180" s="17">
        <v>3775</v>
      </c>
      <c r="H1180" s="17" t="s">
        <v>4518</v>
      </c>
    </row>
    <row r="1181" spans="1:8" x14ac:dyDescent="0.2">
      <c r="A1181" s="3">
        <v>6332</v>
      </c>
      <c r="B1181" s="3" t="s">
        <v>1261</v>
      </c>
      <c r="C1181" s="3" t="s">
        <v>1260</v>
      </c>
      <c r="D1181" s="3" t="s">
        <v>1259</v>
      </c>
      <c r="E1181" s="3" t="str">
        <v>Calanca</v>
      </c>
      <c r="G1181" s="17">
        <v>3776</v>
      </c>
      <c r="H1181" s="17" t="s">
        <v>4518</v>
      </c>
    </row>
    <row r="1182" spans="1:8" x14ac:dyDescent="0.2">
      <c r="A1182" s="3">
        <v>6331</v>
      </c>
      <c r="B1182" s="3" t="s">
        <v>1262</v>
      </c>
      <c r="C1182" s="3" t="s">
        <v>1262</v>
      </c>
      <c r="D1182" s="3" t="s">
        <v>1259</v>
      </c>
      <c r="E1182" s="3" t="str">
        <v>Val Müstair</v>
      </c>
      <c r="G1182" s="17">
        <v>3777</v>
      </c>
      <c r="H1182" s="17" t="s">
        <v>4518</v>
      </c>
    </row>
    <row r="1183" spans="1:8" x14ac:dyDescent="0.2">
      <c r="A1183" s="3">
        <v>6333</v>
      </c>
      <c r="B1183" s="3" t="s">
        <v>1263</v>
      </c>
      <c r="C1183" s="3" t="s">
        <v>1262</v>
      </c>
      <c r="D1183" s="3" t="s">
        <v>1259</v>
      </c>
      <c r="E1183" s="3" t="str">
        <v>Davos</v>
      </c>
      <c r="G1183" s="17">
        <v>3778</v>
      </c>
      <c r="H1183" s="17" t="s">
        <v>4518</v>
      </c>
    </row>
    <row r="1184" spans="1:8" x14ac:dyDescent="0.2">
      <c r="A1184" s="3">
        <v>6313</v>
      </c>
      <c r="B1184" s="3" t="s">
        <v>1264</v>
      </c>
      <c r="C1184" s="3" t="s">
        <v>1264</v>
      </c>
      <c r="D1184" s="3" t="s">
        <v>1259</v>
      </c>
      <c r="E1184" s="3" t="str">
        <v>Fideris</v>
      </c>
      <c r="G1184" s="17">
        <v>3780</v>
      </c>
      <c r="H1184" s="17" t="s">
        <v>4518</v>
      </c>
    </row>
    <row r="1185" spans="1:8" x14ac:dyDescent="0.2">
      <c r="A1185" s="3">
        <v>6313</v>
      </c>
      <c r="B1185" s="3" t="s">
        <v>1264</v>
      </c>
      <c r="C1185" s="3" t="s">
        <v>1264</v>
      </c>
      <c r="D1185" s="3" t="s">
        <v>1259</v>
      </c>
      <c r="E1185" s="3" t="str">
        <v>Furna</v>
      </c>
      <c r="G1185" s="17">
        <v>3781</v>
      </c>
      <c r="H1185" s="17" t="s">
        <v>4518</v>
      </c>
    </row>
    <row r="1186" spans="1:8" x14ac:dyDescent="0.2">
      <c r="A1186" s="3">
        <v>6313</v>
      </c>
      <c r="B1186" s="3" t="s">
        <v>1265</v>
      </c>
      <c r="C1186" s="3" t="s">
        <v>1264</v>
      </c>
      <c r="D1186" s="3" t="s">
        <v>1259</v>
      </c>
      <c r="E1186" s="3" t="str">
        <v>Jenaz</v>
      </c>
      <c r="G1186" s="17">
        <v>3782</v>
      </c>
      <c r="H1186" s="17" t="s">
        <v>4518</v>
      </c>
    </row>
    <row r="1187" spans="1:8" x14ac:dyDescent="0.2">
      <c r="A1187" s="3">
        <v>6313</v>
      </c>
      <c r="B1187" s="3" t="s">
        <v>1266</v>
      </c>
      <c r="C1187" s="3" t="s">
        <v>1264</v>
      </c>
      <c r="D1187" s="3" t="s">
        <v>1259</v>
      </c>
      <c r="E1187" s="3" t="str">
        <v>Klosters</v>
      </c>
      <c r="G1187" s="17">
        <v>3783</v>
      </c>
      <c r="H1187" s="17" t="s">
        <v>4518</v>
      </c>
    </row>
    <row r="1188" spans="1:8" x14ac:dyDescent="0.2">
      <c r="A1188" s="3">
        <v>6340</v>
      </c>
      <c r="B1188" s="3" t="s">
        <v>1267</v>
      </c>
      <c r="C1188" s="3" t="s">
        <v>1268</v>
      </c>
      <c r="D1188" s="3" t="s">
        <v>1259</v>
      </c>
      <c r="E1188" s="3" t="str">
        <v>Conters im Prättigau</v>
      </c>
      <c r="G1188" s="17">
        <v>3784</v>
      </c>
      <c r="H1188" s="17" t="s">
        <v>4518</v>
      </c>
    </row>
    <row r="1189" spans="1:8" x14ac:dyDescent="0.2">
      <c r="A1189" s="3">
        <v>6345</v>
      </c>
      <c r="B1189" s="3" t="s">
        <v>1268</v>
      </c>
      <c r="C1189" s="3" t="s">
        <v>1268</v>
      </c>
      <c r="D1189" s="3" t="s">
        <v>1259</v>
      </c>
      <c r="E1189" s="3" t="str">
        <v>Küblis</v>
      </c>
      <c r="G1189" s="17">
        <v>3785</v>
      </c>
      <c r="H1189" s="17" t="s">
        <v>4518</v>
      </c>
    </row>
    <row r="1190" spans="1:8" x14ac:dyDescent="0.2">
      <c r="A1190" s="3">
        <v>6315</v>
      </c>
      <c r="B1190" s="3" t="s">
        <v>1269</v>
      </c>
      <c r="C1190" s="3" t="s">
        <v>1269</v>
      </c>
      <c r="D1190" s="3" t="s">
        <v>1259</v>
      </c>
      <c r="E1190" s="3" t="str">
        <v>Luzein</v>
      </c>
      <c r="G1190" s="17">
        <v>3792</v>
      </c>
      <c r="H1190" s="17" t="s">
        <v>4518</v>
      </c>
    </row>
    <row r="1191" spans="1:8" x14ac:dyDescent="0.2">
      <c r="A1191" s="3">
        <v>6315</v>
      </c>
      <c r="B1191" s="3" t="s">
        <v>1270</v>
      </c>
      <c r="C1191" s="3" t="s">
        <v>1269</v>
      </c>
      <c r="D1191" s="3" t="s">
        <v>1259</v>
      </c>
      <c r="E1191" s="3" t="str">
        <v>Chur</v>
      </c>
      <c r="G1191" s="17">
        <v>3800</v>
      </c>
      <c r="H1191" s="17" t="s">
        <v>4527</v>
      </c>
    </row>
    <row r="1192" spans="1:8" x14ac:dyDescent="0.2">
      <c r="A1192" s="3">
        <v>6315</v>
      </c>
      <c r="B1192" s="3" t="s">
        <v>1271</v>
      </c>
      <c r="C1192" s="3" t="s">
        <v>1269</v>
      </c>
      <c r="D1192" s="3" t="s">
        <v>1259</v>
      </c>
      <c r="E1192" s="3" t="str">
        <v>Churwalden</v>
      </c>
      <c r="G1192" s="17">
        <v>3801</v>
      </c>
      <c r="H1192" s="17" t="s">
        <v>4527</v>
      </c>
    </row>
    <row r="1193" spans="1:8" x14ac:dyDescent="0.2">
      <c r="A1193" s="3">
        <v>6343</v>
      </c>
      <c r="B1193" s="3" t="s">
        <v>1272</v>
      </c>
      <c r="C1193" s="3" t="s">
        <v>1273</v>
      </c>
      <c r="D1193" s="3" t="s">
        <v>1259</v>
      </c>
      <c r="E1193" s="3" t="str">
        <v>Arosa</v>
      </c>
      <c r="G1193" s="17">
        <v>3803</v>
      </c>
      <c r="H1193" s="17" t="s">
        <v>4527</v>
      </c>
    </row>
    <row r="1194" spans="1:8" x14ac:dyDescent="0.2">
      <c r="A1194" s="3">
        <v>6343</v>
      </c>
      <c r="B1194" s="3" t="s">
        <v>1274</v>
      </c>
      <c r="C1194" s="3" t="s">
        <v>1273</v>
      </c>
      <c r="D1194" s="3" t="s">
        <v>1259</v>
      </c>
      <c r="E1194" s="3" t="str">
        <v>Tschiertschen-Praden</v>
      </c>
      <c r="G1194" s="17">
        <v>3804</v>
      </c>
      <c r="H1194" s="17" t="s">
        <v>4527</v>
      </c>
    </row>
    <row r="1195" spans="1:8" x14ac:dyDescent="0.2">
      <c r="A1195" s="3">
        <v>6343</v>
      </c>
      <c r="B1195" s="3" t="s">
        <v>1273</v>
      </c>
      <c r="C1195" s="3" t="s">
        <v>1273</v>
      </c>
      <c r="D1195" s="3" t="s">
        <v>1259</v>
      </c>
      <c r="E1195" s="3" t="str">
        <v>Trimmis</v>
      </c>
      <c r="G1195" s="17">
        <v>3805</v>
      </c>
      <c r="H1195" s="17" t="s">
        <v>4527</v>
      </c>
    </row>
    <row r="1196" spans="1:8" x14ac:dyDescent="0.2">
      <c r="A1196" s="3">
        <v>6343</v>
      </c>
      <c r="B1196" s="3" t="s">
        <v>1275</v>
      </c>
      <c r="C1196" s="3" t="s">
        <v>1273</v>
      </c>
      <c r="D1196" s="3" t="s">
        <v>1259</v>
      </c>
      <c r="E1196" s="3" t="str">
        <v>Untervaz</v>
      </c>
      <c r="G1196" s="17">
        <v>3806</v>
      </c>
      <c r="H1196" s="17" t="s">
        <v>4527</v>
      </c>
    </row>
    <row r="1197" spans="1:8" x14ac:dyDescent="0.2">
      <c r="A1197" s="3">
        <v>6312</v>
      </c>
      <c r="B1197" s="3" t="s">
        <v>1276</v>
      </c>
      <c r="C1197" s="3" t="s">
        <v>1276</v>
      </c>
      <c r="D1197" s="3" t="s">
        <v>1259</v>
      </c>
      <c r="E1197" s="3" t="str">
        <v>Zizers</v>
      </c>
      <c r="G1197" s="17">
        <v>3807</v>
      </c>
      <c r="H1197" s="17" t="s">
        <v>4527</v>
      </c>
    </row>
    <row r="1198" spans="1:8" x14ac:dyDescent="0.2">
      <c r="A1198" s="3">
        <v>6314</v>
      </c>
      <c r="B1198" s="3" t="s">
        <v>1277</v>
      </c>
      <c r="C1198" s="3" t="s">
        <v>1277</v>
      </c>
      <c r="D1198" s="3" t="s">
        <v>1259</v>
      </c>
      <c r="E1198" s="3" t="str">
        <v>Fläsch</v>
      </c>
      <c r="G1198" s="17">
        <v>3812</v>
      </c>
      <c r="H1198" s="17" t="s">
        <v>4527</v>
      </c>
    </row>
    <row r="1199" spans="1:8" x14ac:dyDescent="0.2">
      <c r="A1199" s="3">
        <v>6314</v>
      </c>
      <c r="B1199" s="3" t="s">
        <v>1278</v>
      </c>
      <c r="C1199" s="3" t="s">
        <v>1277</v>
      </c>
      <c r="D1199" s="3" t="s">
        <v>1259</v>
      </c>
      <c r="E1199" s="3" t="str">
        <v>Jenins</v>
      </c>
      <c r="G1199" s="17">
        <v>3813</v>
      </c>
      <c r="H1199" s="17" t="s">
        <v>4527</v>
      </c>
    </row>
    <row r="1200" spans="1:8" x14ac:dyDescent="0.2">
      <c r="A1200" s="3">
        <v>6318</v>
      </c>
      <c r="B1200" s="3" t="s">
        <v>1279</v>
      </c>
      <c r="C1200" s="3" t="s">
        <v>1279</v>
      </c>
      <c r="D1200" s="3" t="s">
        <v>1259</v>
      </c>
      <c r="E1200" s="3" t="str">
        <v>Maienfeld</v>
      </c>
      <c r="G1200" s="17">
        <v>3814</v>
      </c>
      <c r="H1200" s="17" t="s">
        <v>4527</v>
      </c>
    </row>
    <row r="1201" spans="1:8" x14ac:dyDescent="0.2">
      <c r="A1201" s="3">
        <v>6300</v>
      </c>
      <c r="B1201" s="3" t="s">
        <v>1280</v>
      </c>
      <c r="C1201" s="3" t="s">
        <v>1280</v>
      </c>
      <c r="D1201" s="3" t="s">
        <v>1259</v>
      </c>
      <c r="E1201" s="3" t="str">
        <v>Malans</v>
      </c>
      <c r="G1201" s="17">
        <v>3815</v>
      </c>
      <c r="H1201" s="17" t="s">
        <v>4527</v>
      </c>
    </row>
    <row r="1202" spans="1:8" x14ac:dyDescent="0.2">
      <c r="A1202" s="3">
        <v>6300</v>
      </c>
      <c r="B1202" s="3" t="s">
        <v>1281</v>
      </c>
      <c r="C1202" s="3" t="s">
        <v>1280</v>
      </c>
      <c r="D1202" s="3" t="s">
        <v>1259</v>
      </c>
      <c r="E1202" s="3" t="str">
        <v>Landquart</v>
      </c>
      <c r="G1202" s="17">
        <v>3816</v>
      </c>
      <c r="H1202" s="17" t="s">
        <v>4527</v>
      </c>
    </row>
    <row r="1203" spans="1:8" x14ac:dyDescent="0.2">
      <c r="A1203" s="3">
        <v>6317</v>
      </c>
      <c r="B1203" s="3" t="s">
        <v>1282</v>
      </c>
      <c r="C1203" s="3" t="s">
        <v>1280</v>
      </c>
      <c r="D1203" s="3" t="s">
        <v>1259</v>
      </c>
      <c r="E1203" s="3" t="str">
        <v>Grüsch</v>
      </c>
      <c r="G1203" s="17">
        <v>3818</v>
      </c>
      <c r="H1203" s="17" t="s">
        <v>4527</v>
      </c>
    </row>
    <row r="1204" spans="1:8" x14ac:dyDescent="0.2">
      <c r="A1204" s="3">
        <v>1473</v>
      </c>
      <c r="B1204" s="3" t="s">
        <v>1283</v>
      </c>
      <c r="C1204" s="3" t="s">
        <v>1284</v>
      </c>
      <c r="D1204" s="3" t="s">
        <v>1285</v>
      </c>
      <c r="E1204" s="3" t="str">
        <v>Schiers</v>
      </c>
      <c r="G1204" s="17">
        <v>3822</v>
      </c>
      <c r="H1204" s="17" t="s">
        <v>4527</v>
      </c>
    </row>
    <row r="1205" spans="1:8" x14ac:dyDescent="0.2">
      <c r="A1205" s="3">
        <v>1482</v>
      </c>
      <c r="B1205" s="3" t="s">
        <v>1286</v>
      </c>
      <c r="C1205" s="3" t="s">
        <v>1287</v>
      </c>
      <c r="D1205" s="3" t="s">
        <v>1285</v>
      </c>
      <c r="E1205" s="3" t="str">
        <v>Seewis im Prättigau</v>
      </c>
      <c r="G1205" s="17">
        <v>3823</v>
      </c>
      <c r="H1205" s="17" t="s">
        <v>4527</v>
      </c>
    </row>
    <row r="1206" spans="1:8" x14ac:dyDescent="0.2">
      <c r="A1206" s="3">
        <v>1483</v>
      </c>
      <c r="B1206" s="3" t="s">
        <v>1288</v>
      </c>
      <c r="C1206" s="3" t="s">
        <v>1287</v>
      </c>
      <c r="D1206" s="3" t="s">
        <v>1285</v>
      </c>
      <c r="E1206" s="3" t="str">
        <v>Breil/Brigels</v>
      </c>
      <c r="G1206" s="17">
        <v>3824</v>
      </c>
      <c r="H1206" s="17" t="s">
        <v>4527</v>
      </c>
    </row>
    <row r="1207" spans="1:8" x14ac:dyDescent="0.2">
      <c r="A1207" s="3">
        <v>1532</v>
      </c>
      <c r="B1207" s="3" t="s">
        <v>1289</v>
      </c>
      <c r="C1207" s="3" t="s">
        <v>1289</v>
      </c>
      <c r="D1207" s="3" t="s">
        <v>1285</v>
      </c>
      <c r="E1207" s="3" t="str">
        <v>Disentis/Mustér</v>
      </c>
      <c r="G1207" s="17">
        <v>3825</v>
      </c>
      <c r="H1207" s="17" t="s">
        <v>4518</v>
      </c>
    </row>
    <row r="1208" spans="1:8" x14ac:dyDescent="0.2">
      <c r="A1208" s="3">
        <v>1544</v>
      </c>
      <c r="B1208" s="3" t="s">
        <v>1290</v>
      </c>
      <c r="C1208" s="3" t="s">
        <v>1290</v>
      </c>
      <c r="D1208" s="3" t="s">
        <v>1285</v>
      </c>
      <c r="E1208" s="3" t="str">
        <v>Medel (Lucmagn)</v>
      </c>
      <c r="G1208" s="17">
        <v>3826</v>
      </c>
      <c r="H1208" s="17" t="s">
        <v>4518</v>
      </c>
    </row>
    <row r="1209" spans="1:8" x14ac:dyDescent="0.2">
      <c r="A1209" s="3">
        <v>1470</v>
      </c>
      <c r="B1209" s="3" t="s">
        <v>1291</v>
      </c>
      <c r="C1209" s="3" t="s">
        <v>1292</v>
      </c>
      <c r="D1209" s="3" t="s">
        <v>1285</v>
      </c>
      <c r="E1209" s="3" t="str">
        <v>Sumvitg</v>
      </c>
      <c r="G1209" s="17">
        <v>3852</v>
      </c>
      <c r="H1209" s="17" t="s">
        <v>4527</v>
      </c>
    </row>
    <row r="1210" spans="1:8" x14ac:dyDescent="0.2">
      <c r="A1210" s="3">
        <v>1470</v>
      </c>
      <c r="B1210" s="3" t="s">
        <v>1293</v>
      </c>
      <c r="C1210" s="3" t="s">
        <v>1292</v>
      </c>
      <c r="D1210" s="3" t="s">
        <v>1285</v>
      </c>
      <c r="E1210" s="3" t="str">
        <v>Tujetsch</v>
      </c>
      <c r="G1210" s="17">
        <v>3853</v>
      </c>
      <c r="H1210" s="17" t="s">
        <v>4527</v>
      </c>
    </row>
    <row r="1211" spans="1:8" x14ac:dyDescent="0.2">
      <c r="A1211" s="3">
        <v>1470</v>
      </c>
      <c r="B1211" s="3" t="s">
        <v>1294</v>
      </c>
      <c r="C1211" s="3" t="s">
        <v>1292</v>
      </c>
      <c r="D1211" s="3" t="s">
        <v>1285</v>
      </c>
      <c r="E1211" s="3" t="str">
        <v>Trun</v>
      </c>
      <c r="G1211" s="17">
        <v>3854</v>
      </c>
      <c r="H1211" s="17" t="s">
        <v>4527</v>
      </c>
    </row>
    <row r="1212" spans="1:8" x14ac:dyDescent="0.2">
      <c r="A1212" s="3">
        <v>1533</v>
      </c>
      <c r="B1212" s="3" t="s">
        <v>1295</v>
      </c>
      <c r="C1212" s="3" t="s">
        <v>1295</v>
      </c>
      <c r="D1212" s="3" t="s">
        <v>1285</v>
      </c>
      <c r="E1212" s="3" t="str">
        <v>Obersaxen Mundaun</v>
      </c>
      <c r="G1212" s="17">
        <v>3855</v>
      </c>
      <c r="H1212" s="17" t="s">
        <v>4527</v>
      </c>
    </row>
    <row r="1213" spans="1:8" x14ac:dyDescent="0.2">
      <c r="A1213" s="3">
        <v>1774</v>
      </c>
      <c r="B1213" s="3" t="s">
        <v>1296</v>
      </c>
      <c r="C1213" s="3" t="s">
        <v>1297</v>
      </c>
      <c r="D1213" s="3" t="s">
        <v>1285</v>
      </c>
      <c r="E1213" s="3" t="str">
        <v>Aarau</v>
      </c>
      <c r="G1213" s="17">
        <v>3856</v>
      </c>
      <c r="H1213" s="17" t="s">
        <v>4527</v>
      </c>
    </row>
    <row r="1214" spans="1:8" x14ac:dyDescent="0.2">
      <c r="A1214" s="3">
        <v>1774</v>
      </c>
      <c r="B1214" s="3" t="s">
        <v>1296</v>
      </c>
      <c r="C1214" s="3" t="s">
        <v>1297</v>
      </c>
      <c r="D1214" s="3" t="s">
        <v>1285</v>
      </c>
      <c r="E1214" s="3" t="str">
        <v>Biberstein</v>
      </c>
      <c r="G1214" s="17">
        <v>3857</v>
      </c>
      <c r="H1214" s="17" t="s">
        <v>4527</v>
      </c>
    </row>
    <row r="1215" spans="1:8" x14ac:dyDescent="0.2">
      <c r="A1215" s="3">
        <v>1774</v>
      </c>
      <c r="B1215" s="3" t="s">
        <v>1298</v>
      </c>
      <c r="C1215" s="3" t="s">
        <v>1297</v>
      </c>
      <c r="D1215" s="3" t="s">
        <v>1285</v>
      </c>
      <c r="E1215" s="3" t="str">
        <v>Buchs (AG)</v>
      </c>
      <c r="G1215" s="17">
        <v>3858</v>
      </c>
      <c r="H1215" s="17" t="s">
        <v>4527</v>
      </c>
    </row>
    <row r="1216" spans="1:8" x14ac:dyDescent="0.2">
      <c r="A1216" s="3">
        <v>1775</v>
      </c>
      <c r="B1216" s="3" t="s">
        <v>1299</v>
      </c>
      <c r="C1216" s="3" t="s">
        <v>1297</v>
      </c>
      <c r="D1216" s="3" t="s">
        <v>1285</v>
      </c>
      <c r="E1216" s="3" t="str">
        <v>Densbüren</v>
      </c>
      <c r="G1216" s="17">
        <v>3860</v>
      </c>
      <c r="H1216" s="17" t="s">
        <v>4527</v>
      </c>
    </row>
    <row r="1217" spans="1:8" x14ac:dyDescent="0.2">
      <c r="A1217" s="3">
        <v>1775</v>
      </c>
      <c r="B1217" s="3" t="s">
        <v>1300</v>
      </c>
      <c r="C1217" s="3" t="s">
        <v>1297</v>
      </c>
      <c r="D1217" s="3" t="s">
        <v>1285</v>
      </c>
      <c r="E1217" s="3" t="str">
        <v>Erlinsbach (AG)</v>
      </c>
      <c r="G1217" s="17">
        <v>3862</v>
      </c>
      <c r="H1217" s="17" t="s">
        <v>4527</v>
      </c>
    </row>
    <row r="1218" spans="1:8" x14ac:dyDescent="0.2">
      <c r="A1218" s="3">
        <v>1776</v>
      </c>
      <c r="B1218" s="3" t="s">
        <v>1301</v>
      </c>
      <c r="C1218" s="3" t="s">
        <v>1297</v>
      </c>
      <c r="D1218" s="3" t="s">
        <v>1285</v>
      </c>
      <c r="E1218" s="3" t="str">
        <v>Gränichen</v>
      </c>
      <c r="G1218" s="17">
        <v>3863</v>
      </c>
      <c r="H1218" s="17" t="s">
        <v>4527</v>
      </c>
    </row>
    <row r="1219" spans="1:8" x14ac:dyDescent="0.2">
      <c r="A1219" s="3">
        <v>1485</v>
      </c>
      <c r="B1219" s="3" t="s">
        <v>1302</v>
      </c>
      <c r="C1219" s="3" t="s">
        <v>1302</v>
      </c>
      <c r="D1219" s="3" t="s">
        <v>1285</v>
      </c>
      <c r="E1219" s="3" t="str">
        <v>Hirschthal</v>
      </c>
      <c r="G1219" s="17">
        <v>3864</v>
      </c>
      <c r="H1219" s="17" t="s">
        <v>4527</v>
      </c>
    </row>
    <row r="1220" spans="1:8" x14ac:dyDescent="0.2">
      <c r="A1220" s="3">
        <v>1410</v>
      </c>
      <c r="B1220" s="3" t="s">
        <v>1303</v>
      </c>
      <c r="C1220" s="3" t="s">
        <v>1303</v>
      </c>
      <c r="D1220" s="3" t="s">
        <v>1285</v>
      </c>
      <c r="E1220" s="3" t="str">
        <v>Küttigen</v>
      </c>
      <c r="G1220" s="17">
        <v>3900</v>
      </c>
      <c r="H1220" s="17" t="s">
        <v>4521</v>
      </c>
    </row>
    <row r="1221" spans="1:8" x14ac:dyDescent="0.2">
      <c r="A1221" s="3">
        <v>1566</v>
      </c>
      <c r="B1221" s="3" t="s">
        <v>1304</v>
      </c>
      <c r="C1221" s="3" t="s">
        <v>1305</v>
      </c>
      <c r="D1221" s="3" t="s">
        <v>1285</v>
      </c>
      <c r="E1221" s="3" t="str">
        <v>Muhen</v>
      </c>
      <c r="G1221" s="17">
        <v>3901</v>
      </c>
      <c r="H1221" s="17" t="s">
        <v>4523</v>
      </c>
    </row>
    <row r="1222" spans="1:8" x14ac:dyDescent="0.2">
      <c r="A1222" s="3">
        <v>1566</v>
      </c>
      <c r="B1222" s="3" t="s">
        <v>1306</v>
      </c>
      <c r="C1222" s="3" t="s">
        <v>1305</v>
      </c>
      <c r="D1222" s="3" t="s">
        <v>1285</v>
      </c>
      <c r="E1222" s="3" t="str">
        <v>Oberentfelden</v>
      </c>
      <c r="G1222" s="17">
        <v>3902</v>
      </c>
      <c r="H1222" s="17" t="s">
        <v>4521</v>
      </c>
    </row>
    <row r="1223" spans="1:8" x14ac:dyDescent="0.2">
      <c r="A1223" s="3">
        <v>1541</v>
      </c>
      <c r="B1223" s="3" t="s">
        <v>1307</v>
      </c>
      <c r="C1223" s="3" t="s">
        <v>1307</v>
      </c>
      <c r="D1223" s="3" t="s">
        <v>1285</v>
      </c>
      <c r="E1223" s="3" t="str">
        <v>Suhr</v>
      </c>
      <c r="G1223" s="17">
        <v>3903</v>
      </c>
      <c r="H1223" s="17" t="s">
        <v>4522</v>
      </c>
    </row>
    <row r="1224" spans="1:8" x14ac:dyDescent="0.2">
      <c r="A1224" s="3">
        <v>1527</v>
      </c>
      <c r="B1224" s="3" t="s">
        <v>1308</v>
      </c>
      <c r="C1224" s="3" t="s">
        <v>1309</v>
      </c>
      <c r="D1224" s="3" t="s">
        <v>1285</v>
      </c>
      <c r="E1224" s="3" t="str">
        <v>Unterentfelden</v>
      </c>
      <c r="G1224" s="17">
        <v>3904</v>
      </c>
      <c r="H1224" s="17" t="s">
        <v>4521</v>
      </c>
    </row>
    <row r="1225" spans="1:8" x14ac:dyDescent="0.2">
      <c r="A1225" s="3">
        <v>1528</v>
      </c>
      <c r="B1225" s="3" t="s">
        <v>1309</v>
      </c>
      <c r="C1225" s="3" t="s">
        <v>1309</v>
      </c>
      <c r="D1225" s="3" t="s">
        <v>1285</v>
      </c>
      <c r="E1225" s="3" t="str">
        <v>Baden</v>
      </c>
      <c r="G1225" s="17">
        <v>3905</v>
      </c>
      <c r="H1225" s="17" t="s">
        <v>4523</v>
      </c>
    </row>
    <row r="1226" spans="1:8" x14ac:dyDescent="0.2">
      <c r="A1226" s="3">
        <v>1528</v>
      </c>
      <c r="B1226" s="3" t="s">
        <v>1310</v>
      </c>
      <c r="C1226" s="3" t="s">
        <v>1309</v>
      </c>
      <c r="D1226" s="3" t="s">
        <v>1285</v>
      </c>
      <c r="E1226" s="3" t="str">
        <v>Bellikon</v>
      </c>
      <c r="G1226" s="17">
        <v>3906</v>
      </c>
      <c r="H1226" s="17" t="s">
        <v>4523</v>
      </c>
    </row>
    <row r="1227" spans="1:8" x14ac:dyDescent="0.2">
      <c r="A1227" s="3">
        <v>1529</v>
      </c>
      <c r="B1227" s="3" t="s">
        <v>1311</v>
      </c>
      <c r="C1227" s="3" t="s">
        <v>1309</v>
      </c>
      <c r="D1227" s="3" t="s">
        <v>1285</v>
      </c>
      <c r="E1227" s="3" t="str">
        <v>Bergdietikon</v>
      </c>
      <c r="G1227" s="17">
        <v>3907</v>
      </c>
      <c r="H1227" s="17" t="s">
        <v>4530</v>
      </c>
    </row>
    <row r="1228" spans="1:8" x14ac:dyDescent="0.2">
      <c r="A1228" s="3">
        <v>1534</v>
      </c>
      <c r="B1228" s="3" t="s">
        <v>1312</v>
      </c>
      <c r="C1228" s="3" t="s">
        <v>1309</v>
      </c>
      <c r="D1228" s="3" t="s">
        <v>1285</v>
      </c>
      <c r="E1228" s="3" t="str">
        <v>Birmenstorf (AG)</v>
      </c>
      <c r="G1228" s="17">
        <v>3908</v>
      </c>
      <c r="H1228" s="17" t="s">
        <v>4523</v>
      </c>
    </row>
    <row r="1229" spans="1:8" x14ac:dyDescent="0.2">
      <c r="A1229" s="3">
        <v>1565</v>
      </c>
      <c r="B1229" s="3" t="s">
        <v>1313</v>
      </c>
      <c r="C1229" s="3" t="s">
        <v>1313</v>
      </c>
      <c r="D1229" s="3" t="s">
        <v>1285</v>
      </c>
      <c r="E1229" s="3" t="str">
        <v>Ennetbaden</v>
      </c>
      <c r="G1229" s="17">
        <v>3910</v>
      </c>
      <c r="H1229" s="17" t="s">
        <v>4523</v>
      </c>
    </row>
    <row r="1230" spans="1:8" x14ac:dyDescent="0.2">
      <c r="A1230" s="3">
        <v>1483</v>
      </c>
      <c r="B1230" s="3" t="s">
        <v>1314</v>
      </c>
      <c r="C1230" s="3" t="s">
        <v>1315</v>
      </c>
      <c r="D1230" s="3" t="s">
        <v>1285</v>
      </c>
      <c r="E1230" s="3" t="str">
        <v>Fislisbach</v>
      </c>
      <c r="G1230" s="17">
        <v>3911</v>
      </c>
      <c r="H1230" s="17" t="s">
        <v>4522</v>
      </c>
    </row>
    <row r="1231" spans="1:8" x14ac:dyDescent="0.2">
      <c r="A1231" s="3">
        <v>1483</v>
      </c>
      <c r="B1231" s="3" t="s">
        <v>1316</v>
      </c>
      <c r="C1231" s="3" t="s">
        <v>1315</v>
      </c>
      <c r="D1231" s="3" t="s">
        <v>1285</v>
      </c>
      <c r="E1231" s="3" t="str">
        <v>Freienwil</v>
      </c>
      <c r="G1231" s="17">
        <v>3912</v>
      </c>
      <c r="H1231" s="17" t="s">
        <v>4522</v>
      </c>
    </row>
    <row r="1232" spans="1:8" x14ac:dyDescent="0.2">
      <c r="A1232" s="3">
        <v>1484</v>
      </c>
      <c r="B1232" s="3" t="s">
        <v>1317</v>
      </c>
      <c r="C1232" s="3" t="s">
        <v>1315</v>
      </c>
      <c r="D1232" s="3" t="s">
        <v>1285</v>
      </c>
      <c r="E1232" s="3" t="str">
        <v>Gebenstorf</v>
      </c>
      <c r="G1232" s="17">
        <v>3913</v>
      </c>
      <c r="H1232" s="17" t="s">
        <v>4531</v>
      </c>
    </row>
    <row r="1233" spans="1:8" x14ac:dyDescent="0.2">
      <c r="A1233" s="3">
        <v>1484</v>
      </c>
      <c r="B1233" s="3" t="s">
        <v>1318</v>
      </c>
      <c r="C1233" s="3" t="s">
        <v>1315</v>
      </c>
      <c r="D1233" s="3" t="s">
        <v>1285</v>
      </c>
      <c r="E1233" s="3" t="str">
        <v>Killwangen</v>
      </c>
      <c r="G1233" s="17">
        <v>3914</v>
      </c>
      <c r="H1233" s="17" t="s">
        <v>4522</v>
      </c>
    </row>
    <row r="1234" spans="1:8" x14ac:dyDescent="0.2">
      <c r="A1234" s="3">
        <v>1567</v>
      </c>
      <c r="B1234" s="3" t="s">
        <v>1319</v>
      </c>
      <c r="C1234" s="3" t="s">
        <v>1320</v>
      </c>
      <c r="D1234" s="3" t="s">
        <v>1285</v>
      </c>
      <c r="E1234" s="3" t="str">
        <v>Künten</v>
      </c>
      <c r="G1234" s="17">
        <v>3916</v>
      </c>
      <c r="H1234" s="17" t="s">
        <v>4522</v>
      </c>
    </row>
    <row r="1235" spans="1:8" x14ac:dyDescent="0.2">
      <c r="A1235" s="3">
        <v>1568</v>
      </c>
      <c r="B1235" s="3" t="s">
        <v>1321</v>
      </c>
      <c r="C1235" s="3" t="s">
        <v>1320</v>
      </c>
      <c r="D1235" s="3" t="s">
        <v>1285</v>
      </c>
      <c r="E1235" s="3" t="str">
        <v>Mägenwil</v>
      </c>
      <c r="G1235" s="17">
        <v>3917</v>
      </c>
      <c r="H1235" s="17" t="s">
        <v>4522</v>
      </c>
    </row>
    <row r="1236" spans="1:8" x14ac:dyDescent="0.2">
      <c r="A1236" s="3">
        <v>1563</v>
      </c>
      <c r="B1236" s="3" t="s">
        <v>1322</v>
      </c>
      <c r="C1236" s="3" t="s">
        <v>1323</v>
      </c>
      <c r="D1236" s="3" t="s">
        <v>1285</v>
      </c>
      <c r="E1236" s="3" t="str">
        <v>Mellingen</v>
      </c>
      <c r="G1236" s="17">
        <v>3918</v>
      </c>
      <c r="H1236" s="17" t="s">
        <v>4522</v>
      </c>
    </row>
    <row r="1237" spans="1:8" x14ac:dyDescent="0.2">
      <c r="A1237" s="3">
        <v>1564</v>
      </c>
      <c r="B1237" s="3" t="s">
        <v>1324</v>
      </c>
      <c r="C1237" s="3" t="s">
        <v>1323</v>
      </c>
      <c r="D1237" s="3" t="s">
        <v>1285</v>
      </c>
      <c r="E1237" s="3" t="str">
        <v>Neuenhof</v>
      </c>
      <c r="G1237" s="17">
        <v>3919</v>
      </c>
      <c r="H1237" s="17" t="s">
        <v>4522</v>
      </c>
    </row>
    <row r="1238" spans="1:8" x14ac:dyDescent="0.2">
      <c r="A1238" s="3">
        <v>1773</v>
      </c>
      <c r="B1238" s="3" t="s">
        <v>1325</v>
      </c>
      <c r="C1238" s="3" t="s">
        <v>1323</v>
      </c>
      <c r="D1238" s="3" t="s">
        <v>1285</v>
      </c>
      <c r="E1238" s="3" t="str">
        <v>Niederrohrdorf</v>
      </c>
      <c r="G1238" s="17">
        <v>3920</v>
      </c>
      <c r="H1238" s="17" t="s">
        <v>4523</v>
      </c>
    </row>
    <row r="1239" spans="1:8" x14ac:dyDescent="0.2">
      <c r="A1239" s="3">
        <v>1773</v>
      </c>
      <c r="B1239" s="3" t="s">
        <v>1326</v>
      </c>
      <c r="C1239" s="3" t="s">
        <v>1323</v>
      </c>
      <c r="D1239" s="3" t="s">
        <v>1285</v>
      </c>
      <c r="E1239" s="3" t="str">
        <v>Oberrohrdorf</v>
      </c>
      <c r="G1239" s="17">
        <v>3922</v>
      </c>
      <c r="H1239" s="17" t="s">
        <v>4521</v>
      </c>
    </row>
    <row r="1240" spans="1:8" x14ac:dyDescent="0.2">
      <c r="A1240" s="3">
        <v>1773</v>
      </c>
      <c r="B1240" s="3" t="s">
        <v>1327</v>
      </c>
      <c r="C1240" s="3" t="s">
        <v>1323</v>
      </c>
      <c r="D1240" s="3" t="s">
        <v>1285</v>
      </c>
      <c r="E1240" s="3" t="str">
        <v>Obersiggenthal</v>
      </c>
      <c r="G1240" s="17">
        <v>3923</v>
      </c>
      <c r="H1240" s="17" t="s">
        <v>4522</v>
      </c>
    </row>
    <row r="1241" spans="1:8" x14ac:dyDescent="0.2">
      <c r="A1241" s="3">
        <v>1470</v>
      </c>
      <c r="B1241" s="3" t="s">
        <v>1328</v>
      </c>
      <c r="C1241" s="3" t="s">
        <v>1329</v>
      </c>
      <c r="D1241" s="3" t="s">
        <v>1285</v>
      </c>
      <c r="E1241" s="3" t="str">
        <v>Remetschwil</v>
      </c>
      <c r="G1241" s="17">
        <v>3924</v>
      </c>
      <c r="H1241" s="17" t="s">
        <v>4523</v>
      </c>
    </row>
    <row r="1242" spans="1:8" x14ac:dyDescent="0.2">
      <c r="A1242" s="3">
        <v>1473</v>
      </c>
      <c r="B1242" s="3" t="s">
        <v>1330</v>
      </c>
      <c r="C1242" s="3" t="s">
        <v>1329</v>
      </c>
      <c r="D1242" s="3" t="s">
        <v>1285</v>
      </c>
      <c r="E1242" s="3" t="str">
        <v>Spreitenbach</v>
      </c>
      <c r="G1242" s="17">
        <v>3925</v>
      </c>
      <c r="H1242" s="17" t="s">
        <v>4523</v>
      </c>
    </row>
    <row r="1243" spans="1:8" x14ac:dyDescent="0.2">
      <c r="A1243" s="3">
        <v>1473</v>
      </c>
      <c r="B1243" s="3" t="s">
        <v>1330</v>
      </c>
      <c r="C1243" s="3" t="s">
        <v>1329</v>
      </c>
      <c r="D1243" s="3" t="s">
        <v>1285</v>
      </c>
      <c r="E1243" s="3" t="str">
        <v>Stetten (AG)</v>
      </c>
      <c r="G1243" s="17">
        <v>3926</v>
      </c>
      <c r="H1243" s="17" t="s">
        <v>4522</v>
      </c>
    </row>
    <row r="1244" spans="1:8" x14ac:dyDescent="0.2">
      <c r="A1244" s="3">
        <v>1475</v>
      </c>
      <c r="B1244" s="3" t="s">
        <v>1331</v>
      </c>
      <c r="C1244" s="3" t="s">
        <v>1329</v>
      </c>
      <c r="D1244" s="3" t="s">
        <v>1285</v>
      </c>
      <c r="E1244" s="3" t="str">
        <v>Turgi</v>
      </c>
      <c r="G1244" s="17">
        <v>3927</v>
      </c>
      <c r="H1244" s="17" t="s">
        <v>4523</v>
      </c>
    </row>
    <row r="1245" spans="1:8" x14ac:dyDescent="0.2">
      <c r="A1245" s="3">
        <v>1475</v>
      </c>
      <c r="B1245" s="3" t="s">
        <v>1332</v>
      </c>
      <c r="C1245" s="3" t="s">
        <v>1329</v>
      </c>
      <c r="D1245" s="3" t="s">
        <v>1285</v>
      </c>
      <c r="E1245" s="3" t="str">
        <v>Untersiggenthal</v>
      </c>
      <c r="G1245" s="17">
        <v>3928</v>
      </c>
      <c r="H1245" s="17" t="s">
        <v>4523</v>
      </c>
    </row>
    <row r="1246" spans="1:8" x14ac:dyDescent="0.2">
      <c r="A1246" s="3">
        <v>1475</v>
      </c>
      <c r="B1246" s="3" t="s">
        <v>1333</v>
      </c>
      <c r="C1246" s="3" t="s">
        <v>1329</v>
      </c>
      <c r="D1246" s="3" t="s">
        <v>1285</v>
      </c>
      <c r="E1246" s="3" t="str">
        <v>Wettingen</v>
      </c>
      <c r="G1246" s="17">
        <v>3929</v>
      </c>
      <c r="H1246" s="17" t="s">
        <v>4523</v>
      </c>
    </row>
    <row r="1247" spans="1:8" x14ac:dyDescent="0.2">
      <c r="A1247" s="3">
        <v>1486</v>
      </c>
      <c r="B1247" s="3" t="s">
        <v>1334</v>
      </c>
      <c r="C1247" s="3" t="s">
        <v>1329</v>
      </c>
      <c r="D1247" s="3" t="s">
        <v>1285</v>
      </c>
      <c r="E1247" s="3" t="str">
        <v>Wohlenschwil</v>
      </c>
      <c r="G1247" s="17">
        <v>3930</v>
      </c>
      <c r="H1247" s="17" t="s">
        <v>4521</v>
      </c>
    </row>
    <row r="1248" spans="1:8" x14ac:dyDescent="0.2">
      <c r="A1248" s="3">
        <v>1489</v>
      </c>
      <c r="B1248" s="3" t="s">
        <v>1335</v>
      </c>
      <c r="C1248" s="3" t="s">
        <v>1329</v>
      </c>
      <c r="D1248" s="3" t="s">
        <v>1285</v>
      </c>
      <c r="E1248" s="3" t="str">
        <v>Würenlingen</v>
      </c>
      <c r="G1248" s="17">
        <v>3931</v>
      </c>
      <c r="H1248" s="17" t="s">
        <v>4521</v>
      </c>
    </row>
    <row r="1249" spans="1:8" x14ac:dyDescent="0.2">
      <c r="A1249" s="3">
        <v>1541</v>
      </c>
      <c r="B1249" s="3" t="s">
        <v>1336</v>
      </c>
      <c r="C1249" s="3" t="s">
        <v>1329</v>
      </c>
      <c r="D1249" s="3" t="s">
        <v>1285</v>
      </c>
      <c r="E1249" s="3" t="str">
        <v>Würenlos</v>
      </c>
      <c r="G1249" s="17">
        <v>3932</v>
      </c>
      <c r="H1249" s="17" t="s">
        <v>4522</v>
      </c>
    </row>
    <row r="1250" spans="1:8" x14ac:dyDescent="0.2">
      <c r="A1250" s="3">
        <v>1541</v>
      </c>
      <c r="B1250" s="3" t="s">
        <v>1337</v>
      </c>
      <c r="C1250" s="3" t="s">
        <v>1329</v>
      </c>
      <c r="D1250" s="3" t="s">
        <v>1285</v>
      </c>
      <c r="E1250" s="3" t="str">
        <v>Ehrendingen</v>
      </c>
      <c r="G1250" s="17">
        <v>3933</v>
      </c>
      <c r="H1250" s="17" t="s">
        <v>4522</v>
      </c>
    </row>
    <row r="1251" spans="1:8" x14ac:dyDescent="0.2">
      <c r="A1251" s="3">
        <v>1542</v>
      </c>
      <c r="B1251" s="3" t="s">
        <v>1338</v>
      </c>
      <c r="C1251" s="3" t="s">
        <v>1329</v>
      </c>
      <c r="D1251" s="3" t="s">
        <v>1285</v>
      </c>
      <c r="E1251" s="3" t="str">
        <v>Arni (AG)</v>
      </c>
      <c r="G1251" s="17">
        <v>3934</v>
      </c>
      <c r="H1251" s="17" t="s">
        <v>4522</v>
      </c>
    </row>
    <row r="1252" spans="1:8" x14ac:dyDescent="0.2">
      <c r="A1252" s="3">
        <v>1468</v>
      </c>
      <c r="B1252" s="3" t="s">
        <v>1339</v>
      </c>
      <c r="C1252" s="3" t="s">
        <v>1340</v>
      </c>
      <c r="D1252" s="3" t="s">
        <v>1285</v>
      </c>
      <c r="E1252" s="3" t="str">
        <v>Berikon</v>
      </c>
      <c r="G1252" s="17">
        <v>3935</v>
      </c>
      <c r="H1252" s="17" t="s">
        <v>4522</v>
      </c>
    </row>
    <row r="1253" spans="1:8" x14ac:dyDescent="0.2">
      <c r="A1253" s="3">
        <v>1474</v>
      </c>
      <c r="B1253" s="3" t="s">
        <v>1341</v>
      </c>
      <c r="C1253" s="3" t="s">
        <v>1340</v>
      </c>
      <c r="D1253" s="3" t="s">
        <v>1285</v>
      </c>
      <c r="E1253" s="3" t="str">
        <v>Bremgarten (AG)</v>
      </c>
      <c r="G1253" s="17">
        <v>3937</v>
      </c>
      <c r="H1253" s="17" t="s">
        <v>4521</v>
      </c>
    </row>
    <row r="1254" spans="1:8" x14ac:dyDescent="0.2">
      <c r="A1254" s="3">
        <v>1673</v>
      </c>
      <c r="B1254" s="3" t="s">
        <v>1342</v>
      </c>
      <c r="C1254" s="3" t="s">
        <v>1342</v>
      </c>
      <c r="D1254" s="3" t="s">
        <v>1285</v>
      </c>
      <c r="E1254" s="3" t="str">
        <v>Büttikon</v>
      </c>
      <c r="G1254" s="17">
        <v>3938</v>
      </c>
      <c r="H1254" s="17" t="s">
        <v>4522</v>
      </c>
    </row>
    <row r="1255" spans="1:8" x14ac:dyDescent="0.2">
      <c r="A1255" s="3">
        <v>1681</v>
      </c>
      <c r="B1255" s="3" t="s">
        <v>1343</v>
      </c>
      <c r="C1255" s="3" t="s">
        <v>1344</v>
      </c>
      <c r="D1255" s="3" t="s">
        <v>1285</v>
      </c>
      <c r="E1255" s="3" t="str">
        <v>Dottikon</v>
      </c>
      <c r="G1255" s="17">
        <v>3939</v>
      </c>
      <c r="H1255" s="17" t="s">
        <v>4521</v>
      </c>
    </row>
    <row r="1256" spans="1:8" x14ac:dyDescent="0.2">
      <c r="A1256" s="3">
        <v>1681</v>
      </c>
      <c r="B1256" s="3" t="s">
        <v>1345</v>
      </c>
      <c r="C1256" s="3" t="s">
        <v>1344</v>
      </c>
      <c r="D1256" s="3" t="s">
        <v>1285</v>
      </c>
      <c r="E1256" s="3" t="str">
        <v>Eggenwil</v>
      </c>
      <c r="G1256" s="17">
        <v>3940</v>
      </c>
      <c r="H1256" s="17" t="s">
        <v>4521</v>
      </c>
    </row>
    <row r="1257" spans="1:8" x14ac:dyDescent="0.2">
      <c r="A1257" s="3">
        <v>1608</v>
      </c>
      <c r="B1257" s="3" t="s">
        <v>1346</v>
      </c>
      <c r="C1257" s="3" t="s">
        <v>1346</v>
      </c>
      <c r="D1257" s="3" t="s">
        <v>1285</v>
      </c>
      <c r="E1257" s="3" t="str">
        <v>Fischbach-Göslikon</v>
      </c>
      <c r="G1257" s="17">
        <v>3942</v>
      </c>
      <c r="H1257" s="17" t="s">
        <v>4521</v>
      </c>
    </row>
    <row r="1258" spans="1:8" x14ac:dyDescent="0.2">
      <c r="A1258" s="3">
        <v>1689</v>
      </c>
      <c r="B1258" s="3" t="s">
        <v>1347</v>
      </c>
      <c r="C1258" s="3" t="s">
        <v>1348</v>
      </c>
      <c r="D1258" s="3" t="s">
        <v>1285</v>
      </c>
      <c r="E1258" s="3" t="str">
        <v>Hägglingen</v>
      </c>
      <c r="G1258" s="17">
        <v>3943</v>
      </c>
      <c r="H1258" s="17" t="s">
        <v>4522</v>
      </c>
    </row>
    <row r="1259" spans="1:8" x14ac:dyDescent="0.2">
      <c r="A1259" s="3">
        <v>1553</v>
      </c>
      <c r="B1259" s="3" t="s">
        <v>1349</v>
      </c>
      <c r="C1259" s="3" t="s">
        <v>1349</v>
      </c>
      <c r="D1259" s="3" t="s">
        <v>1285</v>
      </c>
      <c r="E1259" s="3" t="str">
        <v>Jonen</v>
      </c>
      <c r="G1259" s="17">
        <v>3944</v>
      </c>
      <c r="H1259" s="17" t="s">
        <v>4522</v>
      </c>
    </row>
    <row r="1260" spans="1:8" x14ac:dyDescent="0.2">
      <c r="A1260" s="3">
        <v>1673</v>
      </c>
      <c r="B1260" s="3" t="s">
        <v>1350</v>
      </c>
      <c r="C1260" s="3" t="s">
        <v>1351</v>
      </c>
      <c r="D1260" s="3" t="s">
        <v>1285</v>
      </c>
      <c r="E1260" s="3" t="str">
        <v>Niederwil (AG)</v>
      </c>
      <c r="G1260" s="17">
        <v>3945</v>
      </c>
      <c r="H1260" s="17" t="s">
        <v>4521</v>
      </c>
    </row>
    <row r="1261" spans="1:8" x14ac:dyDescent="0.2">
      <c r="A1261" s="3">
        <v>1686</v>
      </c>
      <c r="B1261" s="3" t="s">
        <v>1352</v>
      </c>
      <c r="C1261" s="3" t="s">
        <v>1353</v>
      </c>
      <c r="D1261" s="3" t="s">
        <v>1285</v>
      </c>
      <c r="E1261" s="3" t="str">
        <v>Oberlunkhofen</v>
      </c>
      <c r="G1261" s="17">
        <v>3946</v>
      </c>
      <c r="H1261" s="17" t="s">
        <v>4521</v>
      </c>
    </row>
    <row r="1262" spans="1:8" x14ac:dyDescent="0.2">
      <c r="A1262" s="3">
        <v>1692</v>
      </c>
      <c r="B1262" s="3" t="s">
        <v>1354</v>
      </c>
      <c r="C1262" s="3" t="s">
        <v>1354</v>
      </c>
      <c r="D1262" s="3" t="s">
        <v>1285</v>
      </c>
      <c r="E1262" s="3" t="str">
        <v>Oberwil-Lieli</v>
      </c>
      <c r="G1262" s="17">
        <v>3947</v>
      </c>
      <c r="H1262" s="17" t="s">
        <v>4522</v>
      </c>
    </row>
    <row r="1263" spans="1:8" x14ac:dyDescent="0.2">
      <c r="A1263" s="3">
        <v>1680</v>
      </c>
      <c r="B1263" s="3" t="s">
        <v>1355</v>
      </c>
      <c r="C1263" s="3" t="s">
        <v>1356</v>
      </c>
      <c r="D1263" s="3" t="s">
        <v>1285</v>
      </c>
      <c r="E1263" s="3" t="str">
        <v>Rudolfstetten-Friedlisberg</v>
      </c>
      <c r="G1263" s="17">
        <v>3948</v>
      </c>
      <c r="H1263" s="17" t="s">
        <v>4522</v>
      </c>
    </row>
    <row r="1264" spans="1:8" x14ac:dyDescent="0.2">
      <c r="A1264" s="3">
        <v>1684</v>
      </c>
      <c r="B1264" s="3" t="s">
        <v>1357</v>
      </c>
      <c r="C1264" s="3" t="s">
        <v>1356</v>
      </c>
      <c r="D1264" s="3" t="s">
        <v>1285</v>
      </c>
      <c r="E1264" s="3" t="str">
        <v>Sarmenstorf</v>
      </c>
      <c r="G1264" s="17">
        <v>3949</v>
      </c>
      <c r="H1264" s="17" t="s">
        <v>4521</v>
      </c>
    </row>
    <row r="1265" spans="1:8" x14ac:dyDescent="0.2">
      <c r="A1265" s="3">
        <v>1674</v>
      </c>
      <c r="B1265" s="3" t="s">
        <v>1358</v>
      </c>
      <c r="C1265" s="3" t="s">
        <v>1358</v>
      </c>
      <c r="D1265" s="3" t="s">
        <v>1285</v>
      </c>
      <c r="E1265" s="3" t="str">
        <v>Tägerig</v>
      </c>
      <c r="G1265" s="17">
        <v>3951</v>
      </c>
      <c r="H1265" s="17" t="s">
        <v>4521</v>
      </c>
    </row>
    <row r="1266" spans="1:8" x14ac:dyDescent="0.2">
      <c r="A1266" s="3">
        <v>1680</v>
      </c>
      <c r="B1266" s="3" t="s">
        <v>1359</v>
      </c>
      <c r="C1266" s="3" t="s">
        <v>1360</v>
      </c>
      <c r="D1266" s="3" t="s">
        <v>1285</v>
      </c>
      <c r="E1266" s="3" t="str">
        <v>Uezwil</v>
      </c>
      <c r="G1266" s="17">
        <v>3952</v>
      </c>
      <c r="H1266" s="17" t="s">
        <v>4521</v>
      </c>
    </row>
    <row r="1267" spans="1:8" x14ac:dyDescent="0.2">
      <c r="A1267" s="3">
        <v>1673</v>
      </c>
      <c r="B1267" s="3" t="s">
        <v>1361</v>
      </c>
      <c r="C1267" s="3" t="s">
        <v>1362</v>
      </c>
      <c r="D1267" s="3" t="s">
        <v>1285</v>
      </c>
      <c r="E1267" s="3" t="str">
        <v>Unterlunkhofen</v>
      </c>
      <c r="G1267" s="17">
        <v>3953</v>
      </c>
      <c r="H1267" s="17" t="s">
        <v>4521</v>
      </c>
    </row>
    <row r="1268" spans="1:8" x14ac:dyDescent="0.2">
      <c r="A1268" s="3">
        <v>1673</v>
      </c>
      <c r="B1268" s="3" t="s">
        <v>1363</v>
      </c>
      <c r="C1268" s="3" t="s">
        <v>1362</v>
      </c>
      <c r="D1268" s="3" t="s">
        <v>1285</v>
      </c>
      <c r="E1268" s="3" t="str">
        <v>Villmergen</v>
      </c>
      <c r="G1268" s="17">
        <v>3954</v>
      </c>
      <c r="H1268" s="17" t="s">
        <v>4522</v>
      </c>
    </row>
    <row r="1269" spans="1:8" x14ac:dyDescent="0.2">
      <c r="A1269" s="3">
        <v>1673</v>
      </c>
      <c r="B1269" s="3" t="s">
        <v>1362</v>
      </c>
      <c r="C1269" s="3" t="s">
        <v>1362</v>
      </c>
      <c r="D1269" s="3" t="s">
        <v>1285</v>
      </c>
      <c r="E1269" s="3" t="str">
        <v>Widen</v>
      </c>
      <c r="G1269" s="17">
        <v>3955</v>
      </c>
      <c r="H1269" s="17" t="s">
        <v>4522</v>
      </c>
    </row>
    <row r="1270" spans="1:8" x14ac:dyDescent="0.2">
      <c r="A1270" s="3">
        <v>1675</v>
      </c>
      <c r="B1270" s="3" t="s">
        <v>1364</v>
      </c>
      <c r="C1270" s="3" t="s">
        <v>1362</v>
      </c>
      <c r="D1270" s="3" t="s">
        <v>1285</v>
      </c>
      <c r="E1270" s="3" t="str">
        <v>Wohlen (AG)</v>
      </c>
      <c r="G1270" s="17">
        <v>3956</v>
      </c>
      <c r="H1270" s="17" t="s">
        <v>4522</v>
      </c>
    </row>
    <row r="1271" spans="1:8" x14ac:dyDescent="0.2">
      <c r="A1271" s="3">
        <v>1676</v>
      </c>
      <c r="B1271" s="3" t="s">
        <v>1365</v>
      </c>
      <c r="C1271" s="3" t="s">
        <v>1366</v>
      </c>
      <c r="D1271" s="3" t="s">
        <v>1285</v>
      </c>
      <c r="E1271" s="3" t="str">
        <v>Zufikon</v>
      </c>
      <c r="G1271" s="17">
        <v>3957</v>
      </c>
      <c r="H1271" s="17" t="s">
        <v>4522</v>
      </c>
    </row>
    <row r="1272" spans="1:8" x14ac:dyDescent="0.2">
      <c r="A1272" s="3">
        <v>1677</v>
      </c>
      <c r="B1272" s="3" t="s">
        <v>1367</v>
      </c>
      <c r="C1272" s="3" t="s">
        <v>1366</v>
      </c>
      <c r="D1272" s="3" t="s">
        <v>1285</v>
      </c>
      <c r="E1272" s="3" t="str">
        <v>Islisberg</v>
      </c>
      <c r="G1272" s="17">
        <v>3960</v>
      </c>
      <c r="H1272" s="17" t="s">
        <v>4521</v>
      </c>
    </row>
    <row r="1273" spans="1:8" x14ac:dyDescent="0.2">
      <c r="A1273" s="3">
        <v>1678</v>
      </c>
      <c r="B1273" s="3" t="s">
        <v>1366</v>
      </c>
      <c r="C1273" s="3" t="s">
        <v>1366</v>
      </c>
      <c r="D1273" s="3" t="s">
        <v>1285</v>
      </c>
      <c r="E1273" s="3" t="str">
        <v>Auenstein</v>
      </c>
      <c r="G1273" s="17">
        <v>3961</v>
      </c>
      <c r="H1273" s="17" t="s">
        <v>4522</v>
      </c>
    </row>
    <row r="1274" spans="1:8" x14ac:dyDescent="0.2">
      <c r="A1274" s="3">
        <v>1679</v>
      </c>
      <c r="B1274" s="3" t="s">
        <v>1368</v>
      </c>
      <c r="C1274" s="3" t="s">
        <v>1366</v>
      </c>
      <c r="D1274" s="3" t="s">
        <v>1285</v>
      </c>
      <c r="E1274" s="3" t="str">
        <v>Birr</v>
      </c>
      <c r="G1274" s="17">
        <v>3963</v>
      </c>
      <c r="H1274" s="17" t="s">
        <v>4522</v>
      </c>
    </row>
    <row r="1275" spans="1:8" x14ac:dyDescent="0.2">
      <c r="A1275" s="3">
        <v>1670</v>
      </c>
      <c r="B1275" s="3" t="s">
        <v>1369</v>
      </c>
      <c r="C1275" s="3" t="s">
        <v>1369</v>
      </c>
      <c r="D1275" s="3" t="s">
        <v>1285</v>
      </c>
      <c r="E1275" s="3" t="str">
        <v>Birrhard</v>
      </c>
      <c r="G1275" s="17">
        <v>3965</v>
      </c>
      <c r="H1275" s="17" t="s">
        <v>4521</v>
      </c>
    </row>
    <row r="1276" spans="1:8" x14ac:dyDescent="0.2">
      <c r="A1276" s="3">
        <v>1670</v>
      </c>
      <c r="B1276" s="3" t="s">
        <v>1370</v>
      </c>
      <c r="C1276" s="3" t="s">
        <v>1369</v>
      </c>
      <c r="D1276" s="3" t="s">
        <v>1285</v>
      </c>
      <c r="E1276" s="3" t="str">
        <v>Brugg</v>
      </c>
      <c r="G1276" s="17">
        <v>3966</v>
      </c>
      <c r="H1276" s="17" t="s">
        <v>4521</v>
      </c>
    </row>
    <row r="1277" spans="1:8" x14ac:dyDescent="0.2">
      <c r="A1277" s="3">
        <v>1670</v>
      </c>
      <c r="B1277" s="3" t="s">
        <v>1371</v>
      </c>
      <c r="C1277" s="3" t="s">
        <v>1369</v>
      </c>
      <c r="D1277" s="3" t="s">
        <v>1285</v>
      </c>
      <c r="E1277" s="3" t="str">
        <v>Habsburg</v>
      </c>
      <c r="G1277" s="17">
        <v>3967</v>
      </c>
      <c r="H1277" s="17" t="s">
        <v>4522</v>
      </c>
    </row>
    <row r="1278" spans="1:8" x14ac:dyDescent="0.2">
      <c r="A1278" s="3">
        <v>1674</v>
      </c>
      <c r="B1278" s="3" t="s">
        <v>1372</v>
      </c>
      <c r="C1278" s="3" t="s">
        <v>1369</v>
      </c>
      <c r="D1278" s="3" t="s">
        <v>1285</v>
      </c>
      <c r="E1278" s="3" t="str">
        <v>Hausen (AG)</v>
      </c>
      <c r="G1278" s="17">
        <v>3968</v>
      </c>
      <c r="H1278" s="17" t="s">
        <v>4521</v>
      </c>
    </row>
    <row r="1279" spans="1:8" x14ac:dyDescent="0.2">
      <c r="A1279" s="3">
        <v>1674</v>
      </c>
      <c r="B1279" s="3" t="s">
        <v>1373</v>
      </c>
      <c r="C1279" s="3" t="s">
        <v>1369</v>
      </c>
      <c r="D1279" s="3" t="s">
        <v>1285</v>
      </c>
      <c r="E1279" s="3" t="str">
        <v>Lupfig</v>
      </c>
      <c r="G1279" s="17">
        <v>3970</v>
      </c>
      <c r="H1279" s="17" t="s">
        <v>4521</v>
      </c>
    </row>
    <row r="1280" spans="1:8" x14ac:dyDescent="0.2">
      <c r="A1280" s="3">
        <v>1675</v>
      </c>
      <c r="B1280" s="3" t="s">
        <v>1374</v>
      </c>
      <c r="C1280" s="3" t="s">
        <v>1369</v>
      </c>
      <c r="D1280" s="3" t="s">
        <v>1285</v>
      </c>
      <c r="E1280" s="3" t="str">
        <v>Mandach</v>
      </c>
      <c r="G1280" s="17">
        <v>3971</v>
      </c>
      <c r="H1280" s="17" t="s">
        <v>4522</v>
      </c>
    </row>
    <row r="1281" spans="1:8" x14ac:dyDescent="0.2">
      <c r="A1281" s="3">
        <v>1675</v>
      </c>
      <c r="B1281" s="3" t="s">
        <v>1375</v>
      </c>
      <c r="C1281" s="3" t="s">
        <v>1369</v>
      </c>
      <c r="D1281" s="3" t="s">
        <v>1285</v>
      </c>
      <c r="E1281" s="3" t="str">
        <v>Mönthal</v>
      </c>
      <c r="G1281" s="17">
        <v>3972</v>
      </c>
      <c r="H1281" s="17" t="s">
        <v>4521</v>
      </c>
    </row>
    <row r="1282" spans="1:8" x14ac:dyDescent="0.2">
      <c r="A1282" s="3">
        <v>1685</v>
      </c>
      <c r="B1282" s="3" t="s">
        <v>1376</v>
      </c>
      <c r="C1282" s="3" t="s">
        <v>1377</v>
      </c>
      <c r="D1282" s="3" t="s">
        <v>1285</v>
      </c>
      <c r="E1282" s="3" t="str">
        <v>Mülligen</v>
      </c>
      <c r="G1282" s="17">
        <v>3973</v>
      </c>
      <c r="H1282" s="17" t="s">
        <v>4521</v>
      </c>
    </row>
    <row r="1283" spans="1:8" x14ac:dyDescent="0.2">
      <c r="A1283" s="3">
        <v>1686</v>
      </c>
      <c r="B1283" s="3" t="s">
        <v>1378</v>
      </c>
      <c r="C1283" s="3" t="s">
        <v>1377</v>
      </c>
      <c r="D1283" s="3" t="s">
        <v>1285</v>
      </c>
      <c r="E1283" s="3" t="str">
        <v>Remigen</v>
      </c>
      <c r="G1283" s="17">
        <v>3974</v>
      </c>
      <c r="H1283" s="17" t="s">
        <v>4522</v>
      </c>
    </row>
    <row r="1284" spans="1:8" x14ac:dyDescent="0.2">
      <c r="A1284" s="3">
        <v>1687</v>
      </c>
      <c r="B1284" s="3" t="s">
        <v>1377</v>
      </c>
      <c r="C1284" s="3" t="s">
        <v>1377</v>
      </c>
      <c r="D1284" s="3" t="s">
        <v>1285</v>
      </c>
      <c r="E1284" s="3" t="str">
        <v>Riniken</v>
      </c>
      <c r="G1284" s="17">
        <v>3975</v>
      </c>
      <c r="H1284" s="17" t="s">
        <v>4522</v>
      </c>
    </row>
    <row r="1285" spans="1:8" x14ac:dyDescent="0.2">
      <c r="A1285" s="3">
        <v>1687</v>
      </c>
      <c r="B1285" s="3" t="s">
        <v>1379</v>
      </c>
      <c r="C1285" s="3" t="s">
        <v>1377</v>
      </c>
      <c r="D1285" s="3" t="s">
        <v>1285</v>
      </c>
      <c r="E1285" s="3" t="str">
        <v>Rüfenach</v>
      </c>
      <c r="G1285" s="17">
        <v>3976</v>
      </c>
      <c r="H1285" s="17" t="s">
        <v>4521</v>
      </c>
    </row>
    <row r="1286" spans="1:8" x14ac:dyDescent="0.2">
      <c r="A1286" s="3">
        <v>1687</v>
      </c>
      <c r="B1286" s="3" t="s">
        <v>1380</v>
      </c>
      <c r="C1286" s="3" t="s">
        <v>1377</v>
      </c>
      <c r="D1286" s="3" t="s">
        <v>1285</v>
      </c>
      <c r="E1286" s="3" t="str">
        <v>Thalheim (AG)</v>
      </c>
      <c r="G1286" s="17">
        <v>3977</v>
      </c>
      <c r="H1286" s="17" t="s">
        <v>4521</v>
      </c>
    </row>
    <row r="1287" spans="1:8" x14ac:dyDescent="0.2">
      <c r="A1287" s="3">
        <v>1688</v>
      </c>
      <c r="B1287" s="3" t="s">
        <v>1381</v>
      </c>
      <c r="C1287" s="3" t="s">
        <v>1377</v>
      </c>
      <c r="D1287" s="3" t="s">
        <v>1285</v>
      </c>
      <c r="E1287" s="3" t="str">
        <v>Veltheim (AG)</v>
      </c>
      <c r="G1287" s="17">
        <v>3978</v>
      </c>
      <c r="H1287" s="17" t="s">
        <v>4521</v>
      </c>
    </row>
    <row r="1288" spans="1:8" x14ac:dyDescent="0.2">
      <c r="A1288" s="3">
        <v>1688</v>
      </c>
      <c r="B1288" s="3" t="s">
        <v>1382</v>
      </c>
      <c r="C1288" s="3" t="s">
        <v>1377</v>
      </c>
      <c r="D1288" s="3" t="s">
        <v>1285</v>
      </c>
      <c r="E1288" s="3" t="str">
        <v>Villigen</v>
      </c>
      <c r="G1288" s="17">
        <v>3979</v>
      </c>
      <c r="H1288" s="17" t="s">
        <v>4521</v>
      </c>
    </row>
    <row r="1289" spans="1:8" x14ac:dyDescent="0.2">
      <c r="A1289" s="3">
        <v>1697</v>
      </c>
      <c r="B1289" s="3" t="s">
        <v>1383</v>
      </c>
      <c r="C1289" s="3" t="s">
        <v>1377</v>
      </c>
      <c r="D1289" s="3" t="s">
        <v>1285</v>
      </c>
      <c r="E1289" s="3" t="str">
        <v>Villnachern</v>
      </c>
      <c r="G1289" s="17">
        <v>3982</v>
      </c>
      <c r="H1289" s="17" t="s">
        <v>4521</v>
      </c>
    </row>
    <row r="1290" spans="1:8" x14ac:dyDescent="0.2">
      <c r="A1290" s="3">
        <v>1697</v>
      </c>
      <c r="B1290" s="3" t="s">
        <v>1384</v>
      </c>
      <c r="C1290" s="3" t="s">
        <v>1377</v>
      </c>
      <c r="D1290" s="3" t="s">
        <v>1285</v>
      </c>
      <c r="E1290" s="3" t="str">
        <v>Windisch</v>
      </c>
      <c r="G1290" s="17">
        <v>3983</v>
      </c>
      <c r="H1290" s="17" t="s">
        <v>4531</v>
      </c>
    </row>
    <row r="1291" spans="1:8" x14ac:dyDescent="0.2">
      <c r="A1291" s="3">
        <v>1694</v>
      </c>
      <c r="B1291" s="3" t="s">
        <v>1385</v>
      </c>
      <c r="C1291" s="3" t="s">
        <v>1386</v>
      </c>
      <c r="D1291" s="3" t="s">
        <v>1285</v>
      </c>
      <c r="E1291" s="3" t="str">
        <v>Bözberg</v>
      </c>
      <c r="G1291" s="17">
        <v>3984</v>
      </c>
      <c r="H1291" s="17" t="s">
        <v>4531</v>
      </c>
    </row>
    <row r="1292" spans="1:8" x14ac:dyDescent="0.2">
      <c r="A1292" s="3">
        <v>1694</v>
      </c>
      <c r="B1292" s="3" t="s">
        <v>1387</v>
      </c>
      <c r="C1292" s="3" t="s">
        <v>1386</v>
      </c>
      <c r="D1292" s="3" t="s">
        <v>1285</v>
      </c>
      <c r="E1292" s="3" t="str">
        <v>Schinznach</v>
      </c>
      <c r="G1292" s="17">
        <v>3985</v>
      </c>
      <c r="H1292" s="17" t="s">
        <v>4531</v>
      </c>
    </row>
    <row r="1293" spans="1:8" x14ac:dyDescent="0.2">
      <c r="A1293" s="3">
        <v>1694</v>
      </c>
      <c r="B1293" s="3" t="s">
        <v>1388</v>
      </c>
      <c r="C1293" s="3" t="s">
        <v>1386</v>
      </c>
      <c r="D1293" s="3" t="s">
        <v>1285</v>
      </c>
      <c r="E1293" s="3" t="str">
        <v>Beinwil am See</v>
      </c>
      <c r="G1293" s="17">
        <v>3986</v>
      </c>
      <c r="H1293" s="17" t="s">
        <v>4522</v>
      </c>
    </row>
    <row r="1294" spans="1:8" x14ac:dyDescent="0.2">
      <c r="A1294" s="3">
        <v>1694</v>
      </c>
      <c r="B1294" s="3" t="s">
        <v>1389</v>
      </c>
      <c r="C1294" s="3" t="s">
        <v>1386</v>
      </c>
      <c r="D1294" s="3" t="s">
        <v>1285</v>
      </c>
      <c r="E1294" s="3" t="str">
        <v>Birrwil</v>
      </c>
      <c r="G1294" s="17">
        <v>3987</v>
      </c>
      <c r="H1294" s="17" t="s">
        <v>4531</v>
      </c>
    </row>
    <row r="1295" spans="1:8" x14ac:dyDescent="0.2">
      <c r="A1295" s="3">
        <v>1748</v>
      </c>
      <c r="B1295" s="3" t="s">
        <v>1390</v>
      </c>
      <c r="C1295" s="3" t="s">
        <v>1391</v>
      </c>
      <c r="D1295" s="3" t="s">
        <v>1285</v>
      </c>
      <c r="E1295" s="3" t="str">
        <v>Burg (AG)</v>
      </c>
      <c r="G1295" s="17">
        <v>3988</v>
      </c>
      <c r="H1295" s="17" t="s">
        <v>4531</v>
      </c>
    </row>
    <row r="1296" spans="1:8" x14ac:dyDescent="0.2">
      <c r="A1296" s="3">
        <v>1749</v>
      </c>
      <c r="B1296" s="3" t="s">
        <v>1392</v>
      </c>
      <c r="C1296" s="3" t="s">
        <v>1391</v>
      </c>
      <c r="D1296" s="3" t="s">
        <v>1285</v>
      </c>
      <c r="E1296" s="3" t="str">
        <v>Dürrenäsch</v>
      </c>
      <c r="G1296" s="17">
        <v>3989</v>
      </c>
      <c r="H1296" s="17" t="s">
        <v>4531</v>
      </c>
    </row>
    <row r="1297" spans="1:8" x14ac:dyDescent="0.2">
      <c r="A1297" s="3">
        <v>1690</v>
      </c>
      <c r="B1297" s="3" t="s">
        <v>1393</v>
      </c>
      <c r="C1297" s="3" t="s">
        <v>1394</v>
      </c>
      <c r="D1297" s="3" t="s">
        <v>1285</v>
      </c>
      <c r="E1297" s="3" t="str">
        <v>Gontenschwil</v>
      </c>
      <c r="G1297" s="17">
        <v>3991</v>
      </c>
      <c r="H1297" s="17" t="s">
        <v>4531</v>
      </c>
    </row>
    <row r="1298" spans="1:8" x14ac:dyDescent="0.2">
      <c r="A1298" s="3">
        <v>1690</v>
      </c>
      <c r="B1298" s="3" t="s">
        <v>1395</v>
      </c>
      <c r="C1298" s="3" t="s">
        <v>1394</v>
      </c>
      <c r="D1298" s="3" t="s">
        <v>1285</v>
      </c>
      <c r="E1298" s="3" t="str">
        <v>Holziken</v>
      </c>
      <c r="G1298" s="17">
        <v>3992</v>
      </c>
      <c r="H1298" s="17" t="s">
        <v>4531</v>
      </c>
    </row>
    <row r="1299" spans="1:8" x14ac:dyDescent="0.2">
      <c r="A1299" s="3">
        <v>1691</v>
      </c>
      <c r="B1299" s="3" t="s">
        <v>1396</v>
      </c>
      <c r="C1299" s="3" t="s">
        <v>1394</v>
      </c>
      <c r="D1299" s="3" t="s">
        <v>1285</v>
      </c>
      <c r="E1299" s="3" t="str">
        <v>Leimbach (AG)</v>
      </c>
      <c r="G1299" s="17">
        <v>3993</v>
      </c>
      <c r="H1299" s="17" t="s">
        <v>4531</v>
      </c>
    </row>
    <row r="1300" spans="1:8" x14ac:dyDescent="0.2">
      <c r="A1300" s="3">
        <v>1669</v>
      </c>
      <c r="B1300" s="3" t="s">
        <v>1397</v>
      </c>
      <c r="C1300" s="3" t="s">
        <v>1398</v>
      </c>
      <c r="D1300" s="3" t="s">
        <v>1285</v>
      </c>
      <c r="E1300" s="3" t="str">
        <v>Leutwil</v>
      </c>
      <c r="G1300" s="17">
        <v>3994</v>
      </c>
      <c r="H1300" s="17" t="s">
        <v>4531</v>
      </c>
    </row>
    <row r="1301" spans="1:8" x14ac:dyDescent="0.2">
      <c r="A1301" s="3">
        <v>1669</v>
      </c>
      <c r="B1301" s="3" t="s">
        <v>1399</v>
      </c>
      <c r="C1301" s="3" t="s">
        <v>1398</v>
      </c>
      <c r="D1301" s="3" t="s">
        <v>1285</v>
      </c>
      <c r="E1301" s="3" t="str">
        <v>Menziken</v>
      </c>
      <c r="G1301" s="17">
        <v>3995</v>
      </c>
      <c r="H1301" s="17" t="s">
        <v>4531</v>
      </c>
    </row>
    <row r="1302" spans="1:8" x14ac:dyDescent="0.2">
      <c r="A1302" s="3">
        <v>1669</v>
      </c>
      <c r="B1302" s="3" t="s">
        <v>1400</v>
      </c>
      <c r="C1302" s="3" t="s">
        <v>1398</v>
      </c>
      <c r="D1302" s="3" t="s">
        <v>1285</v>
      </c>
      <c r="E1302" s="3" t="str">
        <v>Oberkulm</v>
      </c>
      <c r="G1302" s="17">
        <v>3996</v>
      </c>
      <c r="H1302" s="17" t="s">
        <v>4531</v>
      </c>
    </row>
    <row r="1303" spans="1:8" x14ac:dyDescent="0.2">
      <c r="A1303" s="3">
        <v>1669</v>
      </c>
      <c r="B1303" s="3" t="s">
        <v>1401</v>
      </c>
      <c r="C1303" s="3" t="s">
        <v>1398</v>
      </c>
      <c r="D1303" s="3" t="s">
        <v>1285</v>
      </c>
      <c r="E1303" s="3" t="str">
        <v>Reinach (AG)</v>
      </c>
      <c r="G1303" s="17">
        <v>3997</v>
      </c>
      <c r="H1303" s="17" t="s">
        <v>4531</v>
      </c>
    </row>
    <row r="1304" spans="1:8" x14ac:dyDescent="0.2">
      <c r="A1304" s="3">
        <v>1669</v>
      </c>
      <c r="B1304" s="3" t="s">
        <v>1402</v>
      </c>
      <c r="C1304" s="3" t="s">
        <v>1398</v>
      </c>
      <c r="D1304" s="3" t="s">
        <v>1285</v>
      </c>
      <c r="E1304" s="3" t="str">
        <v>Schlossrued</v>
      </c>
      <c r="G1304" s="17">
        <v>3998</v>
      </c>
      <c r="H1304" s="17" t="s">
        <v>4531</v>
      </c>
    </row>
    <row r="1305" spans="1:8" x14ac:dyDescent="0.2">
      <c r="A1305" s="3">
        <v>1643</v>
      </c>
      <c r="B1305" s="3" t="s">
        <v>1403</v>
      </c>
      <c r="C1305" s="3" t="s">
        <v>1404</v>
      </c>
      <c r="D1305" s="3" t="s">
        <v>1285</v>
      </c>
      <c r="E1305" s="3" t="str">
        <v>Schmiedrued</v>
      </c>
      <c r="G1305" s="17">
        <v>3999</v>
      </c>
      <c r="H1305" s="17" t="s">
        <v>4531</v>
      </c>
    </row>
    <row r="1306" spans="1:8" x14ac:dyDescent="0.2">
      <c r="A1306" s="3">
        <v>1644</v>
      </c>
      <c r="B1306" s="3" t="s">
        <v>1405</v>
      </c>
      <c r="C1306" s="3" t="s">
        <v>1404</v>
      </c>
      <c r="D1306" s="3" t="s">
        <v>1285</v>
      </c>
      <c r="E1306" s="3" t="str">
        <v>Schöftland</v>
      </c>
      <c r="G1306" s="17">
        <v>4001</v>
      </c>
      <c r="H1306" s="17" t="s">
        <v>4526</v>
      </c>
    </row>
    <row r="1307" spans="1:8" x14ac:dyDescent="0.2">
      <c r="A1307" s="3">
        <v>1645</v>
      </c>
      <c r="B1307" s="3" t="s">
        <v>1406</v>
      </c>
      <c r="C1307" s="3" t="s">
        <v>1404</v>
      </c>
      <c r="D1307" s="3" t="s">
        <v>1285</v>
      </c>
      <c r="E1307" s="3" t="str">
        <v>Teufenthal (AG)</v>
      </c>
      <c r="G1307" s="17">
        <v>4031</v>
      </c>
      <c r="H1307" s="17" t="s">
        <v>4526</v>
      </c>
    </row>
    <row r="1308" spans="1:8" x14ac:dyDescent="0.2">
      <c r="A1308" s="3">
        <v>1652</v>
      </c>
      <c r="B1308" s="3" t="s">
        <v>1407</v>
      </c>
      <c r="C1308" s="3" t="s">
        <v>1407</v>
      </c>
      <c r="D1308" s="3" t="s">
        <v>1285</v>
      </c>
      <c r="E1308" s="3" t="str">
        <v>Unterkulm</v>
      </c>
      <c r="G1308" s="17">
        <v>4051</v>
      </c>
      <c r="H1308" s="17" t="s">
        <v>4526</v>
      </c>
    </row>
    <row r="1309" spans="1:8" x14ac:dyDescent="0.2">
      <c r="A1309" s="3">
        <v>1652</v>
      </c>
      <c r="B1309" s="3" t="s">
        <v>1408</v>
      </c>
      <c r="C1309" s="3" t="s">
        <v>1407</v>
      </c>
      <c r="D1309" s="3" t="s">
        <v>1285</v>
      </c>
      <c r="E1309" s="3" t="str">
        <v>Zetzwil</v>
      </c>
      <c r="G1309" s="17">
        <v>4052</v>
      </c>
      <c r="H1309" s="17" t="s">
        <v>4526</v>
      </c>
    </row>
    <row r="1310" spans="1:8" x14ac:dyDescent="0.2">
      <c r="A1310" s="3">
        <v>1636</v>
      </c>
      <c r="B1310" s="3" t="s">
        <v>1409</v>
      </c>
      <c r="C1310" s="3" t="s">
        <v>1409</v>
      </c>
      <c r="D1310" s="3" t="s">
        <v>1285</v>
      </c>
      <c r="E1310" s="3" t="str">
        <v>Eiken</v>
      </c>
      <c r="G1310" s="17">
        <v>4053</v>
      </c>
      <c r="H1310" s="17" t="s">
        <v>4526</v>
      </c>
    </row>
    <row r="1311" spans="1:8" x14ac:dyDescent="0.2">
      <c r="A1311" s="3">
        <v>1630</v>
      </c>
      <c r="B1311" s="3" t="s">
        <v>1410</v>
      </c>
      <c r="C1311" s="3" t="s">
        <v>1410</v>
      </c>
      <c r="D1311" s="3" t="s">
        <v>1285</v>
      </c>
      <c r="E1311" s="3" t="str">
        <v>Frick</v>
      </c>
      <c r="G1311" s="17">
        <v>4054</v>
      </c>
      <c r="H1311" s="17" t="s">
        <v>4526</v>
      </c>
    </row>
    <row r="1312" spans="1:8" x14ac:dyDescent="0.2">
      <c r="A1312" s="3">
        <v>1635</v>
      </c>
      <c r="B1312" s="3" t="s">
        <v>1411</v>
      </c>
      <c r="C1312" s="3" t="s">
        <v>1410</v>
      </c>
      <c r="D1312" s="3" t="s">
        <v>1285</v>
      </c>
      <c r="E1312" s="3" t="str">
        <v>Gansingen</v>
      </c>
      <c r="G1312" s="17">
        <v>4055</v>
      </c>
      <c r="H1312" s="17" t="s">
        <v>4526</v>
      </c>
    </row>
    <row r="1313" spans="1:8" x14ac:dyDescent="0.2">
      <c r="A1313" s="3">
        <v>1653</v>
      </c>
      <c r="B1313" s="3" t="s">
        <v>1412</v>
      </c>
      <c r="C1313" s="3" t="s">
        <v>1412</v>
      </c>
      <c r="D1313" s="3" t="s">
        <v>1285</v>
      </c>
      <c r="E1313" s="3" t="str">
        <v>Gipf-Oberfrick</v>
      </c>
      <c r="G1313" s="17">
        <v>4056</v>
      </c>
      <c r="H1313" s="17" t="s">
        <v>4526</v>
      </c>
    </row>
    <row r="1314" spans="1:8" x14ac:dyDescent="0.2">
      <c r="A1314" s="3">
        <v>1647</v>
      </c>
      <c r="B1314" s="3" t="s">
        <v>1413</v>
      </c>
      <c r="C1314" s="3" t="s">
        <v>1413</v>
      </c>
      <c r="D1314" s="3" t="s">
        <v>1285</v>
      </c>
      <c r="E1314" s="3" t="str">
        <v>Herznach</v>
      </c>
      <c r="G1314" s="17">
        <v>4057</v>
      </c>
      <c r="H1314" s="17" t="s">
        <v>4526</v>
      </c>
    </row>
    <row r="1315" spans="1:8" x14ac:dyDescent="0.2">
      <c r="A1315" s="3">
        <v>1651</v>
      </c>
      <c r="B1315" s="3" t="s">
        <v>1414</v>
      </c>
      <c r="C1315" s="3" t="s">
        <v>1413</v>
      </c>
      <c r="D1315" s="3" t="s">
        <v>1285</v>
      </c>
      <c r="E1315" s="3" t="str">
        <v>Kaisten</v>
      </c>
      <c r="G1315" s="17">
        <v>4058</v>
      </c>
      <c r="H1315" s="17" t="s">
        <v>4526</v>
      </c>
    </row>
    <row r="1316" spans="1:8" x14ac:dyDescent="0.2">
      <c r="A1316" s="3">
        <v>1653</v>
      </c>
      <c r="B1316" s="3" t="s">
        <v>1415</v>
      </c>
      <c r="C1316" s="3" t="s">
        <v>1415</v>
      </c>
      <c r="D1316" s="3" t="s">
        <v>1285</v>
      </c>
      <c r="E1316" s="3" t="str">
        <v>Laufenburg</v>
      </c>
      <c r="G1316" s="17">
        <v>4059</v>
      </c>
      <c r="H1316" s="17" t="s">
        <v>4526</v>
      </c>
    </row>
    <row r="1317" spans="1:8" x14ac:dyDescent="0.2">
      <c r="A1317" s="3">
        <v>1646</v>
      </c>
      <c r="B1317" s="3" t="s">
        <v>1416</v>
      </c>
      <c r="C1317" s="3" t="s">
        <v>1416</v>
      </c>
      <c r="D1317" s="3" t="s">
        <v>1285</v>
      </c>
      <c r="E1317" s="3" t="str">
        <v>Münchwilen (AG)</v>
      </c>
      <c r="G1317" s="17">
        <v>4101</v>
      </c>
      <c r="H1317" s="17" t="s">
        <v>4526</v>
      </c>
    </row>
    <row r="1318" spans="1:8" x14ac:dyDescent="0.2">
      <c r="A1318" s="3">
        <v>1666</v>
      </c>
      <c r="B1318" s="3" t="s">
        <v>1417</v>
      </c>
      <c r="C1318" s="3" t="s">
        <v>1417</v>
      </c>
      <c r="D1318" s="3" t="s">
        <v>1285</v>
      </c>
      <c r="E1318" s="3" t="str">
        <v>Oberhof</v>
      </c>
      <c r="G1318" s="17">
        <v>4102</v>
      </c>
      <c r="H1318" s="17" t="s">
        <v>4526</v>
      </c>
    </row>
    <row r="1319" spans="1:8" x14ac:dyDescent="0.2">
      <c r="A1319" s="3">
        <v>1663</v>
      </c>
      <c r="B1319" s="3" t="s">
        <v>1418</v>
      </c>
      <c r="C1319" s="3" t="s">
        <v>1418</v>
      </c>
      <c r="D1319" s="3" t="s">
        <v>1285</v>
      </c>
      <c r="E1319" s="3" t="str">
        <v>Oeschgen</v>
      </c>
      <c r="G1319" s="17">
        <v>4103</v>
      </c>
      <c r="H1319" s="17" t="s">
        <v>4526</v>
      </c>
    </row>
    <row r="1320" spans="1:8" x14ac:dyDescent="0.2">
      <c r="A1320" s="3">
        <v>1663</v>
      </c>
      <c r="B1320" s="3" t="s">
        <v>1419</v>
      </c>
      <c r="C1320" s="3" t="s">
        <v>1418</v>
      </c>
      <c r="D1320" s="3" t="s">
        <v>1285</v>
      </c>
      <c r="E1320" s="3" t="str">
        <v>Schwaderloch</v>
      </c>
      <c r="G1320" s="17">
        <v>4104</v>
      </c>
      <c r="H1320" s="17" t="s">
        <v>4526</v>
      </c>
    </row>
    <row r="1321" spans="1:8" x14ac:dyDescent="0.2">
      <c r="A1321" s="3">
        <v>1663</v>
      </c>
      <c r="B1321" s="3" t="s">
        <v>1420</v>
      </c>
      <c r="C1321" s="3" t="s">
        <v>1418</v>
      </c>
      <c r="D1321" s="3" t="s">
        <v>1285</v>
      </c>
      <c r="E1321" s="3" t="str">
        <v>Sisseln</v>
      </c>
      <c r="G1321" s="17">
        <v>4105</v>
      </c>
      <c r="H1321" s="17" t="s">
        <v>4526</v>
      </c>
    </row>
    <row r="1322" spans="1:8" x14ac:dyDescent="0.2">
      <c r="A1322" s="3">
        <v>1663</v>
      </c>
      <c r="B1322" s="3" t="s">
        <v>1421</v>
      </c>
      <c r="C1322" s="3" t="s">
        <v>1418</v>
      </c>
      <c r="D1322" s="3" t="s">
        <v>1285</v>
      </c>
      <c r="E1322" s="3" t="str">
        <v>Ueken</v>
      </c>
      <c r="G1322" s="17">
        <v>4106</v>
      </c>
      <c r="H1322" s="17" t="s">
        <v>4526</v>
      </c>
    </row>
    <row r="1323" spans="1:8" x14ac:dyDescent="0.2">
      <c r="A1323" s="3">
        <v>1648</v>
      </c>
      <c r="B1323" s="3" t="s">
        <v>1422</v>
      </c>
      <c r="C1323" s="3" t="s">
        <v>1422</v>
      </c>
      <c r="D1323" s="3" t="s">
        <v>1285</v>
      </c>
      <c r="E1323" s="3" t="str">
        <v>Wittnau</v>
      </c>
      <c r="G1323" s="17">
        <v>4107</v>
      </c>
      <c r="H1323" s="17" t="s">
        <v>4526</v>
      </c>
    </row>
    <row r="1324" spans="1:8" x14ac:dyDescent="0.2">
      <c r="A1324" s="3">
        <v>1656</v>
      </c>
      <c r="B1324" s="3" t="s">
        <v>1423</v>
      </c>
      <c r="C1324" s="3" t="s">
        <v>1423</v>
      </c>
      <c r="D1324" s="3" t="s">
        <v>1285</v>
      </c>
      <c r="E1324" s="3" t="str">
        <v>Wölflinswil</v>
      </c>
      <c r="G1324" s="17">
        <v>4108</v>
      </c>
      <c r="H1324" s="17" t="s">
        <v>4526</v>
      </c>
    </row>
    <row r="1325" spans="1:8" x14ac:dyDescent="0.2">
      <c r="A1325" s="3">
        <v>1656</v>
      </c>
      <c r="B1325" s="3" t="s">
        <v>1424</v>
      </c>
      <c r="C1325" s="3" t="s">
        <v>1423</v>
      </c>
      <c r="D1325" s="3" t="s">
        <v>1285</v>
      </c>
      <c r="E1325" s="3" t="str">
        <v>Zeihen</v>
      </c>
      <c r="G1325" s="17">
        <v>4112</v>
      </c>
      <c r="H1325" s="17" t="s">
        <v>4526</v>
      </c>
    </row>
    <row r="1326" spans="1:8" x14ac:dyDescent="0.2">
      <c r="A1326" s="3">
        <v>1633</v>
      </c>
      <c r="B1326" s="3" t="s">
        <v>1425</v>
      </c>
      <c r="C1326" s="3" t="s">
        <v>1425</v>
      </c>
      <c r="D1326" s="3" t="s">
        <v>1285</v>
      </c>
      <c r="E1326" s="3" t="str">
        <v>Mettauertal</v>
      </c>
      <c r="G1326" s="17">
        <v>4114</v>
      </c>
      <c r="H1326" s="17" t="s">
        <v>4526</v>
      </c>
    </row>
    <row r="1327" spans="1:8" x14ac:dyDescent="0.2">
      <c r="A1327" s="3">
        <v>1633</v>
      </c>
      <c r="B1327" s="3" t="s">
        <v>1426</v>
      </c>
      <c r="C1327" s="3" t="s">
        <v>1425</v>
      </c>
      <c r="D1327" s="3" t="s">
        <v>1285</v>
      </c>
      <c r="E1327" s="3" t="str">
        <v>Böztal</v>
      </c>
      <c r="G1327" s="17">
        <v>4115</v>
      </c>
      <c r="H1327" s="17" t="s">
        <v>4526</v>
      </c>
    </row>
    <row r="1328" spans="1:8" x14ac:dyDescent="0.2">
      <c r="A1328" s="3">
        <v>1638</v>
      </c>
      <c r="B1328" s="3" t="s">
        <v>1427</v>
      </c>
      <c r="C1328" s="3" t="s">
        <v>1427</v>
      </c>
      <c r="D1328" s="3" t="s">
        <v>1285</v>
      </c>
      <c r="E1328" s="3" t="str">
        <v>Ammerswil</v>
      </c>
      <c r="G1328" s="17">
        <v>4116</v>
      </c>
      <c r="H1328" s="17" t="s">
        <v>4526</v>
      </c>
    </row>
    <row r="1329" spans="1:8" x14ac:dyDescent="0.2">
      <c r="A1329" s="3">
        <v>1661</v>
      </c>
      <c r="B1329" s="3" t="s">
        <v>1428</v>
      </c>
      <c r="C1329" s="3" t="s">
        <v>1429</v>
      </c>
      <c r="D1329" s="3" t="s">
        <v>1285</v>
      </c>
      <c r="E1329" s="3" t="str">
        <v>Boniswil</v>
      </c>
      <c r="G1329" s="17">
        <v>4117</v>
      </c>
      <c r="H1329" s="17" t="s">
        <v>4526</v>
      </c>
    </row>
    <row r="1330" spans="1:8" x14ac:dyDescent="0.2">
      <c r="A1330" s="3">
        <v>1649</v>
      </c>
      <c r="B1330" s="3" t="s">
        <v>1430</v>
      </c>
      <c r="C1330" s="3" t="s">
        <v>1430</v>
      </c>
      <c r="D1330" s="3" t="s">
        <v>1285</v>
      </c>
      <c r="E1330" s="3" t="str">
        <v>Brunegg</v>
      </c>
      <c r="G1330" s="17">
        <v>4118</v>
      </c>
      <c r="H1330" s="17" t="s">
        <v>4526</v>
      </c>
    </row>
    <row r="1331" spans="1:8" x14ac:dyDescent="0.2">
      <c r="A1331" s="3">
        <v>1632</v>
      </c>
      <c r="B1331" s="3" t="s">
        <v>1431</v>
      </c>
      <c r="C1331" s="3" t="s">
        <v>1431</v>
      </c>
      <c r="D1331" s="3" t="s">
        <v>1285</v>
      </c>
      <c r="E1331" s="3" t="str">
        <v>Dintikon</v>
      </c>
      <c r="G1331" s="17">
        <v>4123</v>
      </c>
      <c r="H1331" s="17" t="s">
        <v>4526</v>
      </c>
    </row>
    <row r="1332" spans="1:8" x14ac:dyDescent="0.2">
      <c r="A1332" s="3">
        <v>1634</v>
      </c>
      <c r="B1332" s="3" t="s">
        <v>1432</v>
      </c>
      <c r="C1332" s="3" t="s">
        <v>1433</v>
      </c>
      <c r="D1332" s="3" t="s">
        <v>1285</v>
      </c>
      <c r="E1332" s="3" t="str">
        <v>Egliswil</v>
      </c>
      <c r="G1332" s="17">
        <v>4124</v>
      </c>
      <c r="H1332" s="17" t="s">
        <v>4526</v>
      </c>
    </row>
    <row r="1333" spans="1:8" x14ac:dyDescent="0.2">
      <c r="A1333" s="3">
        <v>1625</v>
      </c>
      <c r="B1333" s="3" t="s">
        <v>1434</v>
      </c>
      <c r="C1333" s="3" t="s">
        <v>1435</v>
      </c>
      <c r="D1333" s="3" t="s">
        <v>1285</v>
      </c>
      <c r="E1333" s="3" t="str">
        <v>Fahrwangen</v>
      </c>
      <c r="G1333" s="17">
        <v>4125</v>
      </c>
      <c r="H1333" s="17" t="s">
        <v>4526</v>
      </c>
    </row>
    <row r="1334" spans="1:8" x14ac:dyDescent="0.2">
      <c r="A1334" s="3">
        <v>1625</v>
      </c>
      <c r="B1334" s="3" t="s">
        <v>1436</v>
      </c>
      <c r="C1334" s="3" t="s">
        <v>1435</v>
      </c>
      <c r="D1334" s="3" t="s">
        <v>1285</v>
      </c>
      <c r="E1334" s="3" t="str">
        <v>Hallwil</v>
      </c>
      <c r="G1334" s="17">
        <v>4126</v>
      </c>
      <c r="H1334" s="17" t="s">
        <v>4526</v>
      </c>
    </row>
    <row r="1335" spans="1:8" x14ac:dyDescent="0.2">
      <c r="A1335" s="3">
        <v>1626</v>
      </c>
      <c r="B1335" s="3" t="s">
        <v>1437</v>
      </c>
      <c r="C1335" s="3" t="s">
        <v>1435</v>
      </c>
      <c r="D1335" s="3" t="s">
        <v>1285</v>
      </c>
      <c r="E1335" s="3" t="str">
        <v>Hendschiken</v>
      </c>
      <c r="G1335" s="17">
        <v>4127</v>
      </c>
      <c r="H1335" s="17" t="s">
        <v>4526</v>
      </c>
    </row>
    <row r="1336" spans="1:8" x14ac:dyDescent="0.2">
      <c r="A1336" s="3">
        <v>1626</v>
      </c>
      <c r="B1336" s="3" t="s">
        <v>1438</v>
      </c>
      <c r="C1336" s="3" t="s">
        <v>1435</v>
      </c>
      <c r="D1336" s="3" t="s">
        <v>1285</v>
      </c>
      <c r="E1336" s="3" t="str">
        <v>Holderbank (AG)</v>
      </c>
      <c r="G1336" s="17">
        <v>4132</v>
      </c>
      <c r="H1336" s="17" t="s">
        <v>4526</v>
      </c>
    </row>
    <row r="1337" spans="1:8" x14ac:dyDescent="0.2">
      <c r="A1337" s="3">
        <v>1626</v>
      </c>
      <c r="B1337" s="3" t="s">
        <v>1439</v>
      </c>
      <c r="C1337" s="3" t="s">
        <v>1435</v>
      </c>
      <c r="D1337" s="3" t="s">
        <v>1285</v>
      </c>
      <c r="E1337" s="3" t="str">
        <v>Hunzenschwil</v>
      </c>
      <c r="G1337" s="17">
        <v>4133</v>
      </c>
      <c r="H1337" s="17" t="s">
        <v>4526</v>
      </c>
    </row>
    <row r="1338" spans="1:8" x14ac:dyDescent="0.2">
      <c r="A1338" s="3">
        <v>1642</v>
      </c>
      <c r="B1338" s="3" t="s">
        <v>1440</v>
      </c>
      <c r="C1338" s="3" t="s">
        <v>1440</v>
      </c>
      <c r="D1338" s="3" t="s">
        <v>1285</v>
      </c>
      <c r="E1338" s="3" t="str">
        <v>Lenzburg</v>
      </c>
      <c r="G1338" s="17">
        <v>4142</v>
      </c>
      <c r="H1338" s="17" t="s">
        <v>4526</v>
      </c>
    </row>
    <row r="1339" spans="1:8" x14ac:dyDescent="0.2">
      <c r="A1339" s="3">
        <v>1627</v>
      </c>
      <c r="B1339" s="3" t="s">
        <v>1441</v>
      </c>
      <c r="C1339" s="3" t="s">
        <v>1441</v>
      </c>
      <c r="D1339" s="3" t="s">
        <v>1285</v>
      </c>
      <c r="E1339" s="3" t="str">
        <v>Meisterschwanden</v>
      </c>
      <c r="G1339" s="17">
        <v>4143</v>
      </c>
      <c r="H1339" s="17" t="s">
        <v>4526</v>
      </c>
    </row>
    <row r="1340" spans="1:8" x14ac:dyDescent="0.2">
      <c r="A1340" s="3">
        <v>1628</v>
      </c>
      <c r="B1340" s="3" t="s">
        <v>1442</v>
      </c>
      <c r="C1340" s="3" t="s">
        <v>1442</v>
      </c>
      <c r="D1340" s="3" t="s">
        <v>1285</v>
      </c>
      <c r="E1340" s="3" t="str">
        <v>Möriken-Wildegg</v>
      </c>
      <c r="G1340" s="17">
        <v>4144</v>
      </c>
      <c r="H1340" s="17" t="s">
        <v>4526</v>
      </c>
    </row>
    <row r="1341" spans="1:8" x14ac:dyDescent="0.2">
      <c r="A1341" s="3">
        <v>1665</v>
      </c>
      <c r="B1341" s="3" t="s">
        <v>1443</v>
      </c>
      <c r="C1341" s="3" t="s">
        <v>1444</v>
      </c>
      <c r="D1341" s="3" t="s">
        <v>1285</v>
      </c>
      <c r="E1341" s="3" t="str">
        <v>Niederlenz</v>
      </c>
      <c r="G1341" s="17">
        <v>4145</v>
      </c>
      <c r="H1341" s="17" t="s">
        <v>4526</v>
      </c>
    </row>
    <row r="1342" spans="1:8" x14ac:dyDescent="0.2">
      <c r="A1342" s="3">
        <v>1666</v>
      </c>
      <c r="B1342" s="3" t="s">
        <v>1445</v>
      </c>
      <c r="C1342" s="3" t="s">
        <v>1444</v>
      </c>
      <c r="D1342" s="3" t="s">
        <v>1285</v>
      </c>
      <c r="E1342" s="3" t="str">
        <v>Othmarsingen</v>
      </c>
      <c r="G1342" s="17">
        <v>4146</v>
      </c>
      <c r="H1342" s="17" t="s">
        <v>4526</v>
      </c>
    </row>
    <row r="1343" spans="1:8" x14ac:dyDescent="0.2">
      <c r="A1343" s="3">
        <v>1667</v>
      </c>
      <c r="B1343" s="3" t="s">
        <v>1446</v>
      </c>
      <c r="C1343" s="3" t="s">
        <v>1444</v>
      </c>
      <c r="D1343" s="3" t="s">
        <v>1285</v>
      </c>
      <c r="E1343" s="3" t="str">
        <v>Rupperswil</v>
      </c>
      <c r="G1343" s="17">
        <v>4147</v>
      </c>
      <c r="H1343" s="17" t="s">
        <v>4526</v>
      </c>
    </row>
    <row r="1344" spans="1:8" x14ac:dyDescent="0.2">
      <c r="A1344" s="3">
        <v>1637</v>
      </c>
      <c r="B1344" s="3" t="s">
        <v>1447</v>
      </c>
      <c r="C1344" s="3" t="s">
        <v>1448</v>
      </c>
      <c r="D1344" s="3" t="s">
        <v>1285</v>
      </c>
      <c r="E1344" s="3" t="str">
        <v>Schafisheim</v>
      </c>
      <c r="G1344" s="17">
        <v>4148</v>
      </c>
      <c r="H1344" s="17" t="s">
        <v>4526</v>
      </c>
    </row>
    <row r="1345" spans="1:8" x14ac:dyDescent="0.2">
      <c r="A1345" s="3">
        <v>1654</v>
      </c>
      <c r="B1345" s="3" t="s">
        <v>1449</v>
      </c>
      <c r="C1345" s="3" t="s">
        <v>1448</v>
      </c>
      <c r="D1345" s="3" t="s">
        <v>1285</v>
      </c>
      <c r="E1345" s="3" t="str">
        <v>Seengen</v>
      </c>
      <c r="G1345" s="17">
        <v>4153</v>
      </c>
      <c r="H1345" s="17" t="s">
        <v>4526</v>
      </c>
    </row>
    <row r="1346" spans="1:8" x14ac:dyDescent="0.2">
      <c r="A1346" s="3">
        <v>1742</v>
      </c>
      <c r="B1346" s="3" t="s">
        <v>1450</v>
      </c>
      <c r="C1346" s="3" t="s">
        <v>1450</v>
      </c>
      <c r="D1346" s="3" t="s">
        <v>1285</v>
      </c>
      <c r="E1346" s="3" t="str">
        <v>Seon</v>
      </c>
      <c r="G1346" s="17">
        <v>4202</v>
      </c>
      <c r="H1346" s="17" t="s">
        <v>4526</v>
      </c>
    </row>
    <row r="1347" spans="1:8" x14ac:dyDescent="0.2">
      <c r="A1347" s="3">
        <v>1754</v>
      </c>
      <c r="B1347" s="3" t="s">
        <v>1451</v>
      </c>
      <c r="C1347" s="3" t="s">
        <v>1452</v>
      </c>
      <c r="D1347" s="3" t="s">
        <v>1285</v>
      </c>
      <c r="E1347" s="3" t="str">
        <v>Staufen</v>
      </c>
      <c r="G1347" s="17">
        <v>4203</v>
      </c>
      <c r="H1347" s="17" t="s">
        <v>4526</v>
      </c>
    </row>
    <row r="1348" spans="1:8" x14ac:dyDescent="0.2">
      <c r="A1348" s="3">
        <v>1754</v>
      </c>
      <c r="B1348" s="3" t="s">
        <v>1453</v>
      </c>
      <c r="C1348" s="3" t="s">
        <v>1452</v>
      </c>
      <c r="D1348" s="3" t="s">
        <v>1285</v>
      </c>
      <c r="E1348" s="3" t="str">
        <v>Abtwil</v>
      </c>
      <c r="G1348" s="17">
        <v>4204</v>
      </c>
      <c r="H1348" s="17" t="s">
        <v>4526</v>
      </c>
    </row>
    <row r="1349" spans="1:8" x14ac:dyDescent="0.2">
      <c r="A1349" s="3">
        <v>1782</v>
      </c>
      <c r="B1349" s="3" t="s">
        <v>1454</v>
      </c>
      <c r="C1349" s="3" t="s">
        <v>1454</v>
      </c>
      <c r="D1349" s="3" t="s">
        <v>1285</v>
      </c>
      <c r="E1349" s="3" t="str">
        <v>Aristau</v>
      </c>
      <c r="G1349" s="17">
        <v>4206</v>
      </c>
      <c r="H1349" s="17" t="s">
        <v>4526</v>
      </c>
    </row>
    <row r="1350" spans="1:8" x14ac:dyDescent="0.2">
      <c r="A1350" s="3">
        <v>1782</v>
      </c>
      <c r="B1350" s="3" t="s">
        <v>1455</v>
      </c>
      <c r="C1350" s="3" t="s">
        <v>1454</v>
      </c>
      <c r="D1350" s="3" t="s">
        <v>1285</v>
      </c>
      <c r="E1350" s="3" t="str">
        <v>Auw</v>
      </c>
      <c r="G1350" s="17">
        <v>4207</v>
      </c>
      <c r="H1350" s="17" t="s">
        <v>4526</v>
      </c>
    </row>
    <row r="1351" spans="1:8" x14ac:dyDescent="0.2">
      <c r="A1351" s="3">
        <v>1744</v>
      </c>
      <c r="B1351" s="3" t="s">
        <v>1456</v>
      </c>
      <c r="C1351" s="3" t="s">
        <v>1456</v>
      </c>
      <c r="D1351" s="3" t="s">
        <v>1285</v>
      </c>
      <c r="E1351" s="3" t="str">
        <v>Beinwil (Freiamt)</v>
      </c>
      <c r="G1351" s="17">
        <v>4208</v>
      </c>
      <c r="H1351" s="17" t="s">
        <v>4526</v>
      </c>
    </row>
    <row r="1352" spans="1:8" x14ac:dyDescent="0.2">
      <c r="A1352" s="3">
        <v>1720</v>
      </c>
      <c r="B1352" s="3" t="s">
        <v>1457</v>
      </c>
      <c r="C1352" s="3" t="s">
        <v>1457</v>
      </c>
      <c r="D1352" s="3" t="s">
        <v>1285</v>
      </c>
      <c r="E1352" s="3" t="str">
        <v>Besenbüren</v>
      </c>
      <c r="G1352" s="17">
        <v>4222</v>
      </c>
      <c r="H1352" s="17" t="s">
        <v>4526</v>
      </c>
    </row>
    <row r="1353" spans="1:8" x14ac:dyDescent="0.2">
      <c r="A1353" s="3">
        <v>1720</v>
      </c>
      <c r="B1353" s="3" t="s">
        <v>1458</v>
      </c>
      <c r="C1353" s="3" t="s">
        <v>1457</v>
      </c>
      <c r="D1353" s="3" t="s">
        <v>1285</v>
      </c>
      <c r="E1353" s="3" t="str">
        <v>Bettwil</v>
      </c>
      <c r="G1353" s="17">
        <v>4223</v>
      </c>
      <c r="H1353" s="17" t="s">
        <v>4526</v>
      </c>
    </row>
    <row r="1354" spans="1:8" x14ac:dyDescent="0.2">
      <c r="A1354" s="3">
        <v>1741</v>
      </c>
      <c r="B1354" s="3" t="s">
        <v>1459</v>
      </c>
      <c r="C1354" s="3" t="s">
        <v>1460</v>
      </c>
      <c r="D1354" s="3" t="s">
        <v>1285</v>
      </c>
      <c r="E1354" s="3" t="str">
        <v>Boswil</v>
      </c>
      <c r="G1354" s="17">
        <v>4224</v>
      </c>
      <c r="H1354" s="17" t="s">
        <v>4526</v>
      </c>
    </row>
    <row r="1355" spans="1:8" x14ac:dyDescent="0.2">
      <c r="A1355" s="3">
        <v>1724</v>
      </c>
      <c r="B1355" s="3" t="s">
        <v>1461</v>
      </c>
      <c r="C1355" s="3" t="s">
        <v>1461</v>
      </c>
      <c r="D1355" s="3" t="s">
        <v>1285</v>
      </c>
      <c r="E1355" s="3" t="str">
        <v>Bünzen</v>
      </c>
      <c r="G1355" s="17">
        <v>4225</v>
      </c>
      <c r="H1355" s="17" t="s">
        <v>4526</v>
      </c>
    </row>
    <row r="1356" spans="1:8" x14ac:dyDescent="0.2">
      <c r="A1356" s="3">
        <v>1700</v>
      </c>
      <c r="B1356" s="3" t="s">
        <v>1462</v>
      </c>
      <c r="C1356" s="3" t="s">
        <v>1462</v>
      </c>
      <c r="D1356" s="3" t="s">
        <v>1285</v>
      </c>
      <c r="E1356" s="3" t="str">
        <v>Buttwil</v>
      </c>
      <c r="G1356" s="17">
        <v>4226</v>
      </c>
      <c r="H1356" s="17" t="s">
        <v>4526</v>
      </c>
    </row>
    <row r="1357" spans="1:8" x14ac:dyDescent="0.2">
      <c r="A1357" s="3">
        <v>1722</v>
      </c>
      <c r="B1357" s="3" t="s">
        <v>1463</v>
      </c>
      <c r="C1357" s="3" t="s">
        <v>1462</v>
      </c>
      <c r="D1357" s="3" t="s">
        <v>1285</v>
      </c>
      <c r="E1357" s="3" t="str">
        <v>Dietwil</v>
      </c>
      <c r="G1357" s="17">
        <v>4227</v>
      </c>
      <c r="H1357" s="17" t="s">
        <v>4526</v>
      </c>
    </row>
    <row r="1358" spans="1:8" x14ac:dyDescent="0.2">
      <c r="A1358" s="3">
        <v>1762</v>
      </c>
      <c r="B1358" s="3" t="s">
        <v>1464</v>
      </c>
      <c r="C1358" s="3" t="s">
        <v>1464</v>
      </c>
      <c r="D1358" s="3" t="s">
        <v>1285</v>
      </c>
      <c r="E1358" s="3" t="str">
        <v>Geltwil</v>
      </c>
      <c r="G1358" s="17">
        <v>4228</v>
      </c>
      <c r="H1358" s="17" t="s">
        <v>4526</v>
      </c>
    </row>
    <row r="1359" spans="1:8" x14ac:dyDescent="0.2">
      <c r="A1359" s="3">
        <v>1763</v>
      </c>
      <c r="B1359" s="3" t="s">
        <v>1465</v>
      </c>
      <c r="C1359" s="3" t="s">
        <v>1465</v>
      </c>
      <c r="D1359" s="3" t="s">
        <v>1285</v>
      </c>
      <c r="E1359" s="3" t="str">
        <v>Kallern</v>
      </c>
      <c r="G1359" s="17">
        <v>4229</v>
      </c>
      <c r="H1359" s="17" t="s">
        <v>4526</v>
      </c>
    </row>
    <row r="1360" spans="1:8" x14ac:dyDescent="0.2">
      <c r="A1360" s="3">
        <v>1772</v>
      </c>
      <c r="B1360" s="3" t="s">
        <v>1466</v>
      </c>
      <c r="C1360" s="3" t="s">
        <v>1466</v>
      </c>
      <c r="D1360" s="3" t="s">
        <v>1285</v>
      </c>
      <c r="E1360" s="3" t="str">
        <v>Merenschwand</v>
      </c>
      <c r="G1360" s="17">
        <v>4232</v>
      </c>
      <c r="H1360" s="17" t="s">
        <v>4526</v>
      </c>
    </row>
    <row r="1361" spans="1:8" x14ac:dyDescent="0.2">
      <c r="A1361" s="3">
        <v>1723</v>
      </c>
      <c r="B1361" s="3" t="s">
        <v>1467</v>
      </c>
      <c r="C1361" s="3" t="s">
        <v>1467</v>
      </c>
      <c r="D1361" s="3" t="s">
        <v>1285</v>
      </c>
      <c r="E1361" s="3" t="str">
        <v>Mühlau</v>
      </c>
      <c r="G1361" s="17">
        <v>4233</v>
      </c>
      <c r="H1361" s="17" t="s">
        <v>4526</v>
      </c>
    </row>
    <row r="1362" spans="1:8" x14ac:dyDescent="0.2">
      <c r="A1362" s="3">
        <v>1753</v>
      </c>
      <c r="B1362" s="3" t="s">
        <v>1468</v>
      </c>
      <c r="C1362" s="3" t="s">
        <v>1468</v>
      </c>
      <c r="D1362" s="3" t="s">
        <v>1285</v>
      </c>
      <c r="E1362" s="3" t="str">
        <v>Muri (AG)</v>
      </c>
      <c r="G1362" s="17">
        <v>4234</v>
      </c>
      <c r="H1362" s="17" t="s">
        <v>4526</v>
      </c>
    </row>
    <row r="1363" spans="1:8" x14ac:dyDescent="0.2">
      <c r="A1363" s="3">
        <v>1740</v>
      </c>
      <c r="B1363" s="3" t="s">
        <v>1469</v>
      </c>
      <c r="C1363" s="3" t="s">
        <v>1470</v>
      </c>
      <c r="D1363" s="3" t="s">
        <v>1285</v>
      </c>
      <c r="E1363" s="3" t="str">
        <v>Oberrüti</v>
      </c>
      <c r="G1363" s="17">
        <v>4242</v>
      </c>
      <c r="H1363" s="17" t="s">
        <v>4526</v>
      </c>
    </row>
    <row r="1364" spans="1:8" x14ac:dyDescent="0.2">
      <c r="A1364" s="3">
        <v>1723</v>
      </c>
      <c r="B1364" s="3" t="s">
        <v>1471</v>
      </c>
      <c r="C1364" s="3" t="s">
        <v>1471</v>
      </c>
      <c r="D1364" s="3" t="s">
        <v>1285</v>
      </c>
      <c r="E1364" s="3" t="str">
        <v>Rottenschwil</v>
      </c>
      <c r="G1364" s="17">
        <v>4243</v>
      </c>
      <c r="H1364" s="17" t="s">
        <v>4526</v>
      </c>
    </row>
    <row r="1365" spans="1:8" x14ac:dyDescent="0.2">
      <c r="A1365" s="3">
        <v>1772</v>
      </c>
      <c r="B1365" s="3" t="s">
        <v>1472</v>
      </c>
      <c r="C1365" s="3" t="s">
        <v>1473</v>
      </c>
      <c r="D1365" s="3" t="s">
        <v>1285</v>
      </c>
      <c r="E1365" s="3" t="str">
        <v>Sins</v>
      </c>
      <c r="G1365" s="17">
        <v>4244</v>
      </c>
      <c r="H1365" s="17" t="s">
        <v>4526</v>
      </c>
    </row>
    <row r="1366" spans="1:8" x14ac:dyDescent="0.2">
      <c r="A1366" s="3">
        <v>1772</v>
      </c>
      <c r="B1366" s="3" t="s">
        <v>1473</v>
      </c>
      <c r="C1366" s="3" t="s">
        <v>1473</v>
      </c>
      <c r="D1366" s="3" t="s">
        <v>1285</v>
      </c>
      <c r="E1366" s="3" t="str">
        <v>Waltenschwil</v>
      </c>
      <c r="G1366" s="17">
        <v>4245</v>
      </c>
      <c r="H1366" s="17" t="s">
        <v>4526</v>
      </c>
    </row>
    <row r="1367" spans="1:8" x14ac:dyDescent="0.2">
      <c r="A1367" s="3">
        <v>1724</v>
      </c>
      <c r="B1367" s="3" t="s">
        <v>1474</v>
      </c>
      <c r="C1367" s="3" t="s">
        <v>1474</v>
      </c>
      <c r="D1367" s="3" t="s">
        <v>1285</v>
      </c>
      <c r="E1367" s="3" t="str">
        <v>Hellikon</v>
      </c>
      <c r="G1367" s="17">
        <v>4246</v>
      </c>
      <c r="H1367" s="17" t="s">
        <v>4526</v>
      </c>
    </row>
    <row r="1368" spans="1:8" x14ac:dyDescent="0.2">
      <c r="A1368" s="3">
        <v>1724</v>
      </c>
      <c r="B1368" s="3" t="s">
        <v>1475</v>
      </c>
      <c r="C1368" s="3" t="s">
        <v>1474</v>
      </c>
      <c r="D1368" s="3" t="s">
        <v>1285</v>
      </c>
      <c r="E1368" s="3" t="str">
        <v>Kaiseraugst</v>
      </c>
      <c r="G1368" s="17">
        <v>4247</v>
      </c>
      <c r="H1368" s="17" t="s">
        <v>4526</v>
      </c>
    </row>
    <row r="1369" spans="1:8" x14ac:dyDescent="0.2">
      <c r="A1369" s="3">
        <v>1724</v>
      </c>
      <c r="B1369" s="3" t="s">
        <v>1476</v>
      </c>
      <c r="C1369" s="3" t="s">
        <v>1474</v>
      </c>
      <c r="D1369" s="3" t="s">
        <v>1285</v>
      </c>
      <c r="E1369" s="3" t="str">
        <v>Magden</v>
      </c>
      <c r="G1369" s="17">
        <v>4252</v>
      </c>
      <c r="H1369" s="17" t="s">
        <v>4526</v>
      </c>
    </row>
    <row r="1370" spans="1:8" x14ac:dyDescent="0.2">
      <c r="A1370" s="3">
        <v>1724</v>
      </c>
      <c r="B1370" s="3" t="s">
        <v>1477</v>
      </c>
      <c r="C1370" s="3" t="s">
        <v>1474</v>
      </c>
      <c r="D1370" s="3" t="s">
        <v>1285</v>
      </c>
      <c r="E1370" s="3" t="str">
        <v>Möhlin</v>
      </c>
      <c r="G1370" s="17">
        <v>4253</v>
      </c>
      <c r="H1370" s="17" t="s">
        <v>4526</v>
      </c>
    </row>
    <row r="1371" spans="1:8" x14ac:dyDescent="0.2">
      <c r="A1371" s="3">
        <v>1724</v>
      </c>
      <c r="B1371" s="3" t="s">
        <v>1478</v>
      </c>
      <c r="C1371" s="3" t="s">
        <v>1474</v>
      </c>
      <c r="D1371" s="3" t="s">
        <v>1285</v>
      </c>
      <c r="E1371" s="3" t="str">
        <v>Mumpf</v>
      </c>
      <c r="G1371" s="17">
        <v>4254</v>
      </c>
      <c r="H1371" s="17" t="s">
        <v>4526</v>
      </c>
    </row>
    <row r="1372" spans="1:8" x14ac:dyDescent="0.2">
      <c r="A1372" s="3">
        <v>1724</v>
      </c>
      <c r="B1372" s="3" t="s">
        <v>1479</v>
      </c>
      <c r="C1372" s="3" t="s">
        <v>1474</v>
      </c>
      <c r="D1372" s="3" t="s">
        <v>1285</v>
      </c>
      <c r="E1372" s="3" t="str">
        <v>Obermumpf</v>
      </c>
      <c r="G1372" s="17">
        <v>4302</v>
      </c>
      <c r="H1372" s="17" t="s">
        <v>4526</v>
      </c>
    </row>
    <row r="1373" spans="1:8" x14ac:dyDescent="0.2">
      <c r="A1373" s="3">
        <v>1733</v>
      </c>
      <c r="B1373" s="3" t="s">
        <v>1480</v>
      </c>
      <c r="C1373" s="3" t="s">
        <v>1480</v>
      </c>
      <c r="D1373" s="3" t="s">
        <v>1285</v>
      </c>
      <c r="E1373" s="3" t="str">
        <v>Olsberg</v>
      </c>
      <c r="G1373" s="17">
        <v>4303</v>
      </c>
      <c r="H1373" s="17" t="s">
        <v>4526</v>
      </c>
    </row>
    <row r="1374" spans="1:8" x14ac:dyDescent="0.2">
      <c r="A1374" s="3">
        <v>1752</v>
      </c>
      <c r="B1374" s="3" t="s">
        <v>1481</v>
      </c>
      <c r="C1374" s="3" t="s">
        <v>1481</v>
      </c>
      <c r="D1374" s="3" t="s">
        <v>1285</v>
      </c>
      <c r="E1374" s="3" t="str">
        <v>Rheinfelden</v>
      </c>
      <c r="G1374" s="17">
        <v>4304</v>
      </c>
      <c r="H1374" s="17" t="s">
        <v>4526</v>
      </c>
    </row>
    <row r="1375" spans="1:8" x14ac:dyDescent="0.2">
      <c r="A1375" s="3">
        <v>1723</v>
      </c>
      <c r="B1375" s="3" t="s">
        <v>1482</v>
      </c>
      <c r="C1375" s="3" t="s">
        <v>1482</v>
      </c>
      <c r="D1375" s="3" t="s">
        <v>1285</v>
      </c>
      <c r="E1375" s="3" t="str">
        <v>Schupfart</v>
      </c>
      <c r="G1375" s="17">
        <v>4305</v>
      </c>
      <c r="H1375" s="17" t="s">
        <v>4526</v>
      </c>
    </row>
    <row r="1376" spans="1:8" x14ac:dyDescent="0.2">
      <c r="A1376" s="3">
        <v>1725</v>
      </c>
      <c r="B1376" s="3" t="s">
        <v>1483</v>
      </c>
      <c r="C1376" s="3" t="s">
        <v>1484</v>
      </c>
      <c r="D1376" s="3" t="s">
        <v>1285</v>
      </c>
      <c r="E1376" s="3" t="str">
        <v>Stein (AG)</v>
      </c>
      <c r="G1376" s="17">
        <v>4310</v>
      </c>
      <c r="H1376" s="17" t="s">
        <v>4526</v>
      </c>
    </row>
    <row r="1377" spans="1:8" x14ac:dyDescent="0.2">
      <c r="A1377" s="3">
        <v>1730</v>
      </c>
      <c r="B1377" s="3" t="s">
        <v>1485</v>
      </c>
      <c r="C1377" s="3" t="s">
        <v>1484</v>
      </c>
      <c r="D1377" s="3" t="s">
        <v>1285</v>
      </c>
      <c r="E1377" s="3" t="str">
        <v>Wallbach</v>
      </c>
      <c r="G1377" s="17">
        <v>4312</v>
      </c>
      <c r="H1377" s="17" t="s">
        <v>4526</v>
      </c>
    </row>
    <row r="1378" spans="1:8" x14ac:dyDescent="0.2">
      <c r="A1378" s="3">
        <v>1745</v>
      </c>
      <c r="B1378" s="3" t="s">
        <v>1486</v>
      </c>
      <c r="C1378" s="3" t="s">
        <v>1487</v>
      </c>
      <c r="D1378" s="3" t="s">
        <v>1285</v>
      </c>
      <c r="E1378" s="3" t="str">
        <v>Wegenstetten</v>
      </c>
      <c r="G1378" s="17">
        <v>4313</v>
      </c>
      <c r="H1378" s="17" t="s">
        <v>4526</v>
      </c>
    </row>
    <row r="1379" spans="1:8" x14ac:dyDescent="0.2">
      <c r="A1379" s="3">
        <v>1756</v>
      </c>
      <c r="B1379" s="3" t="s">
        <v>1488</v>
      </c>
      <c r="C1379" s="3" t="s">
        <v>1487</v>
      </c>
      <c r="D1379" s="3" t="s">
        <v>1285</v>
      </c>
      <c r="E1379" s="3" t="str">
        <v>Zeiningen</v>
      </c>
      <c r="G1379" s="17">
        <v>4314</v>
      </c>
      <c r="H1379" s="17" t="s">
        <v>4525</v>
      </c>
    </row>
    <row r="1380" spans="1:8" x14ac:dyDescent="0.2">
      <c r="A1380" s="3">
        <v>1756</v>
      </c>
      <c r="B1380" s="3" t="s">
        <v>1489</v>
      </c>
      <c r="C1380" s="3" t="s">
        <v>1487</v>
      </c>
      <c r="D1380" s="3" t="s">
        <v>1285</v>
      </c>
      <c r="E1380" s="3" t="str">
        <v>Zuzgen</v>
      </c>
      <c r="G1380" s="17">
        <v>4315</v>
      </c>
      <c r="H1380" s="17" t="s">
        <v>4525</v>
      </c>
    </row>
    <row r="1381" spans="1:8" x14ac:dyDescent="0.2">
      <c r="A1381" s="3">
        <v>1782</v>
      </c>
      <c r="B1381" s="3" t="s">
        <v>1490</v>
      </c>
      <c r="C1381" s="3" t="s">
        <v>1491</v>
      </c>
      <c r="D1381" s="3" t="s">
        <v>1285</v>
      </c>
      <c r="E1381" s="3" t="str">
        <v>Aarburg</v>
      </c>
      <c r="G1381" s="17">
        <v>4316</v>
      </c>
      <c r="H1381" s="17" t="s">
        <v>4525</v>
      </c>
    </row>
    <row r="1382" spans="1:8" x14ac:dyDescent="0.2">
      <c r="A1382" s="3">
        <v>1782</v>
      </c>
      <c r="B1382" s="3" t="s">
        <v>1492</v>
      </c>
      <c r="C1382" s="3" t="s">
        <v>1491</v>
      </c>
      <c r="D1382" s="3" t="s">
        <v>1285</v>
      </c>
      <c r="E1382" s="3" t="str">
        <v>Bottenwil</v>
      </c>
      <c r="G1382" s="17">
        <v>4317</v>
      </c>
      <c r="H1382" s="17" t="s">
        <v>4525</v>
      </c>
    </row>
    <row r="1383" spans="1:8" x14ac:dyDescent="0.2">
      <c r="A1383" s="3">
        <v>1782</v>
      </c>
      <c r="B1383" s="3" t="s">
        <v>1493</v>
      </c>
      <c r="C1383" s="3" t="s">
        <v>1491</v>
      </c>
      <c r="D1383" s="3" t="s">
        <v>1285</v>
      </c>
      <c r="E1383" s="3" t="str">
        <v>Brittnau</v>
      </c>
      <c r="G1383" s="17">
        <v>4322</v>
      </c>
      <c r="H1383" s="17" t="s">
        <v>4525</v>
      </c>
    </row>
    <row r="1384" spans="1:8" x14ac:dyDescent="0.2">
      <c r="A1384" s="3">
        <v>1782</v>
      </c>
      <c r="B1384" s="3" t="s">
        <v>1494</v>
      </c>
      <c r="C1384" s="3" t="s">
        <v>1491</v>
      </c>
      <c r="D1384" s="3" t="s">
        <v>1285</v>
      </c>
      <c r="E1384" s="3" t="str">
        <v>Kirchleerau</v>
      </c>
      <c r="G1384" s="17">
        <v>4323</v>
      </c>
      <c r="H1384" s="17" t="s">
        <v>4525</v>
      </c>
    </row>
    <row r="1385" spans="1:8" x14ac:dyDescent="0.2">
      <c r="A1385" s="3">
        <v>1695</v>
      </c>
      <c r="B1385" s="3" t="s">
        <v>1495</v>
      </c>
      <c r="C1385" s="3" t="s">
        <v>1496</v>
      </c>
      <c r="D1385" s="3" t="s">
        <v>1285</v>
      </c>
      <c r="E1385" s="3" t="str">
        <v>Kölliken</v>
      </c>
      <c r="G1385" s="17">
        <v>4324</v>
      </c>
      <c r="H1385" s="17" t="s">
        <v>4525</v>
      </c>
    </row>
    <row r="1386" spans="1:8" x14ac:dyDescent="0.2">
      <c r="A1386" s="3">
        <v>1695</v>
      </c>
      <c r="B1386" s="3" t="s">
        <v>1497</v>
      </c>
      <c r="C1386" s="3" t="s">
        <v>1496</v>
      </c>
      <c r="D1386" s="3" t="s">
        <v>1285</v>
      </c>
      <c r="E1386" s="3" t="str">
        <v>Moosleerau</v>
      </c>
      <c r="G1386" s="17">
        <v>4325</v>
      </c>
      <c r="H1386" s="17" t="s">
        <v>4525</v>
      </c>
    </row>
    <row r="1387" spans="1:8" x14ac:dyDescent="0.2">
      <c r="A1387" s="3">
        <v>1695</v>
      </c>
      <c r="B1387" s="3" t="s">
        <v>1498</v>
      </c>
      <c r="C1387" s="3" t="s">
        <v>1496</v>
      </c>
      <c r="D1387" s="3" t="s">
        <v>1285</v>
      </c>
      <c r="E1387" s="3" t="str">
        <v>Murgenthal</v>
      </c>
      <c r="G1387" s="17">
        <v>4332</v>
      </c>
      <c r="H1387" s="17" t="s">
        <v>4525</v>
      </c>
    </row>
    <row r="1388" spans="1:8" x14ac:dyDescent="0.2">
      <c r="A1388" s="3">
        <v>1695</v>
      </c>
      <c r="B1388" s="3" t="s">
        <v>1499</v>
      </c>
      <c r="C1388" s="3" t="s">
        <v>1496</v>
      </c>
      <c r="D1388" s="3" t="s">
        <v>1285</v>
      </c>
      <c r="E1388" s="3" t="str">
        <v>Oftringen</v>
      </c>
      <c r="G1388" s="17">
        <v>4333</v>
      </c>
      <c r="H1388" s="17" t="s">
        <v>4525</v>
      </c>
    </row>
    <row r="1389" spans="1:8" x14ac:dyDescent="0.2">
      <c r="A1389" s="3">
        <v>1696</v>
      </c>
      <c r="B1389" s="3" t="s">
        <v>1500</v>
      </c>
      <c r="C1389" s="3" t="s">
        <v>1496</v>
      </c>
      <c r="D1389" s="3" t="s">
        <v>1285</v>
      </c>
      <c r="E1389" s="3" t="str">
        <v>Reitnau</v>
      </c>
      <c r="G1389" s="17">
        <v>4334</v>
      </c>
      <c r="H1389" s="17" t="s">
        <v>4525</v>
      </c>
    </row>
    <row r="1390" spans="1:8" x14ac:dyDescent="0.2">
      <c r="A1390" s="3">
        <v>1726</v>
      </c>
      <c r="B1390" s="3" t="s">
        <v>1501</v>
      </c>
      <c r="C1390" s="3" t="s">
        <v>1496</v>
      </c>
      <c r="D1390" s="3" t="s">
        <v>1285</v>
      </c>
      <c r="E1390" s="3" t="str">
        <v>Rothrist</v>
      </c>
      <c r="G1390" s="17">
        <v>4402</v>
      </c>
      <c r="H1390" s="17" t="s">
        <v>4526</v>
      </c>
    </row>
    <row r="1391" spans="1:8" x14ac:dyDescent="0.2">
      <c r="A1391" s="3">
        <v>1726</v>
      </c>
      <c r="B1391" s="3" t="s">
        <v>1502</v>
      </c>
      <c r="C1391" s="3" t="s">
        <v>1496</v>
      </c>
      <c r="D1391" s="3" t="s">
        <v>1285</v>
      </c>
      <c r="E1391" s="3" t="str">
        <v>Safenwil</v>
      </c>
      <c r="G1391" s="17">
        <v>4410</v>
      </c>
      <c r="H1391" s="17" t="s">
        <v>4526</v>
      </c>
    </row>
    <row r="1392" spans="1:8" x14ac:dyDescent="0.2">
      <c r="A1392" s="3">
        <v>1726</v>
      </c>
      <c r="B1392" s="3" t="s">
        <v>1503</v>
      </c>
      <c r="C1392" s="3" t="s">
        <v>1496</v>
      </c>
      <c r="D1392" s="3" t="s">
        <v>1285</v>
      </c>
      <c r="E1392" s="3" t="str">
        <v>Staffelbach</v>
      </c>
      <c r="G1392" s="17">
        <v>4411</v>
      </c>
      <c r="H1392" s="17" t="s">
        <v>4526</v>
      </c>
    </row>
    <row r="1393" spans="1:8" x14ac:dyDescent="0.2">
      <c r="A1393" s="3">
        <v>1726</v>
      </c>
      <c r="B1393" s="3" t="s">
        <v>1504</v>
      </c>
      <c r="C1393" s="3" t="s">
        <v>1496</v>
      </c>
      <c r="D1393" s="3" t="s">
        <v>1285</v>
      </c>
      <c r="E1393" s="3" t="str">
        <v>Strengelbach</v>
      </c>
      <c r="G1393" s="17">
        <v>4412</v>
      </c>
      <c r="H1393" s="17" t="s">
        <v>4526</v>
      </c>
    </row>
    <row r="1394" spans="1:8" x14ac:dyDescent="0.2">
      <c r="A1394" s="3">
        <v>1727</v>
      </c>
      <c r="B1394" s="3" t="s">
        <v>1505</v>
      </c>
      <c r="C1394" s="3" t="s">
        <v>1496</v>
      </c>
      <c r="D1394" s="3" t="s">
        <v>1285</v>
      </c>
      <c r="E1394" s="3" t="str">
        <v>Uerkheim</v>
      </c>
      <c r="G1394" s="17">
        <v>4413</v>
      </c>
      <c r="H1394" s="17" t="s">
        <v>4526</v>
      </c>
    </row>
    <row r="1395" spans="1:8" x14ac:dyDescent="0.2">
      <c r="A1395" s="3">
        <v>1727</v>
      </c>
      <c r="B1395" s="3" t="s">
        <v>1506</v>
      </c>
      <c r="C1395" s="3" t="s">
        <v>1496</v>
      </c>
      <c r="D1395" s="3" t="s">
        <v>1285</v>
      </c>
      <c r="E1395" s="3" t="str">
        <v>Vordemwald</v>
      </c>
      <c r="G1395" s="17">
        <v>4414</v>
      </c>
      <c r="H1395" s="17" t="s">
        <v>4526</v>
      </c>
    </row>
    <row r="1396" spans="1:8" x14ac:dyDescent="0.2">
      <c r="A1396" s="3">
        <v>1728</v>
      </c>
      <c r="B1396" s="3" t="s">
        <v>1507</v>
      </c>
      <c r="C1396" s="3" t="s">
        <v>1496</v>
      </c>
      <c r="D1396" s="3" t="s">
        <v>1285</v>
      </c>
      <c r="E1396" s="3" t="str">
        <v>Wiliberg</v>
      </c>
      <c r="G1396" s="17">
        <v>4415</v>
      </c>
      <c r="H1396" s="17" t="s">
        <v>4526</v>
      </c>
    </row>
    <row r="1397" spans="1:8" x14ac:dyDescent="0.2">
      <c r="A1397" s="3">
        <v>1746</v>
      </c>
      <c r="B1397" s="3" t="s">
        <v>1508</v>
      </c>
      <c r="C1397" s="3" t="s">
        <v>1509</v>
      </c>
      <c r="D1397" s="3" t="s">
        <v>1285</v>
      </c>
      <c r="E1397" s="3" t="str">
        <v>Zofingen</v>
      </c>
      <c r="G1397" s="17">
        <v>4416</v>
      </c>
      <c r="H1397" s="17" t="s">
        <v>4526</v>
      </c>
    </row>
    <row r="1398" spans="1:8" x14ac:dyDescent="0.2">
      <c r="A1398" s="3">
        <v>1747</v>
      </c>
      <c r="B1398" s="3" t="s">
        <v>1510</v>
      </c>
      <c r="C1398" s="3" t="s">
        <v>1509</v>
      </c>
      <c r="D1398" s="3" t="s">
        <v>1285</v>
      </c>
      <c r="E1398" s="3" t="str">
        <v>Böttstein</v>
      </c>
      <c r="G1398" s="17">
        <v>4417</v>
      </c>
      <c r="H1398" s="17" t="s">
        <v>4526</v>
      </c>
    </row>
    <row r="1399" spans="1:8" x14ac:dyDescent="0.2">
      <c r="A1399" s="3">
        <v>1757</v>
      </c>
      <c r="B1399" s="3" t="s">
        <v>1511</v>
      </c>
      <c r="C1399" s="3" t="s">
        <v>1509</v>
      </c>
      <c r="D1399" s="3" t="s">
        <v>1285</v>
      </c>
      <c r="E1399" s="3" t="str">
        <v>Döttingen</v>
      </c>
      <c r="G1399" s="17">
        <v>4418</v>
      </c>
      <c r="H1399" s="17" t="s">
        <v>4526</v>
      </c>
    </row>
    <row r="1400" spans="1:8" x14ac:dyDescent="0.2">
      <c r="A1400" s="3">
        <v>1724</v>
      </c>
      <c r="B1400" s="3" t="s">
        <v>1512</v>
      </c>
      <c r="C1400" s="3" t="s">
        <v>1513</v>
      </c>
      <c r="D1400" s="3" t="s">
        <v>1285</v>
      </c>
      <c r="E1400" s="3" t="str">
        <v>Endingen</v>
      </c>
      <c r="G1400" s="17">
        <v>4419</v>
      </c>
      <c r="H1400" s="17" t="s">
        <v>4526</v>
      </c>
    </row>
    <row r="1401" spans="1:8" x14ac:dyDescent="0.2">
      <c r="A1401" s="3">
        <v>1731</v>
      </c>
      <c r="B1401" s="3" t="s">
        <v>1514</v>
      </c>
      <c r="C1401" s="3" t="s">
        <v>1513</v>
      </c>
      <c r="D1401" s="3" t="s">
        <v>1285</v>
      </c>
      <c r="E1401" s="3" t="str">
        <v>Fisibach</v>
      </c>
      <c r="G1401" s="17">
        <v>4421</v>
      </c>
      <c r="H1401" s="17" t="s">
        <v>4526</v>
      </c>
    </row>
    <row r="1402" spans="1:8" x14ac:dyDescent="0.2">
      <c r="A1402" s="3">
        <v>1732</v>
      </c>
      <c r="B1402" s="3" t="s">
        <v>1515</v>
      </c>
      <c r="C1402" s="3" t="s">
        <v>1513</v>
      </c>
      <c r="D1402" s="3" t="s">
        <v>1285</v>
      </c>
      <c r="E1402" s="3" t="str">
        <v>Full-Reuenthal</v>
      </c>
      <c r="G1402" s="17">
        <v>4422</v>
      </c>
      <c r="H1402" s="17" t="s">
        <v>4526</v>
      </c>
    </row>
    <row r="1403" spans="1:8" x14ac:dyDescent="0.2">
      <c r="A1403" s="3">
        <v>1796</v>
      </c>
      <c r="B1403" s="3" t="s">
        <v>1516</v>
      </c>
      <c r="C1403" s="3" t="s">
        <v>1516</v>
      </c>
      <c r="D1403" s="3" t="s">
        <v>1285</v>
      </c>
      <c r="E1403" s="3" t="str">
        <v>Klingnau</v>
      </c>
      <c r="G1403" s="17">
        <v>4423</v>
      </c>
      <c r="H1403" s="17" t="s">
        <v>4526</v>
      </c>
    </row>
    <row r="1404" spans="1:8" x14ac:dyDescent="0.2">
      <c r="A1404" s="3">
        <v>1583</v>
      </c>
      <c r="B1404" s="3" t="s">
        <v>1517</v>
      </c>
      <c r="C1404" s="3" t="s">
        <v>1518</v>
      </c>
      <c r="D1404" s="3" t="s">
        <v>1285</v>
      </c>
      <c r="E1404" s="3" t="str">
        <v>Koblenz</v>
      </c>
      <c r="G1404" s="17">
        <v>4424</v>
      </c>
      <c r="H1404" s="17" t="s">
        <v>4525</v>
      </c>
    </row>
    <row r="1405" spans="1:8" x14ac:dyDescent="0.2">
      <c r="A1405" s="3">
        <v>1783</v>
      </c>
      <c r="B1405" s="3" t="s">
        <v>1519</v>
      </c>
      <c r="C1405" s="3" t="s">
        <v>1518</v>
      </c>
      <c r="D1405" s="3" t="s">
        <v>1285</v>
      </c>
      <c r="E1405" s="3" t="str">
        <v>Leibstadt</v>
      </c>
      <c r="G1405" s="17">
        <v>4425</v>
      </c>
      <c r="H1405" s="17" t="s">
        <v>4525</v>
      </c>
    </row>
    <row r="1406" spans="1:8" x14ac:dyDescent="0.2">
      <c r="A1406" s="3">
        <v>1783</v>
      </c>
      <c r="B1406" s="3" t="s">
        <v>1520</v>
      </c>
      <c r="C1406" s="3" t="s">
        <v>1518</v>
      </c>
      <c r="D1406" s="3" t="s">
        <v>1285</v>
      </c>
      <c r="E1406" s="3" t="str">
        <v>Lengnau (AG)</v>
      </c>
      <c r="G1406" s="17">
        <v>4426</v>
      </c>
      <c r="H1406" s="17" t="s">
        <v>4525</v>
      </c>
    </row>
    <row r="1407" spans="1:8" x14ac:dyDescent="0.2">
      <c r="A1407" s="3">
        <v>1784</v>
      </c>
      <c r="B1407" s="3" t="s">
        <v>1518</v>
      </c>
      <c r="C1407" s="3" t="s">
        <v>1518</v>
      </c>
      <c r="D1407" s="3" t="s">
        <v>1285</v>
      </c>
      <c r="E1407" s="3" t="str">
        <v>Leuggern</v>
      </c>
      <c r="G1407" s="17">
        <v>4431</v>
      </c>
      <c r="H1407" s="17" t="s">
        <v>4525</v>
      </c>
    </row>
    <row r="1408" spans="1:8" x14ac:dyDescent="0.2">
      <c r="A1408" s="3">
        <v>1784</v>
      </c>
      <c r="B1408" s="3" t="s">
        <v>1521</v>
      </c>
      <c r="C1408" s="3" t="s">
        <v>1518</v>
      </c>
      <c r="D1408" s="3" t="s">
        <v>1285</v>
      </c>
      <c r="E1408" s="3" t="str">
        <v>Mellikon</v>
      </c>
      <c r="G1408" s="17">
        <v>4432</v>
      </c>
      <c r="H1408" s="17" t="s">
        <v>4525</v>
      </c>
    </row>
    <row r="1409" spans="1:8" x14ac:dyDescent="0.2">
      <c r="A1409" s="3">
        <v>1791</v>
      </c>
      <c r="B1409" s="3" t="s">
        <v>1522</v>
      </c>
      <c r="C1409" s="3" t="s">
        <v>1518</v>
      </c>
      <c r="D1409" s="3" t="s">
        <v>1285</v>
      </c>
      <c r="E1409" s="3" t="str">
        <v>Schneisingen</v>
      </c>
      <c r="G1409" s="17">
        <v>4433</v>
      </c>
      <c r="H1409" s="17" t="s">
        <v>4525</v>
      </c>
    </row>
    <row r="1410" spans="1:8" x14ac:dyDescent="0.2">
      <c r="A1410" s="3">
        <v>1785</v>
      </c>
      <c r="B1410" s="3" t="s">
        <v>1523</v>
      </c>
      <c r="C1410" s="3" t="s">
        <v>1524</v>
      </c>
      <c r="D1410" s="3" t="s">
        <v>1285</v>
      </c>
      <c r="E1410" s="3" t="str">
        <v>Siglistorf</v>
      </c>
      <c r="G1410" s="17">
        <v>4434</v>
      </c>
      <c r="H1410" s="17" t="s">
        <v>4525</v>
      </c>
    </row>
    <row r="1411" spans="1:8" x14ac:dyDescent="0.2">
      <c r="A1411" s="3">
        <v>3284</v>
      </c>
      <c r="B1411" s="3" t="s">
        <v>1525</v>
      </c>
      <c r="C1411" s="3" t="s">
        <v>1525</v>
      </c>
      <c r="D1411" s="3" t="s">
        <v>1285</v>
      </c>
      <c r="E1411" s="3" t="str">
        <v>Tegerfelden</v>
      </c>
      <c r="G1411" s="17">
        <v>4435</v>
      </c>
      <c r="H1411" s="17" t="s">
        <v>4525</v>
      </c>
    </row>
    <row r="1412" spans="1:8" x14ac:dyDescent="0.2">
      <c r="A1412" s="3">
        <v>3280</v>
      </c>
      <c r="B1412" s="3" t="s">
        <v>1526</v>
      </c>
      <c r="C1412" s="3" t="s">
        <v>1526</v>
      </c>
      <c r="D1412" s="3" t="s">
        <v>1285</v>
      </c>
      <c r="E1412" s="3" t="str">
        <v>Zurzach</v>
      </c>
      <c r="G1412" s="17">
        <v>4436</v>
      </c>
      <c r="H1412" s="17" t="s">
        <v>4525</v>
      </c>
    </row>
    <row r="1413" spans="1:8" x14ac:dyDescent="0.2">
      <c r="A1413" s="3">
        <v>1792</v>
      </c>
      <c r="B1413" s="3" t="s">
        <v>1527</v>
      </c>
      <c r="C1413" s="3" t="s">
        <v>1528</v>
      </c>
      <c r="D1413" s="3" t="s">
        <v>1285</v>
      </c>
      <c r="E1413" s="3" t="str">
        <v>Arbon</v>
      </c>
      <c r="G1413" s="17">
        <v>4437</v>
      </c>
      <c r="H1413" s="17" t="s">
        <v>4525</v>
      </c>
    </row>
    <row r="1414" spans="1:8" x14ac:dyDescent="0.2">
      <c r="A1414" s="3">
        <v>1792</v>
      </c>
      <c r="B1414" s="3" t="s">
        <v>1529</v>
      </c>
      <c r="C1414" s="3" t="s">
        <v>1528</v>
      </c>
      <c r="D1414" s="3" t="s">
        <v>1285</v>
      </c>
      <c r="E1414" s="3" t="str">
        <v>Dozwil</v>
      </c>
      <c r="G1414" s="17">
        <v>4438</v>
      </c>
      <c r="H1414" s="17" t="s">
        <v>4525</v>
      </c>
    </row>
    <row r="1415" spans="1:8" x14ac:dyDescent="0.2">
      <c r="A1415" s="3">
        <v>3206</v>
      </c>
      <c r="B1415" s="3" t="s">
        <v>1530</v>
      </c>
      <c r="C1415" s="3" t="s">
        <v>1528</v>
      </c>
      <c r="D1415" s="3" t="s">
        <v>1285</v>
      </c>
      <c r="E1415" s="3" t="str">
        <v>Egnach</v>
      </c>
      <c r="G1415" s="17">
        <v>4441</v>
      </c>
      <c r="H1415" s="17" t="s">
        <v>4525</v>
      </c>
    </row>
    <row r="1416" spans="1:8" x14ac:dyDescent="0.2">
      <c r="A1416" s="3">
        <v>3212</v>
      </c>
      <c r="B1416" s="3" t="s">
        <v>1528</v>
      </c>
      <c r="C1416" s="3" t="s">
        <v>1528</v>
      </c>
      <c r="D1416" s="3" t="s">
        <v>1285</v>
      </c>
      <c r="E1416" s="3" t="str">
        <v>Hefenhofen</v>
      </c>
      <c r="G1416" s="17">
        <v>4442</v>
      </c>
      <c r="H1416" s="17" t="s">
        <v>4525</v>
      </c>
    </row>
    <row r="1417" spans="1:8" x14ac:dyDescent="0.2">
      <c r="A1417" s="3">
        <v>3212</v>
      </c>
      <c r="B1417" s="3" t="s">
        <v>1531</v>
      </c>
      <c r="C1417" s="3" t="s">
        <v>1528</v>
      </c>
      <c r="D1417" s="3" t="s">
        <v>1285</v>
      </c>
      <c r="E1417" s="3" t="str">
        <v>Horn</v>
      </c>
      <c r="G1417" s="17">
        <v>4443</v>
      </c>
      <c r="H1417" s="17" t="s">
        <v>4525</v>
      </c>
    </row>
    <row r="1418" spans="1:8" x14ac:dyDescent="0.2">
      <c r="A1418" s="3">
        <v>3213</v>
      </c>
      <c r="B1418" s="3" t="s">
        <v>1532</v>
      </c>
      <c r="C1418" s="3" t="s">
        <v>1528</v>
      </c>
      <c r="D1418" s="3" t="s">
        <v>1285</v>
      </c>
      <c r="E1418" s="3" t="str">
        <v>Kesswil</v>
      </c>
      <c r="G1418" s="17">
        <v>4444</v>
      </c>
      <c r="H1418" s="17" t="s">
        <v>4525</v>
      </c>
    </row>
    <row r="1419" spans="1:8" x14ac:dyDescent="0.2">
      <c r="A1419" s="3">
        <v>3210</v>
      </c>
      <c r="B1419" s="3" t="s">
        <v>1533</v>
      </c>
      <c r="C1419" s="3" t="s">
        <v>1533</v>
      </c>
      <c r="D1419" s="3" t="s">
        <v>1285</v>
      </c>
      <c r="E1419" s="3" t="str">
        <v>Roggwil (TG)</v>
      </c>
      <c r="G1419" s="17">
        <v>4445</v>
      </c>
      <c r="H1419" s="17" t="s">
        <v>4525</v>
      </c>
    </row>
    <row r="1420" spans="1:8" x14ac:dyDescent="0.2">
      <c r="A1420" s="3">
        <v>3213</v>
      </c>
      <c r="B1420" s="3" t="s">
        <v>1534</v>
      </c>
      <c r="C1420" s="3" t="s">
        <v>1534</v>
      </c>
      <c r="D1420" s="3" t="s">
        <v>1285</v>
      </c>
      <c r="E1420" s="3" t="str">
        <v>Romanshorn</v>
      </c>
      <c r="G1420" s="17">
        <v>4446</v>
      </c>
      <c r="H1420" s="17" t="s">
        <v>4525</v>
      </c>
    </row>
    <row r="1421" spans="1:8" x14ac:dyDescent="0.2">
      <c r="A1421" s="3">
        <v>3280</v>
      </c>
      <c r="B1421" s="3" t="s">
        <v>1535</v>
      </c>
      <c r="C1421" s="3" t="s">
        <v>1535</v>
      </c>
      <c r="D1421" s="3" t="s">
        <v>1285</v>
      </c>
      <c r="E1421" s="3" t="str">
        <v>Salmsach</v>
      </c>
      <c r="G1421" s="17">
        <v>4447</v>
      </c>
      <c r="H1421" s="17" t="s">
        <v>4525</v>
      </c>
    </row>
    <row r="1422" spans="1:8" x14ac:dyDescent="0.2">
      <c r="A1422" s="3">
        <v>1721</v>
      </c>
      <c r="B1422" s="3" t="s">
        <v>1536</v>
      </c>
      <c r="C1422" s="3" t="s">
        <v>1537</v>
      </c>
      <c r="D1422" s="3" t="s">
        <v>1285</v>
      </c>
      <c r="E1422" s="3" t="str">
        <v>Sommeri</v>
      </c>
      <c r="G1422" s="17">
        <v>4448</v>
      </c>
      <c r="H1422" s="17" t="s">
        <v>4525</v>
      </c>
    </row>
    <row r="1423" spans="1:8" x14ac:dyDescent="0.2">
      <c r="A1423" s="3">
        <v>1721</v>
      </c>
      <c r="B1423" s="3" t="s">
        <v>1538</v>
      </c>
      <c r="C1423" s="3" t="s">
        <v>1537</v>
      </c>
      <c r="D1423" s="3" t="s">
        <v>1285</v>
      </c>
      <c r="E1423" s="3" t="str">
        <v>Uttwil</v>
      </c>
      <c r="G1423" s="17">
        <v>4450</v>
      </c>
      <c r="H1423" s="17" t="s">
        <v>4525</v>
      </c>
    </row>
    <row r="1424" spans="1:8" x14ac:dyDescent="0.2">
      <c r="A1424" s="3">
        <v>1721</v>
      </c>
      <c r="B1424" s="3" t="s">
        <v>1539</v>
      </c>
      <c r="C1424" s="3" t="s">
        <v>1537</v>
      </c>
      <c r="D1424" s="3" t="s">
        <v>1285</v>
      </c>
      <c r="E1424" s="3" t="str">
        <v>Amriswil</v>
      </c>
      <c r="G1424" s="17">
        <v>4451</v>
      </c>
      <c r="H1424" s="17" t="s">
        <v>4525</v>
      </c>
    </row>
    <row r="1425" spans="1:8" x14ac:dyDescent="0.2">
      <c r="A1425" s="3">
        <v>1721</v>
      </c>
      <c r="B1425" s="3" t="s">
        <v>1540</v>
      </c>
      <c r="C1425" s="3" t="s">
        <v>1537</v>
      </c>
      <c r="D1425" s="3" t="s">
        <v>1285</v>
      </c>
      <c r="E1425" s="3" t="str">
        <v>Bischofszell</v>
      </c>
      <c r="G1425" s="17">
        <v>4452</v>
      </c>
      <c r="H1425" s="17" t="s">
        <v>4525</v>
      </c>
    </row>
    <row r="1426" spans="1:8" x14ac:dyDescent="0.2">
      <c r="A1426" s="3">
        <v>3286</v>
      </c>
      <c r="B1426" s="3" t="s">
        <v>1541</v>
      </c>
      <c r="C1426" s="3" t="s">
        <v>1541</v>
      </c>
      <c r="D1426" s="3" t="s">
        <v>1285</v>
      </c>
      <c r="E1426" s="3" t="str">
        <v>Erlen</v>
      </c>
      <c r="G1426" s="17">
        <v>4453</v>
      </c>
      <c r="H1426" s="17" t="s">
        <v>4525</v>
      </c>
    </row>
    <row r="1427" spans="1:8" x14ac:dyDescent="0.2">
      <c r="A1427" s="3">
        <v>1595</v>
      </c>
      <c r="B1427" s="3" t="s">
        <v>1542</v>
      </c>
      <c r="C1427" s="3" t="s">
        <v>1543</v>
      </c>
      <c r="D1427" s="3" t="s">
        <v>1285</v>
      </c>
      <c r="E1427" s="3" t="str">
        <v>Hauptwil-Gottshaus</v>
      </c>
      <c r="G1427" s="17">
        <v>4455</v>
      </c>
      <c r="H1427" s="17" t="s">
        <v>4525</v>
      </c>
    </row>
    <row r="1428" spans="1:8" x14ac:dyDescent="0.2">
      <c r="A1428" s="3">
        <v>1793</v>
      </c>
      <c r="B1428" s="3" t="s">
        <v>1544</v>
      </c>
      <c r="C1428" s="3" t="s">
        <v>1543</v>
      </c>
      <c r="D1428" s="3" t="s">
        <v>1285</v>
      </c>
      <c r="E1428" s="3" t="str">
        <v>Hohentannen</v>
      </c>
      <c r="G1428" s="17">
        <v>4456</v>
      </c>
      <c r="H1428" s="17" t="s">
        <v>4525</v>
      </c>
    </row>
    <row r="1429" spans="1:8" x14ac:dyDescent="0.2">
      <c r="A1429" s="3">
        <v>1794</v>
      </c>
      <c r="B1429" s="3" t="s">
        <v>1545</v>
      </c>
      <c r="C1429" s="3" t="s">
        <v>1543</v>
      </c>
      <c r="D1429" s="3" t="s">
        <v>1285</v>
      </c>
      <c r="E1429" s="3" t="str">
        <v>Kradolf-Schönenberg</v>
      </c>
      <c r="G1429" s="17">
        <v>4457</v>
      </c>
      <c r="H1429" s="17" t="s">
        <v>4525</v>
      </c>
    </row>
    <row r="1430" spans="1:8" x14ac:dyDescent="0.2">
      <c r="A1430" s="3">
        <v>1795</v>
      </c>
      <c r="B1430" s="3" t="s">
        <v>1546</v>
      </c>
      <c r="C1430" s="3" t="s">
        <v>1543</v>
      </c>
      <c r="D1430" s="3" t="s">
        <v>1285</v>
      </c>
      <c r="E1430" s="3" t="str">
        <v>Sulgen</v>
      </c>
      <c r="G1430" s="17">
        <v>4458</v>
      </c>
      <c r="H1430" s="17" t="s">
        <v>4525</v>
      </c>
    </row>
    <row r="1431" spans="1:8" x14ac:dyDescent="0.2">
      <c r="A1431" s="3">
        <v>3215</v>
      </c>
      <c r="B1431" s="3" t="s">
        <v>1547</v>
      </c>
      <c r="C1431" s="3" t="s">
        <v>1543</v>
      </c>
      <c r="D1431" s="3" t="s">
        <v>1285</v>
      </c>
      <c r="E1431" s="3" t="str">
        <v>Zihlschlacht-Sitterdorf</v>
      </c>
      <c r="G1431" s="17">
        <v>4460</v>
      </c>
      <c r="H1431" s="17" t="s">
        <v>4525</v>
      </c>
    </row>
    <row r="1432" spans="1:8" x14ac:dyDescent="0.2">
      <c r="A1432" s="3">
        <v>3215</v>
      </c>
      <c r="B1432" s="3" t="s">
        <v>1548</v>
      </c>
      <c r="C1432" s="3" t="s">
        <v>1543</v>
      </c>
      <c r="D1432" s="3" t="s">
        <v>1285</v>
      </c>
      <c r="E1432" s="3" t="str">
        <v>Basadingen-Schlattingen</v>
      </c>
      <c r="G1432" s="17">
        <v>4461</v>
      </c>
      <c r="H1432" s="17" t="s">
        <v>4525</v>
      </c>
    </row>
    <row r="1433" spans="1:8" x14ac:dyDescent="0.2">
      <c r="A1433" s="3">
        <v>3215</v>
      </c>
      <c r="B1433" s="3" t="s">
        <v>1549</v>
      </c>
      <c r="C1433" s="3" t="s">
        <v>1543</v>
      </c>
      <c r="D1433" s="3" t="s">
        <v>1285</v>
      </c>
      <c r="E1433" s="3" t="str">
        <v>Diessenhofen</v>
      </c>
      <c r="G1433" s="17">
        <v>4462</v>
      </c>
      <c r="H1433" s="17" t="s">
        <v>4525</v>
      </c>
    </row>
    <row r="1434" spans="1:8" x14ac:dyDescent="0.2">
      <c r="A1434" s="3">
        <v>3280</v>
      </c>
      <c r="B1434" s="3" t="s">
        <v>1543</v>
      </c>
      <c r="C1434" s="3" t="s">
        <v>1543</v>
      </c>
      <c r="D1434" s="3" t="s">
        <v>1285</v>
      </c>
      <c r="E1434" s="3" t="str">
        <v>Schlatt (TG)</v>
      </c>
      <c r="G1434" s="17">
        <v>4463</v>
      </c>
      <c r="H1434" s="17" t="s">
        <v>4525</v>
      </c>
    </row>
    <row r="1435" spans="1:8" x14ac:dyDescent="0.2">
      <c r="A1435" s="3">
        <v>3285</v>
      </c>
      <c r="B1435" s="3" t="s">
        <v>1550</v>
      </c>
      <c r="C1435" s="3" t="s">
        <v>1543</v>
      </c>
      <c r="D1435" s="3" t="s">
        <v>1285</v>
      </c>
      <c r="E1435" s="3" t="str">
        <v>Aadorf</v>
      </c>
      <c r="G1435" s="17">
        <v>4464</v>
      </c>
      <c r="H1435" s="17" t="s">
        <v>4525</v>
      </c>
    </row>
    <row r="1436" spans="1:8" x14ac:dyDescent="0.2">
      <c r="A1436" s="3">
        <v>3216</v>
      </c>
      <c r="B1436" s="3" t="s">
        <v>1551</v>
      </c>
      <c r="C1436" s="3" t="s">
        <v>1552</v>
      </c>
      <c r="D1436" s="3" t="s">
        <v>1285</v>
      </c>
      <c r="E1436" s="3" t="str">
        <v>Felben-Wellhausen</v>
      </c>
      <c r="G1436" s="17">
        <v>4465</v>
      </c>
      <c r="H1436" s="17" t="s">
        <v>4525</v>
      </c>
    </row>
    <row r="1437" spans="1:8" x14ac:dyDescent="0.2">
      <c r="A1437" s="3">
        <v>3216</v>
      </c>
      <c r="B1437" s="3" t="s">
        <v>1553</v>
      </c>
      <c r="C1437" s="3" t="s">
        <v>1552</v>
      </c>
      <c r="D1437" s="3" t="s">
        <v>1285</v>
      </c>
      <c r="E1437" s="3" t="str">
        <v>Frauenfeld</v>
      </c>
      <c r="G1437" s="17">
        <v>4466</v>
      </c>
      <c r="H1437" s="17" t="s">
        <v>4525</v>
      </c>
    </row>
    <row r="1438" spans="1:8" x14ac:dyDescent="0.2">
      <c r="A1438" s="3">
        <v>3214</v>
      </c>
      <c r="B1438" s="3" t="s">
        <v>1554</v>
      </c>
      <c r="C1438" s="3" t="s">
        <v>1554</v>
      </c>
      <c r="D1438" s="3" t="s">
        <v>1285</v>
      </c>
      <c r="E1438" s="3" t="str">
        <v>Gachnang</v>
      </c>
      <c r="G1438" s="17">
        <v>4467</v>
      </c>
      <c r="H1438" s="17" t="s">
        <v>4525</v>
      </c>
    </row>
    <row r="1439" spans="1:8" x14ac:dyDescent="0.2">
      <c r="A1439" s="3">
        <v>1786</v>
      </c>
      <c r="B1439" s="3" t="s">
        <v>1555</v>
      </c>
      <c r="C1439" s="3" t="s">
        <v>1556</v>
      </c>
      <c r="D1439" s="3" t="s">
        <v>1285</v>
      </c>
      <c r="E1439" s="3" t="str">
        <v>Hüttlingen</v>
      </c>
      <c r="G1439" s="17">
        <v>4468</v>
      </c>
      <c r="H1439" s="17" t="s">
        <v>4525</v>
      </c>
    </row>
    <row r="1440" spans="1:8" x14ac:dyDescent="0.2">
      <c r="A1440" s="3">
        <v>1787</v>
      </c>
      <c r="B1440" s="3" t="s">
        <v>1557</v>
      </c>
      <c r="C1440" s="3" t="s">
        <v>1556</v>
      </c>
      <c r="D1440" s="3" t="s">
        <v>1285</v>
      </c>
      <c r="E1440" s="3" t="str">
        <v>Matzingen</v>
      </c>
      <c r="G1440" s="17">
        <v>4469</v>
      </c>
      <c r="H1440" s="17" t="s">
        <v>4525</v>
      </c>
    </row>
    <row r="1441" spans="1:8" x14ac:dyDescent="0.2">
      <c r="A1441" s="3">
        <v>1787</v>
      </c>
      <c r="B1441" s="3" t="s">
        <v>1558</v>
      </c>
      <c r="C1441" s="3" t="s">
        <v>1556</v>
      </c>
      <c r="D1441" s="3" t="s">
        <v>1285</v>
      </c>
      <c r="E1441" s="3" t="str">
        <v>Neunforn</v>
      </c>
      <c r="G1441" s="17">
        <v>4492</v>
      </c>
      <c r="H1441" s="17" t="s">
        <v>4525</v>
      </c>
    </row>
    <row r="1442" spans="1:8" x14ac:dyDescent="0.2">
      <c r="A1442" s="3">
        <v>1788</v>
      </c>
      <c r="B1442" s="3" t="s">
        <v>1559</v>
      </c>
      <c r="C1442" s="3" t="s">
        <v>1556</v>
      </c>
      <c r="D1442" s="3" t="s">
        <v>1285</v>
      </c>
      <c r="E1442" s="3" t="str">
        <v>Stettfurt</v>
      </c>
      <c r="G1442" s="17">
        <v>4493</v>
      </c>
      <c r="H1442" s="17" t="s">
        <v>4525</v>
      </c>
    </row>
    <row r="1443" spans="1:8" x14ac:dyDescent="0.2">
      <c r="A1443" s="3">
        <v>1789</v>
      </c>
      <c r="B1443" s="3" t="s">
        <v>1560</v>
      </c>
      <c r="C1443" s="3" t="s">
        <v>1556</v>
      </c>
      <c r="D1443" s="3" t="s">
        <v>1285</v>
      </c>
      <c r="E1443" s="3" t="str">
        <v>Thundorf</v>
      </c>
      <c r="G1443" s="17">
        <v>4494</v>
      </c>
      <c r="H1443" s="17" t="s">
        <v>4525</v>
      </c>
    </row>
    <row r="1444" spans="1:8" x14ac:dyDescent="0.2">
      <c r="A1444" s="3">
        <v>1719</v>
      </c>
      <c r="B1444" s="3" t="s">
        <v>1561</v>
      </c>
      <c r="C1444" s="3" t="s">
        <v>1561</v>
      </c>
      <c r="D1444" s="3" t="s">
        <v>1285</v>
      </c>
      <c r="E1444" s="3" t="str">
        <v>Uesslingen-Buch</v>
      </c>
      <c r="G1444" s="17">
        <v>4495</v>
      </c>
      <c r="H1444" s="17" t="s">
        <v>4525</v>
      </c>
    </row>
    <row r="1445" spans="1:8" x14ac:dyDescent="0.2">
      <c r="A1445" s="3">
        <v>3186</v>
      </c>
      <c r="B1445" s="3" t="s">
        <v>1562</v>
      </c>
      <c r="C1445" s="3" t="s">
        <v>1562</v>
      </c>
      <c r="D1445" s="3" t="s">
        <v>1285</v>
      </c>
      <c r="E1445" s="3" t="str">
        <v>Warth-Weiningen</v>
      </c>
      <c r="G1445" s="17">
        <v>4496</v>
      </c>
      <c r="H1445" s="17" t="s">
        <v>4525</v>
      </c>
    </row>
    <row r="1446" spans="1:8" x14ac:dyDescent="0.2">
      <c r="A1446" s="3">
        <v>1735</v>
      </c>
      <c r="B1446" s="3" t="s">
        <v>1563</v>
      </c>
      <c r="C1446" s="3" t="s">
        <v>1563</v>
      </c>
      <c r="D1446" s="3" t="s">
        <v>1285</v>
      </c>
      <c r="E1446" s="3" t="str">
        <v>Altnau</v>
      </c>
      <c r="G1446" s="17">
        <v>4497</v>
      </c>
      <c r="H1446" s="17" t="s">
        <v>4525</v>
      </c>
    </row>
    <row r="1447" spans="1:8" x14ac:dyDescent="0.2">
      <c r="A1447" s="3">
        <v>3178</v>
      </c>
      <c r="B1447" s="3" t="s">
        <v>1564</v>
      </c>
      <c r="C1447" s="3" t="s">
        <v>1564</v>
      </c>
      <c r="D1447" s="3" t="s">
        <v>1285</v>
      </c>
      <c r="E1447" s="3" t="str">
        <v>Bottighofen</v>
      </c>
      <c r="G1447" s="17">
        <v>4500</v>
      </c>
      <c r="H1447" s="17" t="s">
        <v>4528</v>
      </c>
    </row>
    <row r="1448" spans="1:8" x14ac:dyDescent="0.2">
      <c r="A1448" s="3">
        <v>1714</v>
      </c>
      <c r="B1448" s="3" t="s">
        <v>1565</v>
      </c>
      <c r="C1448" s="3" t="s">
        <v>1565</v>
      </c>
      <c r="D1448" s="3" t="s">
        <v>1285</v>
      </c>
      <c r="E1448" s="3" t="str">
        <v>Ermatingen</v>
      </c>
      <c r="G1448" s="17">
        <v>4512</v>
      </c>
      <c r="H1448" s="17" t="s">
        <v>4528</v>
      </c>
    </row>
    <row r="1449" spans="1:8" x14ac:dyDescent="0.2">
      <c r="A1449" s="3">
        <v>1716</v>
      </c>
      <c r="B1449" s="3" t="s">
        <v>1566</v>
      </c>
      <c r="C1449" s="3" t="s">
        <v>1566</v>
      </c>
      <c r="D1449" s="3" t="s">
        <v>1285</v>
      </c>
      <c r="E1449" s="3" t="str">
        <v>Gottlieben</v>
      </c>
      <c r="G1449" s="17">
        <v>4513</v>
      </c>
      <c r="H1449" s="17" t="s">
        <v>4528</v>
      </c>
    </row>
    <row r="1450" spans="1:8" x14ac:dyDescent="0.2">
      <c r="A1450" s="3">
        <v>1716</v>
      </c>
      <c r="B1450" s="3" t="s">
        <v>1567</v>
      </c>
      <c r="C1450" s="3" t="s">
        <v>1566</v>
      </c>
      <c r="D1450" s="3" t="s">
        <v>1285</v>
      </c>
      <c r="E1450" s="3" t="str">
        <v>Güttingen</v>
      </c>
      <c r="G1450" s="17">
        <v>4514</v>
      </c>
      <c r="H1450" s="17" t="s">
        <v>4528</v>
      </c>
    </row>
    <row r="1451" spans="1:8" x14ac:dyDescent="0.2">
      <c r="A1451" s="3">
        <v>1716</v>
      </c>
      <c r="B1451" s="3" t="s">
        <v>1568</v>
      </c>
      <c r="C1451" s="3" t="s">
        <v>1566</v>
      </c>
      <c r="D1451" s="3" t="s">
        <v>1285</v>
      </c>
      <c r="E1451" s="3" t="str">
        <v>Kemmental</v>
      </c>
      <c r="G1451" s="17">
        <v>4515</v>
      </c>
      <c r="H1451" s="17" t="s">
        <v>4528</v>
      </c>
    </row>
    <row r="1452" spans="1:8" x14ac:dyDescent="0.2">
      <c r="A1452" s="3">
        <v>1719</v>
      </c>
      <c r="B1452" s="3" t="s">
        <v>1569</v>
      </c>
      <c r="C1452" s="3" t="s">
        <v>1566</v>
      </c>
      <c r="D1452" s="3" t="s">
        <v>1285</v>
      </c>
      <c r="E1452" s="3" t="str">
        <v>Kreuzlingen</v>
      </c>
      <c r="G1452" s="17">
        <v>4522</v>
      </c>
      <c r="H1452" s="17" t="s">
        <v>4528</v>
      </c>
    </row>
    <row r="1453" spans="1:8" x14ac:dyDescent="0.2">
      <c r="A1453" s="3">
        <v>1737</v>
      </c>
      <c r="B1453" s="3" t="s">
        <v>1570</v>
      </c>
      <c r="C1453" s="3" t="s">
        <v>1570</v>
      </c>
      <c r="D1453" s="3" t="s">
        <v>1285</v>
      </c>
      <c r="E1453" s="3" t="str">
        <v>Langrickenbach</v>
      </c>
      <c r="G1453" s="17">
        <v>4523</v>
      </c>
      <c r="H1453" s="17" t="s">
        <v>4528</v>
      </c>
    </row>
    <row r="1454" spans="1:8" x14ac:dyDescent="0.2">
      <c r="A1454" s="3">
        <v>1718</v>
      </c>
      <c r="B1454" s="3" t="s">
        <v>1571</v>
      </c>
      <c r="C1454" s="3" t="s">
        <v>1571</v>
      </c>
      <c r="D1454" s="3" t="s">
        <v>1285</v>
      </c>
      <c r="E1454" s="3" t="str">
        <v>Lengwil</v>
      </c>
      <c r="G1454" s="17">
        <v>4524</v>
      </c>
      <c r="H1454" s="17" t="s">
        <v>4528</v>
      </c>
    </row>
    <row r="1455" spans="1:8" x14ac:dyDescent="0.2">
      <c r="A1455" s="3">
        <v>1736</v>
      </c>
      <c r="B1455" s="3" t="s">
        <v>1572</v>
      </c>
      <c r="C1455" s="3" t="s">
        <v>1572</v>
      </c>
      <c r="D1455" s="3" t="s">
        <v>1285</v>
      </c>
      <c r="E1455" s="3" t="str">
        <v>Münsterlingen</v>
      </c>
      <c r="G1455" s="17">
        <v>4525</v>
      </c>
      <c r="H1455" s="17" t="s">
        <v>4528</v>
      </c>
    </row>
    <row r="1456" spans="1:8" x14ac:dyDescent="0.2">
      <c r="A1456" s="3">
        <v>1717</v>
      </c>
      <c r="B1456" s="3" t="s">
        <v>1573</v>
      </c>
      <c r="C1456" s="3" t="s">
        <v>1573</v>
      </c>
      <c r="D1456" s="3" t="s">
        <v>1285</v>
      </c>
      <c r="E1456" s="3" t="str">
        <v>Tägerwilen</v>
      </c>
      <c r="G1456" s="17">
        <v>4528</v>
      </c>
      <c r="H1456" s="17" t="s">
        <v>4528</v>
      </c>
    </row>
    <row r="1457" spans="1:8" x14ac:dyDescent="0.2">
      <c r="A1457" s="3">
        <v>3185</v>
      </c>
      <c r="B1457" s="3" t="s">
        <v>1574</v>
      </c>
      <c r="C1457" s="3" t="s">
        <v>1575</v>
      </c>
      <c r="D1457" s="3" t="s">
        <v>1285</v>
      </c>
      <c r="E1457" s="3" t="str">
        <v>Wäldi</v>
      </c>
      <c r="G1457" s="17">
        <v>4532</v>
      </c>
      <c r="H1457" s="17" t="s">
        <v>4528</v>
      </c>
    </row>
    <row r="1458" spans="1:8" x14ac:dyDescent="0.2">
      <c r="A1458" s="3">
        <v>1712</v>
      </c>
      <c r="B1458" s="3" t="s">
        <v>1576</v>
      </c>
      <c r="C1458" s="3" t="s">
        <v>1576</v>
      </c>
      <c r="D1458" s="3" t="s">
        <v>1285</v>
      </c>
      <c r="E1458" s="3" t="str">
        <v>Affeltrangen</v>
      </c>
      <c r="G1458" s="17">
        <v>4533</v>
      </c>
      <c r="H1458" s="17" t="s">
        <v>4528</v>
      </c>
    </row>
    <row r="1459" spans="1:8" x14ac:dyDescent="0.2">
      <c r="A1459" s="3">
        <v>1713</v>
      </c>
      <c r="B1459" s="3" t="s">
        <v>1577</v>
      </c>
      <c r="C1459" s="3" t="s">
        <v>1576</v>
      </c>
      <c r="D1459" s="3" t="s">
        <v>1285</v>
      </c>
      <c r="E1459" s="3" t="str">
        <v>Bettwiesen</v>
      </c>
      <c r="G1459" s="17">
        <v>4534</v>
      </c>
      <c r="H1459" s="17" t="s">
        <v>4528</v>
      </c>
    </row>
    <row r="1460" spans="1:8" x14ac:dyDescent="0.2">
      <c r="A1460" s="3">
        <v>1715</v>
      </c>
      <c r="B1460" s="3" t="s">
        <v>1578</v>
      </c>
      <c r="C1460" s="3" t="s">
        <v>1576</v>
      </c>
      <c r="D1460" s="3" t="s">
        <v>1285</v>
      </c>
      <c r="E1460" s="3" t="str">
        <v>Bichelsee-Balterswil</v>
      </c>
      <c r="G1460" s="17">
        <v>4535</v>
      </c>
      <c r="H1460" s="17" t="s">
        <v>4528</v>
      </c>
    </row>
    <row r="1461" spans="1:8" x14ac:dyDescent="0.2">
      <c r="A1461" s="3">
        <v>1734</v>
      </c>
      <c r="B1461" s="3" t="s">
        <v>1579</v>
      </c>
      <c r="C1461" s="3" t="s">
        <v>1579</v>
      </c>
      <c r="D1461" s="3" t="s">
        <v>1285</v>
      </c>
      <c r="E1461" s="3" t="str">
        <v>Braunau</v>
      </c>
      <c r="G1461" s="17">
        <v>4536</v>
      </c>
      <c r="H1461" s="17" t="s">
        <v>4528</v>
      </c>
    </row>
    <row r="1462" spans="1:8" x14ac:dyDescent="0.2">
      <c r="A1462" s="3">
        <v>3182</v>
      </c>
      <c r="B1462" s="3" t="s">
        <v>1580</v>
      </c>
      <c r="C1462" s="3" t="s">
        <v>1580</v>
      </c>
      <c r="D1462" s="3" t="s">
        <v>1285</v>
      </c>
      <c r="E1462" s="3" t="str">
        <v>Eschlikon</v>
      </c>
      <c r="G1462" s="17">
        <v>4537</v>
      </c>
      <c r="H1462" s="17" t="s">
        <v>4528</v>
      </c>
    </row>
    <row r="1463" spans="1:8" x14ac:dyDescent="0.2">
      <c r="A1463" s="3">
        <v>3175</v>
      </c>
      <c r="B1463" s="3" t="s">
        <v>1581</v>
      </c>
      <c r="C1463" s="3" t="s">
        <v>1582</v>
      </c>
      <c r="D1463" s="3" t="s">
        <v>1285</v>
      </c>
      <c r="E1463" s="3" t="str">
        <v>Fischingen</v>
      </c>
      <c r="G1463" s="17">
        <v>4538</v>
      </c>
      <c r="H1463" s="17" t="s">
        <v>4528</v>
      </c>
    </row>
    <row r="1464" spans="1:8" x14ac:dyDescent="0.2">
      <c r="A1464" s="3">
        <v>3184</v>
      </c>
      <c r="B1464" s="3" t="s">
        <v>1583</v>
      </c>
      <c r="C1464" s="3" t="s">
        <v>1582</v>
      </c>
      <c r="D1464" s="3" t="s">
        <v>1285</v>
      </c>
      <c r="E1464" s="3" t="str">
        <v>Lommis</v>
      </c>
      <c r="G1464" s="17">
        <v>4539</v>
      </c>
      <c r="H1464" s="17" t="s">
        <v>4528</v>
      </c>
    </row>
    <row r="1465" spans="1:8" x14ac:dyDescent="0.2">
      <c r="A1465" s="3">
        <v>1616</v>
      </c>
      <c r="B1465" s="3" t="s">
        <v>1584</v>
      </c>
      <c r="C1465" s="3" t="s">
        <v>1584</v>
      </c>
      <c r="D1465" s="3" t="s">
        <v>1285</v>
      </c>
      <c r="E1465" s="3" t="str">
        <v>Münchwilen (TG)</v>
      </c>
      <c r="G1465" s="17">
        <v>4542</v>
      </c>
      <c r="H1465" s="17" t="s">
        <v>4528</v>
      </c>
    </row>
    <row r="1466" spans="1:8" x14ac:dyDescent="0.2">
      <c r="A1466" s="3">
        <v>1617</v>
      </c>
      <c r="B1466" s="3" t="s">
        <v>1585</v>
      </c>
      <c r="C1466" s="3" t="s">
        <v>1584</v>
      </c>
      <c r="D1466" s="3" t="s">
        <v>1285</v>
      </c>
      <c r="E1466" s="3" t="str">
        <v>Rickenbach (TG)</v>
      </c>
      <c r="G1466" s="17">
        <v>4543</v>
      </c>
      <c r="H1466" s="17" t="s">
        <v>4528</v>
      </c>
    </row>
    <row r="1467" spans="1:8" x14ac:dyDescent="0.2">
      <c r="A1467" s="3">
        <v>1615</v>
      </c>
      <c r="B1467" s="3" t="s">
        <v>1586</v>
      </c>
      <c r="C1467" s="3" t="s">
        <v>1586</v>
      </c>
      <c r="D1467" s="3" t="s">
        <v>1285</v>
      </c>
      <c r="E1467" s="3" t="str">
        <v>Schönholzerswilen</v>
      </c>
      <c r="G1467" s="17">
        <v>4552</v>
      </c>
      <c r="H1467" s="17" t="s">
        <v>4528</v>
      </c>
    </row>
    <row r="1468" spans="1:8" x14ac:dyDescent="0.2">
      <c r="A1468" s="3">
        <v>1618</v>
      </c>
      <c r="B1468" s="3" t="s">
        <v>1587</v>
      </c>
      <c r="C1468" s="3" t="s">
        <v>1588</v>
      </c>
      <c r="D1468" s="3" t="s">
        <v>1285</v>
      </c>
      <c r="E1468" s="3" t="str">
        <v>Sirnach</v>
      </c>
      <c r="G1468" s="17">
        <v>4553</v>
      </c>
      <c r="H1468" s="17" t="s">
        <v>4528</v>
      </c>
    </row>
    <row r="1469" spans="1:8" x14ac:dyDescent="0.2">
      <c r="A1469" s="3">
        <v>1619</v>
      </c>
      <c r="B1469" s="3" t="s">
        <v>1589</v>
      </c>
      <c r="C1469" s="3" t="s">
        <v>1588</v>
      </c>
      <c r="D1469" s="3" t="s">
        <v>1285</v>
      </c>
      <c r="E1469" s="3" t="str">
        <v>Tobel-Tägerschen</v>
      </c>
      <c r="G1469" s="17">
        <v>4554</v>
      </c>
      <c r="H1469" s="17" t="s">
        <v>4528</v>
      </c>
    </row>
    <row r="1470" spans="1:8" x14ac:dyDescent="0.2">
      <c r="A1470" s="3">
        <v>1614</v>
      </c>
      <c r="B1470" s="3" t="s">
        <v>1590</v>
      </c>
      <c r="C1470" s="3" t="s">
        <v>1590</v>
      </c>
      <c r="D1470" s="3" t="s">
        <v>1285</v>
      </c>
      <c r="E1470" s="3" t="str">
        <v>Wängi</v>
      </c>
      <c r="G1470" s="17">
        <v>4556</v>
      </c>
      <c r="H1470" s="17" t="s">
        <v>4528</v>
      </c>
    </row>
    <row r="1471" spans="1:8" x14ac:dyDescent="0.2">
      <c r="A1471" s="3">
        <v>1617</v>
      </c>
      <c r="B1471" s="3" t="s">
        <v>1591</v>
      </c>
      <c r="C1471" s="3" t="s">
        <v>1591</v>
      </c>
      <c r="D1471" s="3" t="s">
        <v>1285</v>
      </c>
      <c r="E1471" s="3" t="str">
        <v>Wilen (TG)</v>
      </c>
      <c r="G1471" s="17">
        <v>4557</v>
      </c>
      <c r="H1471" s="17" t="s">
        <v>4528</v>
      </c>
    </row>
    <row r="1472" spans="1:8" x14ac:dyDescent="0.2">
      <c r="A1472" s="3">
        <v>1609</v>
      </c>
      <c r="B1472" s="3" t="s">
        <v>1592</v>
      </c>
      <c r="C1472" s="3" t="s">
        <v>1593</v>
      </c>
      <c r="D1472" s="3" t="s">
        <v>1285</v>
      </c>
      <c r="E1472" s="3" t="str">
        <v>Wuppenau</v>
      </c>
      <c r="G1472" s="17">
        <v>4558</v>
      </c>
      <c r="H1472" s="17" t="s">
        <v>4528</v>
      </c>
    </row>
    <row r="1473" spans="1:8" x14ac:dyDescent="0.2">
      <c r="A1473" s="3">
        <v>1609</v>
      </c>
      <c r="B1473" s="3" t="s">
        <v>1594</v>
      </c>
      <c r="C1473" s="3" t="s">
        <v>1593</v>
      </c>
      <c r="D1473" s="3" t="s">
        <v>1285</v>
      </c>
      <c r="E1473" s="3" t="str">
        <v>Berlingen</v>
      </c>
      <c r="G1473" s="17">
        <v>4562</v>
      </c>
      <c r="H1473" s="17" t="s">
        <v>4528</v>
      </c>
    </row>
    <row r="1474" spans="1:8" x14ac:dyDescent="0.2">
      <c r="A1474" s="3">
        <v>1609</v>
      </c>
      <c r="B1474" s="3" t="s">
        <v>1595</v>
      </c>
      <c r="C1474" s="3" t="s">
        <v>1593</v>
      </c>
      <c r="D1474" s="3" t="s">
        <v>1285</v>
      </c>
      <c r="E1474" s="3" t="str">
        <v>Eschenz</v>
      </c>
      <c r="G1474" s="17">
        <v>4563</v>
      </c>
      <c r="H1474" s="17" t="s">
        <v>4528</v>
      </c>
    </row>
    <row r="1475" spans="1:8" x14ac:dyDescent="0.2">
      <c r="A1475" s="3">
        <v>1623</v>
      </c>
      <c r="B1475" s="3" t="s">
        <v>1596</v>
      </c>
      <c r="C1475" s="3" t="s">
        <v>1596</v>
      </c>
      <c r="D1475" s="3" t="s">
        <v>1285</v>
      </c>
      <c r="E1475" s="3" t="str">
        <v>Herdern</v>
      </c>
      <c r="G1475" s="17">
        <v>4564</v>
      </c>
      <c r="H1475" s="17" t="s">
        <v>4528</v>
      </c>
    </row>
    <row r="1476" spans="1:8" x14ac:dyDescent="0.2">
      <c r="A1476" s="3">
        <v>1699</v>
      </c>
      <c r="B1476" s="3" t="s">
        <v>1597</v>
      </c>
      <c r="C1476" s="3" t="s">
        <v>1598</v>
      </c>
      <c r="D1476" s="3" t="s">
        <v>1285</v>
      </c>
      <c r="E1476" s="3" t="str">
        <v>Homburg</v>
      </c>
      <c r="G1476" s="17">
        <v>4565</v>
      </c>
      <c r="H1476" s="17" t="s">
        <v>4528</v>
      </c>
    </row>
    <row r="1477" spans="1:8" x14ac:dyDescent="0.2">
      <c r="A1477" s="3">
        <v>1699</v>
      </c>
      <c r="B1477" s="3" t="s">
        <v>1599</v>
      </c>
      <c r="C1477" s="3" t="s">
        <v>1598</v>
      </c>
      <c r="D1477" s="3" t="s">
        <v>1285</v>
      </c>
      <c r="E1477" s="3" t="str">
        <v>Hüttwilen</v>
      </c>
      <c r="G1477" s="17">
        <v>4566</v>
      </c>
      <c r="H1477" s="17" t="s">
        <v>4528</v>
      </c>
    </row>
    <row r="1478" spans="1:8" x14ac:dyDescent="0.2">
      <c r="A1478" s="3">
        <v>1699</v>
      </c>
      <c r="B1478" s="3" t="s">
        <v>1600</v>
      </c>
      <c r="C1478" s="3" t="s">
        <v>1598</v>
      </c>
      <c r="D1478" s="3" t="s">
        <v>1285</v>
      </c>
      <c r="E1478" s="3" t="str">
        <v>Mammern</v>
      </c>
      <c r="G1478" s="17">
        <v>4571</v>
      </c>
      <c r="H1478" s="17" t="s">
        <v>4520</v>
      </c>
    </row>
    <row r="1479" spans="1:8" x14ac:dyDescent="0.2">
      <c r="A1479" s="3">
        <v>1611</v>
      </c>
      <c r="B1479" s="3" t="s">
        <v>1601</v>
      </c>
      <c r="C1479" s="3" t="s">
        <v>1602</v>
      </c>
      <c r="D1479" s="3" t="s">
        <v>1285</v>
      </c>
      <c r="E1479" s="3" t="str">
        <v>Müllheim</v>
      </c>
      <c r="G1479" s="17">
        <v>4573</v>
      </c>
      <c r="H1479" s="17" t="s">
        <v>4520</v>
      </c>
    </row>
    <row r="1480" spans="1:8" x14ac:dyDescent="0.2">
      <c r="A1480" s="3">
        <v>1624</v>
      </c>
      <c r="B1480" s="3" t="s">
        <v>1602</v>
      </c>
      <c r="C1480" s="3" t="s">
        <v>1602</v>
      </c>
      <c r="D1480" s="3" t="s">
        <v>1285</v>
      </c>
      <c r="E1480" s="3" t="str">
        <v>Pfyn</v>
      </c>
      <c r="G1480" s="17">
        <v>4574</v>
      </c>
      <c r="H1480" s="17" t="s">
        <v>4520</v>
      </c>
    </row>
    <row r="1481" spans="1:8" x14ac:dyDescent="0.2">
      <c r="A1481" s="3">
        <v>1624</v>
      </c>
      <c r="B1481" s="3" t="s">
        <v>1603</v>
      </c>
      <c r="C1481" s="3" t="s">
        <v>1602</v>
      </c>
      <c r="D1481" s="3" t="s">
        <v>1285</v>
      </c>
      <c r="E1481" s="3" t="str">
        <v>Raperswilen</v>
      </c>
      <c r="G1481" s="17">
        <v>4576</v>
      </c>
      <c r="H1481" s="17" t="s">
        <v>4520</v>
      </c>
    </row>
    <row r="1482" spans="1:8" x14ac:dyDescent="0.2">
      <c r="A1482" s="3">
        <v>1624</v>
      </c>
      <c r="B1482" s="3" t="s">
        <v>1604</v>
      </c>
      <c r="C1482" s="3" t="s">
        <v>1602</v>
      </c>
      <c r="D1482" s="3" t="s">
        <v>1285</v>
      </c>
      <c r="E1482" s="3" t="str">
        <v>Salenstein</v>
      </c>
      <c r="G1482" s="17">
        <v>4577</v>
      </c>
      <c r="H1482" s="17" t="s">
        <v>4520</v>
      </c>
    </row>
    <row r="1483" spans="1:8" x14ac:dyDescent="0.2">
      <c r="A1483" s="3">
        <v>1624</v>
      </c>
      <c r="B1483" s="3" t="s">
        <v>1604</v>
      </c>
      <c r="C1483" s="3" t="s">
        <v>1602</v>
      </c>
      <c r="D1483" s="3" t="s">
        <v>1285</v>
      </c>
      <c r="E1483" s="3" t="str">
        <v>Steckborn</v>
      </c>
      <c r="G1483" s="17">
        <v>4578</v>
      </c>
      <c r="H1483" s="17" t="s">
        <v>4520</v>
      </c>
    </row>
    <row r="1484" spans="1:8" x14ac:dyDescent="0.2">
      <c r="A1484" s="3">
        <v>4622</v>
      </c>
      <c r="B1484" s="3" t="s">
        <v>1605</v>
      </c>
      <c r="C1484" s="3" t="s">
        <v>1605</v>
      </c>
      <c r="D1484" s="3" t="s">
        <v>1606</v>
      </c>
      <c r="E1484" s="3" t="str">
        <v>Wagenhausen</v>
      </c>
      <c r="G1484" s="17">
        <v>4579</v>
      </c>
      <c r="H1484" s="17" t="s">
        <v>4520</v>
      </c>
    </row>
    <row r="1485" spans="1:8" x14ac:dyDescent="0.2">
      <c r="A1485" s="3">
        <v>4624</v>
      </c>
      <c r="B1485" s="3" t="s">
        <v>1607</v>
      </c>
      <c r="C1485" s="3" t="s">
        <v>1607</v>
      </c>
      <c r="D1485" s="3" t="s">
        <v>1606</v>
      </c>
      <c r="E1485" s="3" t="str">
        <v>Amlikon-Bissegg</v>
      </c>
      <c r="G1485" s="17">
        <v>4581</v>
      </c>
      <c r="H1485" s="17" t="s">
        <v>4520</v>
      </c>
    </row>
    <row r="1486" spans="1:8" x14ac:dyDescent="0.2">
      <c r="A1486" s="3">
        <v>4703</v>
      </c>
      <c r="B1486" s="3" t="s">
        <v>1608</v>
      </c>
      <c r="C1486" s="3" t="s">
        <v>1608</v>
      </c>
      <c r="D1486" s="3" t="s">
        <v>1606</v>
      </c>
      <c r="E1486" s="3" t="str">
        <v>Berg (TG)</v>
      </c>
      <c r="G1486" s="17">
        <v>4582</v>
      </c>
      <c r="H1486" s="17" t="s">
        <v>4520</v>
      </c>
    </row>
    <row r="1487" spans="1:8" x14ac:dyDescent="0.2">
      <c r="A1487" s="3">
        <v>4623</v>
      </c>
      <c r="B1487" s="3" t="s">
        <v>1609</v>
      </c>
      <c r="C1487" s="3" t="s">
        <v>1609</v>
      </c>
      <c r="D1487" s="3" t="s">
        <v>1606</v>
      </c>
      <c r="E1487" s="3" t="str">
        <v>Birwinken</v>
      </c>
      <c r="G1487" s="17">
        <v>4583</v>
      </c>
      <c r="H1487" s="17" t="s">
        <v>4520</v>
      </c>
    </row>
    <row r="1488" spans="1:8" x14ac:dyDescent="0.2">
      <c r="A1488" s="3">
        <v>4626</v>
      </c>
      <c r="B1488" s="3" t="s">
        <v>1610</v>
      </c>
      <c r="C1488" s="3" t="s">
        <v>1610</v>
      </c>
      <c r="D1488" s="3" t="s">
        <v>1606</v>
      </c>
      <c r="E1488" s="3" t="str">
        <v>Bürglen (TG)</v>
      </c>
      <c r="G1488" s="17">
        <v>4584</v>
      </c>
      <c r="H1488" s="17" t="s">
        <v>4520</v>
      </c>
    </row>
    <row r="1489" spans="1:8" x14ac:dyDescent="0.2">
      <c r="A1489" s="3">
        <v>4625</v>
      </c>
      <c r="B1489" s="3" t="s">
        <v>1611</v>
      </c>
      <c r="C1489" s="3" t="s">
        <v>1611</v>
      </c>
      <c r="D1489" s="3" t="s">
        <v>1606</v>
      </c>
      <c r="E1489" s="3" t="str">
        <v>Bussnang</v>
      </c>
      <c r="G1489" s="17">
        <v>4585</v>
      </c>
      <c r="H1489" s="17" t="s">
        <v>4520</v>
      </c>
    </row>
    <row r="1490" spans="1:8" x14ac:dyDescent="0.2">
      <c r="A1490" s="3">
        <v>4702</v>
      </c>
      <c r="B1490" s="3" t="s">
        <v>1612</v>
      </c>
      <c r="C1490" s="3" t="s">
        <v>1612</v>
      </c>
      <c r="D1490" s="3" t="s">
        <v>1606</v>
      </c>
      <c r="E1490" s="3" t="str">
        <v>Märstetten</v>
      </c>
      <c r="G1490" s="17">
        <v>4586</v>
      </c>
      <c r="H1490" s="17" t="s">
        <v>4520</v>
      </c>
    </row>
    <row r="1491" spans="1:8" x14ac:dyDescent="0.2">
      <c r="A1491" s="3">
        <v>4628</v>
      </c>
      <c r="B1491" s="3" t="s">
        <v>1613</v>
      </c>
      <c r="C1491" s="3" t="s">
        <v>1613</v>
      </c>
      <c r="D1491" s="3" t="s">
        <v>1606</v>
      </c>
      <c r="E1491" s="3" t="str">
        <v>Weinfelden</v>
      </c>
      <c r="G1491" s="17">
        <v>4587</v>
      </c>
      <c r="H1491" s="17" t="s">
        <v>4520</v>
      </c>
    </row>
    <row r="1492" spans="1:8" x14ac:dyDescent="0.2">
      <c r="A1492" s="3">
        <v>4714</v>
      </c>
      <c r="B1492" s="3" t="s">
        <v>1614</v>
      </c>
      <c r="C1492" s="3" t="s">
        <v>1614</v>
      </c>
      <c r="D1492" s="3" t="s">
        <v>1606</v>
      </c>
      <c r="E1492" s="3" t="str">
        <v>Wigoltingen</v>
      </c>
      <c r="G1492" s="17">
        <v>4588</v>
      </c>
      <c r="H1492" s="17" t="s">
        <v>4520</v>
      </c>
    </row>
    <row r="1493" spans="1:8" x14ac:dyDescent="0.2">
      <c r="A1493" s="3">
        <v>4710</v>
      </c>
      <c r="B1493" s="3" t="s">
        <v>1615</v>
      </c>
      <c r="C1493" s="3" t="s">
        <v>1615</v>
      </c>
      <c r="D1493" s="3" t="s">
        <v>1606</v>
      </c>
      <c r="E1493" s="3" t="str">
        <v>Arbedo-Castione</v>
      </c>
      <c r="G1493" s="17">
        <v>4600</v>
      </c>
      <c r="H1493" s="17" t="s">
        <v>4532</v>
      </c>
    </row>
    <row r="1494" spans="1:8" x14ac:dyDescent="0.2">
      <c r="A1494" s="3">
        <v>4715</v>
      </c>
      <c r="B1494" s="3" t="s">
        <v>1616</v>
      </c>
      <c r="C1494" s="3" t="s">
        <v>1616</v>
      </c>
      <c r="D1494" s="3" t="s">
        <v>1606</v>
      </c>
      <c r="E1494" s="3" t="str">
        <v>Bellinzona</v>
      </c>
      <c r="G1494" s="17">
        <v>4612</v>
      </c>
      <c r="H1494" s="17" t="s">
        <v>4528</v>
      </c>
    </row>
    <row r="1495" spans="1:8" x14ac:dyDescent="0.2">
      <c r="A1495" s="3">
        <v>4718</v>
      </c>
      <c r="B1495" s="3" t="s">
        <v>1617</v>
      </c>
      <c r="C1495" s="3" t="s">
        <v>1618</v>
      </c>
      <c r="D1495" s="3" t="s">
        <v>1606</v>
      </c>
      <c r="E1495" s="3" t="str">
        <v>Cadenazzo</v>
      </c>
      <c r="G1495" s="17">
        <v>4613</v>
      </c>
      <c r="H1495" s="17" t="s">
        <v>4528</v>
      </c>
    </row>
    <row r="1496" spans="1:8" x14ac:dyDescent="0.2">
      <c r="A1496" s="3">
        <v>4712</v>
      </c>
      <c r="B1496" s="3" t="s">
        <v>1619</v>
      </c>
      <c r="C1496" s="3" t="s">
        <v>1619</v>
      </c>
      <c r="D1496" s="3" t="s">
        <v>1606</v>
      </c>
      <c r="E1496" s="3" t="str">
        <v>Isone</v>
      </c>
      <c r="G1496" s="17">
        <v>4614</v>
      </c>
      <c r="H1496" s="17" t="s">
        <v>4528</v>
      </c>
    </row>
    <row r="1497" spans="1:8" x14ac:dyDescent="0.2">
      <c r="A1497" s="3">
        <v>4713</v>
      </c>
      <c r="B1497" s="3" t="s">
        <v>1620</v>
      </c>
      <c r="C1497" s="3" t="s">
        <v>1620</v>
      </c>
      <c r="D1497" s="3" t="s">
        <v>1606</v>
      </c>
      <c r="E1497" s="3" t="str">
        <v>Lumino</v>
      </c>
      <c r="G1497" s="17">
        <v>4615</v>
      </c>
      <c r="H1497" s="17" t="s">
        <v>4528</v>
      </c>
    </row>
    <row r="1498" spans="1:8" x14ac:dyDescent="0.2">
      <c r="A1498" s="3">
        <v>4717</v>
      </c>
      <c r="B1498" s="3" t="s">
        <v>1621</v>
      </c>
      <c r="C1498" s="3" t="s">
        <v>1622</v>
      </c>
      <c r="D1498" s="3" t="s">
        <v>1606</v>
      </c>
      <c r="E1498" s="3" t="str">
        <v>Sant'Antonino</v>
      </c>
      <c r="G1498" s="17">
        <v>4616</v>
      </c>
      <c r="H1498" s="17" t="s">
        <v>4528</v>
      </c>
    </row>
    <row r="1499" spans="1:8" x14ac:dyDescent="0.2">
      <c r="A1499" s="3">
        <v>4719</v>
      </c>
      <c r="B1499" s="3" t="s">
        <v>1623</v>
      </c>
      <c r="C1499" s="3" t="s">
        <v>1622</v>
      </c>
      <c r="D1499" s="3" t="s">
        <v>1606</v>
      </c>
      <c r="E1499" s="3" t="str">
        <v>Acquarossa</v>
      </c>
      <c r="G1499" s="17">
        <v>4617</v>
      </c>
      <c r="H1499" s="17" t="s">
        <v>4528</v>
      </c>
    </row>
    <row r="1500" spans="1:8" x14ac:dyDescent="0.2">
      <c r="A1500" s="3">
        <v>4716</v>
      </c>
      <c r="B1500" s="3" t="s">
        <v>1624</v>
      </c>
      <c r="C1500" s="3" t="s">
        <v>1625</v>
      </c>
      <c r="D1500" s="3" t="s">
        <v>1606</v>
      </c>
      <c r="E1500" s="3" t="str">
        <v>Blenio</v>
      </c>
      <c r="G1500" s="17">
        <v>4618</v>
      </c>
      <c r="H1500" s="17" t="s">
        <v>4528</v>
      </c>
    </row>
    <row r="1501" spans="1:8" x14ac:dyDescent="0.2">
      <c r="A1501" s="3">
        <v>4716</v>
      </c>
      <c r="B1501" s="3" t="s">
        <v>1626</v>
      </c>
      <c r="C1501" s="3" t="s">
        <v>1625</v>
      </c>
      <c r="D1501" s="3" t="s">
        <v>1606</v>
      </c>
      <c r="E1501" s="3" t="str">
        <v>Serravalle</v>
      </c>
      <c r="G1501" s="17">
        <v>4622</v>
      </c>
      <c r="H1501" s="17" t="s">
        <v>4528</v>
      </c>
    </row>
    <row r="1502" spans="1:8" x14ac:dyDescent="0.2">
      <c r="A1502" s="3">
        <v>4585</v>
      </c>
      <c r="B1502" s="3" t="s">
        <v>1627</v>
      </c>
      <c r="C1502" s="3" t="s">
        <v>1627</v>
      </c>
      <c r="D1502" s="3" t="s">
        <v>1606</v>
      </c>
      <c r="E1502" s="3" t="str">
        <v>Airolo</v>
      </c>
      <c r="G1502" s="17">
        <v>4623</v>
      </c>
      <c r="H1502" s="17" t="s">
        <v>4528</v>
      </c>
    </row>
    <row r="1503" spans="1:8" x14ac:dyDescent="0.2">
      <c r="A1503" s="3">
        <v>4571</v>
      </c>
      <c r="B1503" s="3" t="s">
        <v>1628</v>
      </c>
      <c r="C1503" s="3" t="s">
        <v>1629</v>
      </c>
      <c r="D1503" s="3" t="s">
        <v>1606</v>
      </c>
      <c r="E1503" s="3" t="str">
        <v>Bedretto</v>
      </c>
      <c r="G1503" s="17">
        <v>4624</v>
      </c>
      <c r="H1503" s="17" t="s">
        <v>4528</v>
      </c>
    </row>
    <row r="1504" spans="1:8" x14ac:dyDescent="0.2">
      <c r="A1504" s="3">
        <v>4571</v>
      </c>
      <c r="B1504" s="3" t="s">
        <v>1630</v>
      </c>
      <c r="C1504" s="3" t="s">
        <v>1629</v>
      </c>
      <c r="D1504" s="3" t="s">
        <v>1606</v>
      </c>
      <c r="E1504" s="3" t="str">
        <v>Bodio</v>
      </c>
      <c r="G1504" s="17">
        <v>4625</v>
      </c>
      <c r="H1504" s="17" t="s">
        <v>4528</v>
      </c>
    </row>
    <row r="1505" spans="1:8" x14ac:dyDescent="0.2">
      <c r="A1505" s="3">
        <v>4584</v>
      </c>
      <c r="B1505" s="3" t="s">
        <v>1631</v>
      </c>
      <c r="C1505" s="3" t="s">
        <v>1632</v>
      </c>
      <c r="D1505" s="3" t="s">
        <v>1606</v>
      </c>
      <c r="E1505" s="3" t="str">
        <v>Dalpe</v>
      </c>
      <c r="G1505" s="17">
        <v>4626</v>
      </c>
      <c r="H1505" s="17" t="s">
        <v>4528</v>
      </c>
    </row>
    <row r="1506" spans="1:8" x14ac:dyDescent="0.2">
      <c r="A1506" s="3">
        <v>4584</v>
      </c>
      <c r="B1506" s="3" t="s">
        <v>1633</v>
      </c>
      <c r="C1506" s="3" t="s">
        <v>1632</v>
      </c>
      <c r="D1506" s="3" t="s">
        <v>1606</v>
      </c>
      <c r="E1506" s="3" t="str">
        <v>Faido</v>
      </c>
      <c r="G1506" s="17">
        <v>4628</v>
      </c>
      <c r="H1506" s="17" t="s">
        <v>4528</v>
      </c>
    </row>
    <row r="1507" spans="1:8" x14ac:dyDescent="0.2">
      <c r="A1507" s="3">
        <v>3254</v>
      </c>
      <c r="B1507" s="3" t="s">
        <v>1634</v>
      </c>
      <c r="C1507" s="3" t="s">
        <v>1634</v>
      </c>
      <c r="D1507" s="3" t="s">
        <v>1606</v>
      </c>
      <c r="E1507" s="3" t="str">
        <v>Giornico</v>
      </c>
      <c r="G1507" s="17">
        <v>4629</v>
      </c>
      <c r="H1507" s="17" t="s">
        <v>4528</v>
      </c>
    </row>
    <row r="1508" spans="1:8" x14ac:dyDescent="0.2">
      <c r="A1508" s="3">
        <v>3254</v>
      </c>
      <c r="B1508" s="3" t="s">
        <v>1635</v>
      </c>
      <c r="C1508" s="3" t="s">
        <v>1634</v>
      </c>
      <c r="D1508" s="3" t="s">
        <v>1606</v>
      </c>
      <c r="E1508" s="3" t="str">
        <v>Personico</v>
      </c>
      <c r="G1508" s="17">
        <v>4632</v>
      </c>
      <c r="H1508" s="17" t="s">
        <v>4532</v>
      </c>
    </row>
    <row r="1509" spans="1:8" x14ac:dyDescent="0.2">
      <c r="A1509" s="3">
        <v>3307</v>
      </c>
      <c r="B1509" s="3" t="s">
        <v>1636</v>
      </c>
      <c r="C1509" s="3" t="s">
        <v>1634</v>
      </c>
      <c r="D1509" s="3" t="s">
        <v>1606</v>
      </c>
      <c r="E1509" s="3" t="str">
        <v>Pollegio</v>
      </c>
      <c r="G1509" s="17">
        <v>4633</v>
      </c>
      <c r="H1509" s="17" t="s">
        <v>4532</v>
      </c>
    </row>
    <row r="1510" spans="1:8" x14ac:dyDescent="0.2">
      <c r="A1510" s="3">
        <v>4588</v>
      </c>
      <c r="B1510" s="3" t="s">
        <v>1637</v>
      </c>
      <c r="C1510" s="3" t="s">
        <v>1634</v>
      </c>
      <c r="D1510" s="3" t="s">
        <v>1606</v>
      </c>
      <c r="E1510" s="3" t="str">
        <v>Prato (Leventina)</v>
      </c>
      <c r="G1510" s="17">
        <v>4634</v>
      </c>
      <c r="H1510" s="17" t="s">
        <v>4525</v>
      </c>
    </row>
    <row r="1511" spans="1:8" x14ac:dyDescent="0.2">
      <c r="A1511" s="3">
        <v>3253</v>
      </c>
      <c r="B1511" s="3" t="s">
        <v>1638</v>
      </c>
      <c r="C1511" s="3" t="s">
        <v>1638</v>
      </c>
      <c r="D1511" s="3" t="s">
        <v>1606</v>
      </c>
      <c r="E1511" s="3" t="str">
        <v>Quinto</v>
      </c>
      <c r="G1511" s="17">
        <v>4652</v>
      </c>
      <c r="H1511" s="17" t="s">
        <v>4532</v>
      </c>
    </row>
    <row r="1512" spans="1:8" x14ac:dyDescent="0.2">
      <c r="A1512" s="3">
        <v>4588</v>
      </c>
      <c r="B1512" s="3" t="s">
        <v>1639</v>
      </c>
      <c r="C1512" s="3" t="s">
        <v>1639</v>
      </c>
      <c r="D1512" s="3" t="s">
        <v>1606</v>
      </c>
      <c r="E1512" s="3" t="str">
        <v>Ascona</v>
      </c>
      <c r="G1512" s="17">
        <v>4653</v>
      </c>
      <c r="H1512" s="17" t="s">
        <v>4532</v>
      </c>
    </row>
    <row r="1513" spans="1:8" x14ac:dyDescent="0.2">
      <c r="A1513" s="3">
        <v>4574</v>
      </c>
      <c r="B1513" s="3" t="s">
        <v>1640</v>
      </c>
      <c r="C1513" s="3" t="s">
        <v>1641</v>
      </c>
      <c r="D1513" s="3" t="s">
        <v>1606</v>
      </c>
      <c r="E1513" s="3" t="str">
        <v>Brione sopra Minusio</v>
      </c>
      <c r="G1513" s="17">
        <v>4654</v>
      </c>
      <c r="H1513" s="17" t="s">
        <v>4532</v>
      </c>
    </row>
    <row r="1514" spans="1:8" x14ac:dyDescent="0.2">
      <c r="A1514" s="3">
        <v>4574</v>
      </c>
      <c r="B1514" s="3" t="s">
        <v>1642</v>
      </c>
      <c r="C1514" s="3" t="s">
        <v>1641</v>
      </c>
      <c r="D1514" s="3" t="s">
        <v>1606</v>
      </c>
      <c r="E1514" s="3" t="str">
        <v>Brissago</v>
      </c>
      <c r="G1514" s="17">
        <v>4655</v>
      </c>
      <c r="H1514" s="17" t="s">
        <v>4532</v>
      </c>
    </row>
    <row r="1515" spans="1:8" x14ac:dyDescent="0.2">
      <c r="A1515" s="3">
        <v>4576</v>
      </c>
      <c r="B1515" s="3" t="s">
        <v>1643</v>
      </c>
      <c r="C1515" s="3" t="s">
        <v>1644</v>
      </c>
      <c r="D1515" s="3" t="s">
        <v>1606</v>
      </c>
      <c r="E1515" s="3" t="str">
        <v>Gordola</v>
      </c>
      <c r="G1515" s="17">
        <v>4656</v>
      </c>
      <c r="H1515" s="17" t="s">
        <v>4532</v>
      </c>
    </row>
    <row r="1516" spans="1:8" x14ac:dyDescent="0.2">
      <c r="A1516" s="3">
        <v>4577</v>
      </c>
      <c r="B1516" s="3" t="s">
        <v>1645</v>
      </c>
      <c r="C1516" s="3" t="s">
        <v>1644</v>
      </c>
      <c r="D1516" s="3" t="s">
        <v>1606</v>
      </c>
      <c r="E1516" s="3" t="str">
        <v>Lavertezzo</v>
      </c>
      <c r="G1516" s="17">
        <v>4657</v>
      </c>
      <c r="H1516" s="17" t="s">
        <v>4532</v>
      </c>
    </row>
    <row r="1517" spans="1:8" x14ac:dyDescent="0.2">
      <c r="A1517" s="3">
        <v>4578</v>
      </c>
      <c r="B1517" s="3" t="s">
        <v>1646</v>
      </c>
      <c r="C1517" s="3" t="s">
        <v>1644</v>
      </c>
      <c r="D1517" s="3" t="s">
        <v>1606</v>
      </c>
      <c r="E1517" s="3" t="str">
        <v>Locarno</v>
      </c>
      <c r="G1517" s="17">
        <v>4658</v>
      </c>
      <c r="H1517" s="17" t="s">
        <v>4532</v>
      </c>
    </row>
    <row r="1518" spans="1:8" x14ac:dyDescent="0.2">
      <c r="A1518" s="3">
        <v>4579</v>
      </c>
      <c r="B1518" s="3" t="s">
        <v>1647</v>
      </c>
      <c r="C1518" s="3" t="s">
        <v>1644</v>
      </c>
      <c r="D1518" s="3" t="s">
        <v>1606</v>
      </c>
      <c r="E1518" s="3" t="str">
        <v>Losone</v>
      </c>
      <c r="G1518" s="17">
        <v>4663</v>
      </c>
      <c r="H1518" s="17" t="s">
        <v>4528</v>
      </c>
    </row>
    <row r="1519" spans="1:8" x14ac:dyDescent="0.2">
      <c r="A1519" s="3">
        <v>4581</v>
      </c>
      <c r="B1519" s="3" t="s">
        <v>1648</v>
      </c>
      <c r="C1519" s="3" t="s">
        <v>1644</v>
      </c>
      <c r="D1519" s="3" t="s">
        <v>1606</v>
      </c>
      <c r="E1519" s="3" t="str">
        <v>Mergoscia</v>
      </c>
      <c r="G1519" s="17">
        <v>4665</v>
      </c>
      <c r="H1519" s="17" t="s">
        <v>4532</v>
      </c>
    </row>
    <row r="1520" spans="1:8" x14ac:dyDescent="0.2">
      <c r="A1520" s="3">
        <v>4582</v>
      </c>
      <c r="B1520" s="3" t="s">
        <v>1649</v>
      </c>
      <c r="C1520" s="3" t="s">
        <v>1644</v>
      </c>
      <c r="D1520" s="3" t="s">
        <v>1606</v>
      </c>
      <c r="E1520" s="3" t="str">
        <v>Minusio</v>
      </c>
      <c r="G1520" s="17">
        <v>4702</v>
      </c>
      <c r="H1520" s="17" t="s">
        <v>4528</v>
      </c>
    </row>
    <row r="1521" spans="1:8" x14ac:dyDescent="0.2">
      <c r="A1521" s="3">
        <v>4583</v>
      </c>
      <c r="B1521" s="3" t="s">
        <v>1650</v>
      </c>
      <c r="C1521" s="3" t="s">
        <v>1644</v>
      </c>
      <c r="D1521" s="3" t="s">
        <v>1606</v>
      </c>
      <c r="E1521" s="3" t="str">
        <v>Muralto</v>
      </c>
      <c r="G1521" s="17">
        <v>4703</v>
      </c>
      <c r="H1521" s="17" t="s">
        <v>4528</v>
      </c>
    </row>
    <row r="1522" spans="1:8" x14ac:dyDescent="0.2">
      <c r="A1522" s="3">
        <v>4583</v>
      </c>
      <c r="B1522" s="3" t="s">
        <v>1651</v>
      </c>
      <c r="C1522" s="3" t="s">
        <v>1644</v>
      </c>
      <c r="D1522" s="3" t="s">
        <v>1606</v>
      </c>
      <c r="E1522" s="3" t="str">
        <v>Orselina</v>
      </c>
      <c r="G1522" s="17">
        <v>4704</v>
      </c>
      <c r="H1522" s="17" t="s">
        <v>4528</v>
      </c>
    </row>
    <row r="1523" spans="1:8" x14ac:dyDescent="0.2">
      <c r="A1523" s="3">
        <v>4586</v>
      </c>
      <c r="B1523" s="3" t="s">
        <v>1652</v>
      </c>
      <c r="C1523" s="3" t="s">
        <v>1644</v>
      </c>
      <c r="D1523" s="3" t="s">
        <v>1606</v>
      </c>
      <c r="E1523" s="3" t="str">
        <v>Ronco sopra Ascona</v>
      </c>
      <c r="G1523" s="17">
        <v>4710</v>
      </c>
      <c r="H1523" s="17" t="s">
        <v>4525</v>
      </c>
    </row>
    <row r="1524" spans="1:8" x14ac:dyDescent="0.2">
      <c r="A1524" s="3">
        <v>4587</v>
      </c>
      <c r="B1524" s="3" t="s">
        <v>1653</v>
      </c>
      <c r="C1524" s="3" t="s">
        <v>1644</v>
      </c>
      <c r="D1524" s="3" t="s">
        <v>1606</v>
      </c>
      <c r="E1524" s="3" t="str">
        <v>Tenero-Contra</v>
      </c>
      <c r="G1524" s="17">
        <v>4712</v>
      </c>
      <c r="H1524" s="17" t="s">
        <v>4525</v>
      </c>
    </row>
    <row r="1525" spans="1:8" x14ac:dyDescent="0.2">
      <c r="A1525" s="3">
        <v>4588</v>
      </c>
      <c r="B1525" s="3" t="s">
        <v>1654</v>
      </c>
      <c r="C1525" s="3" t="s">
        <v>1644</v>
      </c>
      <c r="D1525" s="3" t="s">
        <v>1606</v>
      </c>
      <c r="E1525" s="3" t="str">
        <v>Onsernone</v>
      </c>
      <c r="G1525" s="17">
        <v>4713</v>
      </c>
      <c r="H1525" s="17" t="s">
        <v>4525</v>
      </c>
    </row>
    <row r="1526" spans="1:8" x14ac:dyDescent="0.2">
      <c r="A1526" s="3">
        <v>4112</v>
      </c>
      <c r="B1526" s="3" t="s">
        <v>1655</v>
      </c>
      <c r="C1526" s="3" t="s">
        <v>1655</v>
      </c>
      <c r="D1526" s="3" t="s">
        <v>1606</v>
      </c>
      <c r="E1526" s="3" t="str">
        <v>Cugnasco-Gerra</v>
      </c>
      <c r="G1526" s="17">
        <v>4714</v>
      </c>
      <c r="H1526" s="17" t="s">
        <v>4525</v>
      </c>
    </row>
    <row r="1527" spans="1:8" x14ac:dyDescent="0.2">
      <c r="A1527" s="3">
        <v>4413</v>
      </c>
      <c r="B1527" s="3" t="s">
        <v>1656</v>
      </c>
      <c r="C1527" s="3" t="s">
        <v>1657</v>
      </c>
      <c r="D1527" s="3" t="s">
        <v>1606</v>
      </c>
      <c r="E1527" s="3" t="str">
        <v>Agno</v>
      </c>
      <c r="G1527" s="17">
        <v>4715</v>
      </c>
      <c r="H1527" s="17" t="s">
        <v>4525</v>
      </c>
    </row>
    <row r="1528" spans="1:8" x14ac:dyDescent="0.2">
      <c r="A1528" s="3">
        <v>4143</v>
      </c>
      <c r="B1528" s="3" t="s">
        <v>1658</v>
      </c>
      <c r="C1528" s="3" t="s">
        <v>1658</v>
      </c>
      <c r="D1528" s="3" t="s">
        <v>1606</v>
      </c>
      <c r="E1528" s="3" t="str">
        <v>Aranno</v>
      </c>
      <c r="G1528" s="17">
        <v>4716</v>
      </c>
      <c r="H1528" s="17" t="s">
        <v>4525</v>
      </c>
    </row>
    <row r="1529" spans="1:8" x14ac:dyDescent="0.2">
      <c r="A1529" s="3">
        <v>4145</v>
      </c>
      <c r="B1529" s="3" t="s">
        <v>1659</v>
      </c>
      <c r="C1529" s="3" t="s">
        <v>1659</v>
      </c>
      <c r="D1529" s="3" t="s">
        <v>1606</v>
      </c>
      <c r="E1529" s="3" t="str">
        <v>Arogno</v>
      </c>
      <c r="G1529" s="17">
        <v>4717</v>
      </c>
      <c r="H1529" s="17" t="s">
        <v>4525</v>
      </c>
    </row>
    <row r="1530" spans="1:8" x14ac:dyDescent="0.2">
      <c r="A1530" s="3">
        <v>4146</v>
      </c>
      <c r="B1530" s="3" t="s">
        <v>1660</v>
      </c>
      <c r="C1530" s="3" t="s">
        <v>1660</v>
      </c>
      <c r="D1530" s="3" t="s">
        <v>1606</v>
      </c>
      <c r="E1530" s="3" t="str">
        <v>Astano</v>
      </c>
      <c r="G1530" s="17">
        <v>4718</v>
      </c>
      <c r="H1530" s="17" t="s">
        <v>4525</v>
      </c>
    </row>
    <row r="1531" spans="1:8" x14ac:dyDescent="0.2">
      <c r="A1531" s="3">
        <v>4112</v>
      </c>
      <c r="B1531" s="3" t="s">
        <v>1661</v>
      </c>
      <c r="C1531" s="3" t="s">
        <v>1662</v>
      </c>
      <c r="D1531" s="3" t="s">
        <v>1606</v>
      </c>
      <c r="E1531" s="3" t="str">
        <v>Bedano</v>
      </c>
      <c r="G1531" s="17">
        <v>4719</v>
      </c>
      <c r="H1531" s="17" t="s">
        <v>4525</v>
      </c>
    </row>
    <row r="1532" spans="1:8" x14ac:dyDescent="0.2">
      <c r="A1532" s="3">
        <v>4114</v>
      </c>
      <c r="B1532" s="3" t="s">
        <v>1663</v>
      </c>
      <c r="C1532" s="3" t="s">
        <v>1662</v>
      </c>
      <c r="D1532" s="3" t="s">
        <v>1606</v>
      </c>
      <c r="E1532" s="3" t="str">
        <v>Bedigliora</v>
      </c>
      <c r="G1532" s="17">
        <v>4800</v>
      </c>
      <c r="H1532" s="17" t="s">
        <v>4532</v>
      </c>
    </row>
    <row r="1533" spans="1:8" x14ac:dyDescent="0.2">
      <c r="A1533" s="3">
        <v>4115</v>
      </c>
      <c r="B1533" s="3" t="s">
        <v>1664</v>
      </c>
      <c r="C1533" s="3" t="s">
        <v>1665</v>
      </c>
      <c r="D1533" s="3" t="s">
        <v>1606</v>
      </c>
      <c r="E1533" s="3" t="str">
        <v>Bioggio</v>
      </c>
      <c r="G1533" s="17">
        <v>4802</v>
      </c>
      <c r="H1533" s="17" t="s">
        <v>4528</v>
      </c>
    </row>
    <row r="1534" spans="1:8" x14ac:dyDescent="0.2">
      <c r="A1534" s="3">
        <v>4116</v>
      </c>
      <c r="B1534" s="3" t="s">
        <v>1666</v>
      </c>
      <c r="C1534" s="3" t="s">
        <v>1665</v>
      </c>
      <c r="D1534" s="3" t="s">
        <v>1606</v>
      </c>
      <c r="E1534" s="3" t="str">
        <v>Bissone</v>
      </c>
      <c r="G1534" s="17">
        <v>4803</v>
      </c>
      <c r="H1534" s="17" t="s">
        <v>4528</v>
      </c>
    </row>
    <row r="1535" spans="1:8" x14ac:dyDescent="0.2">
      <c r="A1535" s="3">
        <v>4412</v>
      </c>
      <c r="B1535" s="3" t="s">
        <v>1667</v>
      </c>
      <c r="C1535" s="3" t="s">
        <v>1668</v>
      </c>
      <c r="D1535" s="3" t="s">
        <v>1606</v>
      </c>
      <c r="E1535" s="3" t="str">
        <v>Brusino Arsizio</v>
      </c>
      <c r="G1535" s="17">
        <v>4805</v>
      </c>
      <c r="H1535" s="17" t="s">
        <v>4528</v>
      </c>
    </row>
    <row r="1536" spans="1:8" x14ac:dyDescent="0.2">
      <c r="A1536" s="3">
        <v>4421</v>
      </c>
      <c r="B1536" s="3" t="s">
        <v>1669</v>
      </c>
      <c r="C1536" s="3" t="s">
        <v>1668</v>
      </c>
      <c r="D1536" s="3" t="s">
        <v>1606</v>
      </c>
      <c r="E1536" s="3" t="str">
        <v>Cademario</v>
      </c>
      <c r="G1536" s="17">
        <v>4806</v>
      </c>
      <c r="H1536" s="17" t="s">
        <v>4532</v>
      </c>
    </row>
    <row r="1537" spans="1:8" x14ac:dyDescent="0.2">
      <c r="A1537" s="3">
        <v>4118</v>
      </c>
      <c r="B1537" s="3" t="s">
        <v>1670</v>
      </c>
      <c r="C1537" s="3" t="s">
        <v>1670</v>
      </c>
      <c r="D1537" s="3" t="s">
        <v>1606</v>
      </c>
      <c r="E1537" s="3" t="str">
        <v>Cadempino</v>
      </c>
      <c r="G1537" s="17">
        <v>4812</v>
      </c>
      <c r="H1537" s="17" t="s">
        <v>4532</v>
      </c>
    </row>
    <row r="1538" spans="1:8" x14ac:dyDescent="0.2">
      <c r="A1538" s="3">
        <v>4206</v>
      </c>
      <c r="B1538" s="3" t="s">
        <v>1671</v>
      </c>
      <c r="C1538" s="3" t="s">
        <v>1672</v>
      </c>
      <c r="D1538" s="3" t="s">
        <v>1606</v>
      </c>
      <c r="E1538" s="3" t="str">
        <v>Canobbio</v>
      </c>
      <c r="G1538" s="17">
        <v>4813</v>
      </c>
      <c r="H1538" s="17" t="s">
        <v>4532</v>
      </c>
    </row>
    <row r="1539" spans="1:8" x14ac:dyDescent="0.2">
      <c r="A1539" s="3">
        <v>4108</v>
      </c>
      <c r="B1539" s="3" t="s">
        <v>1673</v>
      </c>
      <c r="C1539" s="3" t="s">
        <v>1673</v>
      </c>
      <c r="D1539" s="3" t="s">
        <v>1606</v>
      </c>
      <c r="E1539" s="3" t="str">
        <v>Caslano</v>
      </c>
      <c r="G1539" s="17">
        <v>4814</v>
      </c>
      <c r="H1539" s="17" t="s">
        <v>4532</v>
      </c>
    </row>
    <row r="1540" spans="1:8" x14ac:dyDescent="0.2">
      <c r="A1540" s="3">
        <v>4633</v>
      </c>
      <c r="B1540" s="3" t="s">
        <v>1674</v>
      </c>
      <c r="C1540" s="3" t="s">
        <v>1675</v>
      </c>
      <c r="D1540" s="3" t="s">
        <v>1606</v>
      </c>
      <c r="E1540" s="3" t="str">
        <v>Comano</v>
      </c>
      <c r="G1540" s="17">
        <v>4852</v>
      </c>
      <c r="H1540" s="17" t="s">
        <v>4528</v>
      </c>
    </row>
    <row r="1541" spans="1:8" x14ac:dyDescent="0.2">
      <c r="A1541" s="3">
        <v>4468</v>
      </c>
      <c r="B1541" s="3" t="s">
        <v>1676</v>
      </c>
      <c r="C1541" s="3" t="s">
        <v>1676</v>
      </c>
      <c r="D1541" s="3" t="s">
        <v>1606</v>
      </c>
      <c r="E1541" s="3" t="str">
        <v>Cureglia</v>
      </c>
      <c r="G1541" s="17">
        <v>4853</v>
      </c>
      <c r="H1541" s="17" t="s">
        <v>4528</v>
      </c>
    </row>
    <row r="1542" spans="1:8" x14ac:dyDescent="0.2">
      <c r="A1542" s="3">
        <v>4654</v>
      </c>
      <c r="B1542" s="3" t="s">
        <v>1677</v>
      </c>
      <c r="C1542" s="3" t="s">
        <v>1677</v>
      </c>
      <c r="D1542" s="3" t="s">
        <v>1606</v>
      </c>
      <c r="E1542" s="3" t="str">
        <v>Curio</v>
      </c>
      <c r="G1542" s="17">
        <v>4856</v>
      </c>
      <c r="H1542" s="17" t="s">
        <v>4528</v>
      </c>
    </row>
    <row r="1543" spans="1:8" x14ac:dyDescent="0.2">
      <c r="A1543" s="3">
        <v>5013</v>
      </c>
      <c r="B1543" s="3" t="s">
        <v>1678</v>
      </c>
      <c r="C1543" s="3" t="s">
        <v>1678</v>
      </c>
      <c r="D1543" s="3" t="s">
        <v>1606</v>
      </c>
      <c r="E1543" s="3" t="str">
        <v>Grancia</v>
      </c>
      <c r="G1543" s="17">
        <v>4900</v>
      </c>
      <c r="H1543" s="17" t="s">
        <v>4528</v>
      </c>
    </row>
    <row r="1544" spans="1:8" x14ac:dyDescent="0.2">
      <c r="A1544" s="3">
        <v>4653</v>
      </c>
      <c r="B1544" s="3" t="s">
        <v>1679</v>
      </c>
      <c r="C1544" s="3" t="s">
        <v>1679</v>
      </c>
      <c r="D1544" s="3" t="s">
        <v>1606</v>
      </c>
      <c r="E1544" s="3" t="str">
        <v>Gravesano</v>
      </c>
      <c r="G1544" s="17">
        <v>4911</v>
      </c>
      <c r="H1544" s="17" t="s">
        <v>4528</v>
      </c>
    </row>
    <row r="1545" spans="1:8" x14ac:dyDescent="0.2">
      <c r="A1545" s="3">
        <v>4655</v>
      </c>
      <c r="B1545" s="3" t="s">
        <v>1680</v>
      </c>
      <c r="C1545" s="3" t="s">
        <v>1680</v>
      </c>
      <c r="D1545" s="3" t="s">
        <v>1606</v>
      </c>
      <c r="E1545" s="3" t="str">
        <v>Lamone</v>
      </c>
      <c r="G1545" s="17">
        <v>4912</v>
      </c>
      <c r="H1545" s="17" t="s">
        <v>4528</v>
      </c>
    </row>
    <row r="1546" spans="1:8" x14ac:dyDescent="0.2">
      <c r="A1546" s="3">
        <v>4655</v>
      </c>
      <c r="B1546" s="3" t="s">
        <v>1681</v>
      </c>
      <c r="C1546" s="3" t="s">
        <v>1680</v>
      </c>
      <c r="D1546" s="3" t="s">
        <v>1606</v>
      </c>
      <c r="E1546" s="3" t="str">
        <v>Lugano</v>
      </c>
      <c r="G1546" s="17">
        <v>4913</v>
      </c>
      <c r="H1546" s="17" t="s">
        <v>4528</v>
      </c>
    </row>
    <row r="1547" spans="1:8" x14ac:dyDescent="0.2">
      <c r="A1547" s="3">
        <v>4632</v>
      </c>
      <c r="B1547" s="3" t="s">
        <v>1682</v>
      </c>
      <c r="C1547" s="3" t="s">
        <v>1682</v>
      </c>
      <c r="D1547" s="3" t="s">
        <v>1606</v>
      </c>
      <c r="E1547" s="3" t="str">
        <v>Magliaso</v>
      </c>
      <c r="G1547" s="17">
        <v>4914</v>
      </c>
      <c r="H1547" s="17" t="s">
        <v>4528</v>
      </c>
    </row>
    <row r="1548" spans="1:8" x14ac:dyDescent="0.2">
      <c r="A1548" s="3">
        <v>4652</v>
      </c>
      <c r="B1548" s="3" t="s">
        <v>1683</v>
      </c>
      <c r="C1548" s="3" t="s">
        <v>1683</v>
      </c>
      <c r="D1548" s="3" t="s">
        <v>1606</v>
      </c>
      <c r="E1548" s="3" t="str">
        <v>Manno</v>
      </c>
      <c r="G1548" s="17">
        <v>4915</v>
      </c>
      <c r="H1548" s="17" t="s">
        <v>4528</v>
      </c>
    </row>
    <row r="1549" spans="1:8" x14ac:dyDescent="0.2">
      <c r="A1549" s="3">
        <v>4634</v>
      </c>
      <c r="B1549" s="3" t="s">
        <v>1684</v>
      </c>
      <c r="C1549" s="3" t="s">
        <v>1685</v>
      </c>
      <c r="D1549" s="3" t="s">
        <v>1606</v>
      </c>
      <c r="E1549" s="3" t="str">
        <v>Massagno</v>
      </c>
      <c r="G1549" s="17">
        <v>4916</v>
      </c>
      <c r="H1549" s="17" t="s">
        <v>4528</v>
      </c>
    </row>
    <row r="1550" spans="1:8" x14ac:dyDescent="0.2">
      <c r="A1550" s="3">
        <v>5015</v>
      </c>
      <c r="B1550" s="3" t="s">
        <v>1686</v>
      </c>
      <c r="C1550" s="3" t="s">
        <v>1687</v>
      </c>
      <c r="D1550" s="3" t="s">
        <v>1606</v>
      </c>
      <c r="E1550" s="3" t="str">
        <v>Melide</v>
      </c>
      <c r="G1550" s="17">
        <v>4917</v>
      </c>
      <c r="H1550" s="17" t="s">
        <v>4528</v>
      </c>
    </row>
    <row r="1551" spans="1:8" x14ac:dyDescent="0.2">
      <c r="A1551" s="3">
        <v>4556</v>
      </c>
      <c r="B1551" s="3" t="s">
        <v>1688</v>
      </c>
      <c r="C1551" s="3" t="s">
        <v>1689</v>
      </c>
      <c r="D1551" s="3" t="s">
        <v>1606</v>
      </c>
      <c r="E1551" s="3" t="str">
        <v>Mezzovico-Vira</v>
      </c>
      <c r="G1551" s="17">
        <v>4919</v>
      </c>
      <c r="H1551" s="17" t="s">
        <v>4528</v>
      </c>
    </row>
    <row r="1552" spans="1:8" x14ac:dyDescent="0.2">
      <c r="A1552" s="3">
        <v>4556</v>
      </c>
      <c r="B1552" s="3" t="s">
        <v>1690</v>
      </c>
      <c r="C1552" s="3" t="s">
        <v>1689</v>
      </c>
      <c r="D1552" s="3" t="s">
        <v>1606</v>
      </c>
      <c r="E1552" s="3" t="str">
        <v>Miglieglia</v>
      </c>
      <c r="G1552" s="17">
        <v>4922</v>
      </c>
      <c r="H1552" s="17" t="s">
        <v>4528</v>
      </c>
    </row>
    <row r="1553" spans="1:8" x14ac:dyDescent="0.2">
      <c r="A1553" s="3">
        <v>4556</v>
      </c>
      <c r="B1553" s="3" t="s">
        <v>1691</v>
      </c>
      <c r="C1553" s="3" t="s">
        <v>1689</v>
      </c>
      <c r="D1553" s="3" t="s">
        <v>1606</v>
      </c>
      <c r="E1553" s="3" t="str">
        <v>Morcote</v>
      </c>
      <c r="G1553" s="17">
        <v>4923</v>
      </c>
      <c r="H1553" s="17" t="s">
        <v>4528</v>
      </c>
    </row>
    <row r="1554" spans="1:8" x14ac:dyDescent="0.2">
      <c r="A1554" s="3">
        <v>4562</v>
      </c>
      <c r="B1554" s="3" t="s">
        <v>1692</v>
      </c>
      <c r="C1554" s="3" t="s">
        <v>1692</v>
      </c>
      <c r="D1554" s="3" t="s">
        <v>1606</v>
      </c>
      <c r="E1554" s="3" t="str">
        <v>Muzzano</v>
      </c>
      <c r="G1554" s="17">
        <v>4924</v>
      </c>
      <c r="H1554" s="17" t="s">
        <v>4528</v>
      </c>
    </row>
    <row r="1555" spans="1:8" x14ac:dyDescent="0.2">
      <c r="A1555" s="3">
        <v>4556</v>
      </c>
      <c r="B1555" s="3" t="s">
        <v>1693</v>
      </c>
      <c r="C1555" s="3" t="s">
        <v>1693</v>
      </c>
      <c r="D1555" s="3" t="s">
        <v>1606</v>
      </c>
      <c r="E1555" s="3" t="str">
        <v>Neggio</v>
      </c>
      <c r="G1555" s="17">
        <v>4932</v>
      </c>
      <c r="H1555" s="17" t="s">
        <v>4528</v>
      </c>
    </row>
    <row r="1556" spans="1:8" x14ac:dyDescent="0.2">
      <c r="A1556" s="3">
        <v>4543</v>
      </c>
      <c r="B1556" s="3" t="s">
        <v>1694</v>
      </c>
      <c r="C1556" s="3" t="s">
        <v>1694</v>
      </c>
      <c r="D1556" s="3" t="s">
        <v>1606</v>
      </c>
      <c r="E1556" s="3" t="str">
        <v>Novaggio</v>
      </c>
      <c r="G1556" s="17">
        <v>4933</v>
      </c>
      <c r="H1556" s="17" t="s">
        <v>4528</v>
      </c>
    </row>
    <row r="1557" spans="1:8" x14ac:dyDescent="0.2">
      <c r="A1557" s="3">
        <v>4552</v>
      </c>
      <c r="B1557" s="3" t="s">
        <v>1695</v>
      </c>
      <c r="C1557" s="3" t="s">
        <v>1695</v>
      </c>
      <c r="D1557" s="3" t="s">
        <v>1606</v>
      </c>
      <c r="E1557" s="3" t="str">
        <v>Origlio</v>
      </c>
      <c r="G1557" s="17">
        <v>4934</v>
      </c>
      <c r="H1557" s="17" t="s">
        <v>4528</v>
      </c>
    </row>
    <row r="1558" spans="1:8" x14ac:dyDescent="0.2">
      <c r="A1558" s="3">
        <v>4554</v>
      </c>
      <c r="B1558" s="3" t="s">
        <v>1696</v>
      </c>
      <c r="C1558" s="3" t="s">
        <v>1696</v>
      </c>
      <c r="D1558" s="3" t="s">
        <v>1606</v>
      </c>
      <c r="E1558" s="3" t="str">
        <v>Paradiso</v>
      </c>
      <c r="G1558" s="17">
        <v>4935</v>
      </c>
      <c r="H1558" s="17" t="s">
        <v>4528</v>
      </c>
    </row>
    <row r="1559" spans="1:8" x14ac:dyDescent="0.2">
      <c r="A1559" s="3">
        <v>4563</v>
      </c>
      <c r="B1559" s="3" t="s">
        <v>1697</v>
      </c>
      <c r="C1559" s="3" t="s">
        <v>1697</v>
      </c>
      <c r="D1559" s="3" t="s">
        <v>1606</v>
      </c>
      <c r="E1559" s="3" t="str">
        <v>Ponte Capriasca</v>
      </c>
      <c r="G1559" s="17">
        <v>4936</v>
      </c>
      <c r="H1559" s="17" t="s">
        <v>4528</v>
      </c>
    </row>
    <row r="1560" spans="1:8" x14ac:dyDescent="0.2">
      <c r="A1560" s="3">
        <v>4566</v>
      </c>
      <c r="B1560" s="3" t="s">
        <v>1698</v>
      </c>
      <c r="C1560" s="3" t="s">
        <v>1698</v>
      </c>
      <c r="D1560" s="3" t="s">
        <v>1606</v>
      </c>
      <c r="E1560" s="3" t="str">
        <v>Porza</v>
      </c>
      <c r="G1560" s="17">
        <v>4937</v>
      </c>
      <c r="H1560" s="17" t="s">
        <v>4528</v>
      </c>
    </row>
    <row r="1561" spans="1:8" x14ac:dyDescent="0.2">
      <c r="A1561" s="3">
        <v>4557</v>
      </c>
      <c r="B1561" s="3" t="s">
        <v>1699</v>
      </c>
      <c r="C1561" s="3" t="s">
        <v>1699</v>
      </c>
      <c r="D1561" s="3" t="s">
        <v>1606</v>
      </c>
      <c r="E1561" s="3" t="str">
        <v>Pura</v>
      </c>
      <c r="G1561" s="17">
        <v>4938</v>
      </c>
      <c r="H1561" s="17" t="s">
        <v>4528</v>
      </c>
    </row>
    <row r="1562" spans="1:8" x14ac:dyDescent="0.2">
      <c r="A1562" s="3">
        <v>4554</v>
      </c>
      <c r="B1562" s="3" t="s">
        <v>1700</v>
      </c>
      <c r="C1562" s="3" t="s">
        <v>1700</v>
      </c>
      <c r="D1562" s="3" t="s">
        <v>1606</v>
      </c>
      <c r="E1562" s="3" t="str">
        <v>Savosa</v>
      </c>
      <c r="G1562" s="17">
        <v>4942</v>
      </c>
      <c r="H1562" s="17" t="s">
        <v>4528</v>
      </c>
    </row>
    <row r="1563" spans="1:8" x14ac:dyDescent="0.2">
      <c r="A1563" s="3">
        <v>4566</v>
      </c>
      <c r="B1563" s="3" t="s">
        <v>1701</v>
      </c>
      <c r="C1563" s="3" t="s">
        <v>1701</v>
      </c>
      <c r="D1563" s="3" t="s">
        <v>1606</v>
      </c>
      <c r="E1563" s="3" t="str">
        <v>Sorengo</v>
      </c>
      <c r="G1563" s="17">
        <v>4943</v>
      </c>
      <c r="H1563" s="17" t="s">
        <v>4528</v>
      </c>
    </row>
    <row r="1564" spans="1:8" x14ac:dyDescent="0.2">
      <c r="A1564" s="3">
        <v>4573</v>
      </c>
      <c r="B1564" s="3" t="s">
        <v>1702</v>
      </c>
      <c r="C1564" s="3" t="s">
        <v>1702</v>
      </c>
      <c r="D1564" s="3" t="s">
        <v>1606</v>
      </c>
      <c r="E1564" s="3" t="str">
        <v>Capriasca</v>
      </c>
      <c r="G1564" s="17">
        <v>4944</v>
      </c>
      <c r="H1564" s="17" t="s">
        <v>4528</v>
      </c>
    </row>
    <row r="1565" spans="1:8" x14ac:dyDescent="0.2">
      <c r="A1565" s="3">
        <v>4542</v>
      </c>
      <c r="B1565" s="3" t="s">
        <v>1703</v>
      </c>
      <c r="C1565" s="3" t="s">
        <v>1703</v>
      </c>
      <c r="D1565" s="3" t="s">
        <v>1606</v>
      </c>
      <c r="E1565" s="3" t="str">
        <v>Torricella-Taverne</v>
      </c>
      <c r="G1565" s="17">
        <v>4950</v>
      </c>
      <c r="H1565" s="17" t="s">
        <v>4528</v>
      </c>
    </row>
    <row r="1566" spans="1:8" x14ac:dyDescent="0.2">
      <c r="A1566" s="3">
        <v>4564</v>
      </c>
      <c r="B1566" s="3" t="s">
        <v>1704</v>
      </c>
      <c r="C1566" s="3" t="s">
        <v>1704</v>
      </c>
      <c r="D1566" s="3" t="s">
        <v>1606</v>
      </c>
      <c r="E1566" s="3" t="str">
        <v>Vernate</v>
      </c>
      <c r="G1566" s="17">
        <v>4952</v>
      </c>
      <c r="H1566" s="17" t="s">
        <v>4528</v>
      </c>
    </row>
    <row r="1567" spans="1:8" x14ac:dyDescent="0.2">
      <c r="A1567" s="3">
        <v>4566</v>
      </c>
      <c r="B1567" s="3" t="s">
        <v>1705</v>
      </c>
      <c r="C1567" s="3" t="s">
        <v>1705</v>
      </c>
      <c r="D1567" s="3" t="s">
        <v>1606</v>
      </c>
      <c r="E1567" s="3" t="str">
        <v>Vezia</v>
      </c>
      <c r="G1567" s="17">
        <v>4953</v>
      </c>
      <c r="H1567" s="17" t="s">
        <v>4528</v>
      </c>
    </row>
    <row r="1568" spans="1:8" x14ac:dyDescent="0.2">
      <c r="A1568" s="3">
        <v>4565</v>
      </c>
      <c r="B1568" s="3" t="s">
        <v>1706</v>
      </c>
      <c r="C1568" s="3" t="s">
        <v>1706</v>
      </c>
      <c r="D1568" s="3" t="s">
        <v>1606</v>
      </c>
      <c r="E1568" s="3" t="str">
        <v>Vico Morcote</v>
      </c>
      <c r="G1568" s="17">
        <v>4954</v>
      </c>
      <c r="H1568" s="17" t="s">
        <v>4528</v>
      </c>
    </row>
    <row r="1569" spans="1:8" x14ac:dyDescent="0.2">
      <c r="A1569" s="3">
        <v>4553</v>
      </c>
      <c r="B1569" s="3" t="s">
        <v>1707</v>
      </c>
      <c r="C1569" s="3" t="s">
        <v>1707</v>
      </c>
      <c r="D1569" s="3" t="s">
        <v>1606</v>
      </c>
      <c r="E1569" s="3" t="str">
        <v>Collina d'Oro</v>
      </c>
      <c r="G1569" s="17">
        <v>4955</v>
      </c>
      <c r="H1569" s="17" t="s">
        <v>4528</v>
      </c>
    </row>
    <row r="1570" spans="1:8" x14ac:dyDescent="0.2">
      <c r="A1570" s="3">
        <v>4528</v>
      </c>
      <c r="B1570" s="3" t="s">
        <v>1708</v>
      </c>
      <c r="C1570" s="3" t="s">
        <v>1708</v>
      </c>
      <c r="D1570" s="3" t="s">
        <v>1606</v>
      </c>
      <c r="E1570" s="3" t="str">
        <v>Alto Malcantone</v>
      </c>
      <c r="G1570" s="17">
        <v>5000</v>
      </c>
      <c r="H1570" s="17" t="s">
        <v>4532</v>
      </c>
    </row>
    <row r="1571" spans="1:8" x14ac:dyDescent="0.2">
      <c r="A1571" s="3">
        <v>4558</v>
      </c>
      <c r="B1571" s="3" t="s">
        <v>1709</v>
      </c>
      <c r="C1571" s="3" t="s">
        <v>1710</v>
      </c>
      <c r="D1571" s="3" t="s">
        <v>1606</v>
      </c>
      <c r="E1571" s="3" t="str">
        <v>Monteceneri</v>
      </c>
      <c r="G1571" s="17">
        <v>5004</v>
      </c>
      <c r="H1571" s="17" t="s">
        <v>4532</v>
      </c>
    </row>
    <row r="1572" spans="1:8" x14ac:dyDescent="0.2">
      <c r="A1572" s="3">
        <v>4558</v>
      </c>
      <c r="B1572" s="3" t="s">
        <v>1711</v>
      </c>
      <c r="C1572" s="3" t="s">
        <v>1710</v>
      </c>
      <c r="D1572" s="3" t="s">
        <v>1606</v>
      </c>
      <c r="E1572" s="3" t="str">
        <v>Tresa</v>
      </c>
      <c r="G1572" s="17">
        <v>5012</v>
      </c>
      <c r="H1572" s="17" t="s">
        <v>4532</v>
      </c>
    </row>
    <row r="1573" spans="1:8" x14ac:dyDescent="0.2">
      <c r="A1573" s="3">
        <v>4558</v>
      </c>
      <c r="B1573" s="3" t="s">
        <v>1712</v>
      </c>
      <c r="C1573" s="3" t="s">
        <v>1710</v>
      </c>
      <c r="D1573" s="3" t="s">
        <v>1606</v>
      </c>
      <c r="E1573" s="3" t="str">
        <v>Val Mara</v>
      </c>
      <c r="G1573" s="17">
        <v>5013</v>
      </c>
      <c r="H1573" s="17" t="s">
        <v>4532</v>
      </c>
    </row>
    <row r="1574" spans="1:8" x14ac:dyDescent="0.2">
      <c r="A1574" s="3">
        <v>4524</v>
      </c>
      <c r="B1574" s="3" t="s">
        <v>1713</v>
      </c>
      <c r="C1574" s="3" t="s">
        <v>1714</v>
      </c>
      <c r="D1574" s="3" t="s">
        <v>1606</v>
      </c>
      <c r="E1574" s="3" t="str">
        <v>Balerna</v>
      </c>
      <c r="G1574" s="17">
        <v>5014</v>
      </c>
      <c r="H1574" s="17" t="s">
        <v>4532</v>
      </c>
    </row>
    <row r="1575" spans="1:8" x14ac:dyDescent="0.2">
      <c r="A1575" s="3">
        <v>4524</v>
      </c>
      <c r="B1575" s="3" t="s">
        <v>1715</v>
      </c>
      <c r="C1575" s="3" t="s">
        <v>1714</v>
      </c>
      <c r="D1575" s="3" t="s">
        <v>1606</v>
      </c>
      <c r="E1575" s="3" t="str">
        <v>Castel San Pietro</v>
      </c>
      <c r="G1575" s="17">
        <v>5015</v>
      </c>
      <c r="H1575" s="17" t="s">
        <v>4532</v>
      </c>
    </row>
    <row r="1576" spans="1:8" x14ac:dyDescent="0.2">
      <c r="A1576" s="3">
        <v>4525</v>
      </c>
      <c r="B1576" s="3" t="s">
        <v>1716</v>
      </c>
      <c r="C1576" s="3" t="s">
        <v>1714</v>
      </c>
      <c r="D1576" s="3" t="s">
        <v>1606</v>
      </c>
      <c r="E1576" s="3" t="str">
        <v>Chiasso</v>
      </c>
      <c r="G1576" s="17">
        <v>5017</v>
      </c>
      <c r="H1576" s="17" t="s">
        <v>4525</v>
      </c>
    </row>
    <row r="1577" spans="1:8" x14ac:dyDescent="0.2">
      <c r="A1577" s="3">
        <v>4512</v>
      </c>
      <c r="B1577" s="3" t="s">
        <v>1717</v>
      </c>
      <c r="C1577" s="3" t="s">
        <v>1717</v>
      </c>
      <c r="D1577" s="3" t="s">
        <v>1606</v>
      </c>
      <c r="E1577" s="3" t="str">
        <v>Coldrerio</v>
      </c>
      <c r="G1577" s="17">
        <v>5018</v>
      </c>
      <c r="H1577" s="17" t="s">
        <v>4532</v>
      </c>
    </row>
    <row r="1578" spans="1:8" x14ac:dyDescent="0.2">
      <c r="A1578" s="3">
        <v>2544</v>
      </c>
      <c r="B1578" s="3" t="s">
        <v>1718</v>
      </c>
      <c r="C1578" s="3" t="s">
        <v>1718</v>
      </c>
      <c r="D1578" s="3" t="s">
        <v>1606</v>
      </c>
      <c r="E1578" s="3" t="str">
        <v>Mendrisio</v>
      </c>
      <c r="G1578" s="17">
        <v>5022</v>
      </c>
      <c r="H1578" s="17" t="s">
        <v>4532</v>
      </c>
    </row>
    <row r="1579" spans="1:8" x14ac:dyDescent="0.2">
      <c r="A1579" s="3">
        <v>4532</v>
      </c>
      <c r="B1579" s="3" t="s">
        <v>1719</v>
      </c>
      <c r="C1579" s="3" t="s">
        <v>1720</v>
      </c>
      <c r="D1579" s="3" t="s">
        <v>1606</v>
      </c>
      <c r="E1579" s="3" t="str">
        <v>Morbio Inferiore</v>
      </c>
      <c r="G1579" s="17">
        <v>5023</v>
      </c>
      <c r="H1579" s="17" t="s">
        <v>4532</v>
      </c>
    </row>
    <row r="1580" spans="1:8" x14ac:dyDescent="0.2">
      <c r="A1580" s="3">
        <v>4534</v>
      </c>
      <c r="B1580" s="3" t="s">
        <v>1721</v>
      </c>
      <c r="C1580" s="3" t="s">
        <v>1721</v>
      </c>
      <c r="D1580" s="3" t="s">
        <v>1606</v>
      </c>
      <c r="E1580" s="3" t="str">
        <v>Novazzano</v>
      </c>
      <c r="G1580" s="17">
        <v>5024</v>
      </c>
      <c r="H1580" s="17" t="s">
        <v>4532</v>
      </c>
    </row>
    <row r="1581" spans="1:8" x14ac:dyDescent="0.2">
      <c r="A1581" s="3">
        <v>2540</v>
      </c>
      <c r="B1581" s="3" t="s">
        <v>1722</v>
      </c>
      <c r="C1581" s="3" t="s">
        <v>1722</v>
      </c>
      <c r="D1581" s="3" t="s">
        <v>1606</v>
      </c>
      <c r="E1581" s="3" t="str">
        <v>Riva San Vitale</v>
      </c>
      <c r="G1581" s="17">
        <v>5025</v>
      </c>
      <c r="H1581" s="17" t="s">
        <v>4525</v>
      </c>
    </row>
    <row r="1582" spans="1:8" x14ac:dyDescent="0.2">
      <c r="A1582" s="3">
        <v>4524</v>
      </c>
      <c r="B1582" s="3" t="s">
        <v>1723</v>
      </c>
      <c r="C1582" s="3" t="s">
        <v>1723</v>
      </c>
      <c r="D1582" s="3" t="s">
        <v>1606</v>
      </c>
      <c r="E1582" s="3" t="str">
        <v>Stabio</v>
      </c>
      <c r="G1582" s="17">
        <v>5026</v>
      </c>
      <c r="H1582" s="17" t="s">
        <v>4525</v>
      </c>
    </row>
    <row r="1583" spans="1:8" x14ac:dyDescent="0.2">
      <c r="A1583" s="3">
        <v>4535</v>
      </c>
      <c r="B1583" s="3" t="s">
        <v>1724</v>
      </c>
      <c r="C1583" s="3" t="s">
        <v>1724</v>
      </c>
      <c r="D1583" s="3" t="s">
        <v>1606</v>
      </c>
      <c r="E1583" s="3" t="str">
        <v>Vacallo</v>
      </c>
      <c r="G1583" s="17">
        <v>5027</v>
      </c>
      <c r="H1583" s="17" t="s">
        <v>4525</v>
      </c>
    </row>
    <row r="1584" spans="1:8" x14ac:dyDescent="0.2">
      <c r="A1584" s="3">
        <v>4535</v>
      </c>
      <c r="B1584" s="3" t="s">
        <v>1725</v>
      </c>
      <c r="C1584" s="3" t="s">
        <v>1725</v>
      </c>
      <c r="D1584" s="3" t="s">
        <v>1606</v>
      </c>
      <c r="E1584" s="3" t="str">
        <v>Breggia</v>
      </c>
      <c r="G1584" s="17">
        <v>5028</v>
      </c>
      <c r="H1584" s="17" t="s">
        <v>4525</v>
      </c>
    </row>
    <row r="1585" spans="1:8" x14ac:dyDescent="0.2">
      <c r="A1585" s="3">
        <v>4513</v>
      </c>
      <c r="B1585" s="3" t="s">
        <v>1726</v>
      </c>
      <c r="C1585" s="3" t="s">
        <v>1726</v>
      </c>
      <c r="D1585" s="3" t="s">
        <v>1606</v>
      </c>
      <c r="E1585" s="3" t="str">
        <v>Biasca</v>
      </c>
      <c r="G1585" s="17">
        <v>5032</v>
      </c>
      <c r="H1585" s="17" t="s">
        <v>4532</v>
      </c>
    </row>
    <row r="1586" spans="1:8" x14ac:dyDescent="0.2">
      <c r="A1586" s="3">
        <v>4514</v>
      </c>
      <c r="B1586" s="3" t="s">
        <v>1727</v>
      </c>
      <c r="C1586" s="3" t="s">
        <v>1727</v>
      </c>
      <c r="D1586" s="3" t="s">
        <v>1606</v>
      </c>
      <c r="E1586" s="3" t="str">
        <v>Riviera</v>
      </c>
      <c r="G1586" s="17">
        <v>5033</v>
      </c>
      <c r="H1586" s="17" t="s">
        <v>4532</v>
      </c>
    </row>
    <row r="1587" spans="1:8" x14ac:dyDescent="0.2">
      <c r="A1587" s="3">
        <v>4515</v>
      </c>
      <c r="B1587" s="3" t="s">
        <v>1728</v>
      </c>
      <c r="C1587" s="3" t="s">
        <v>1729</v>
      </c>
      <c r="D1587" s="3" t="s">
        <v>1606</v>
      </c>
      <c r="E1587" s="3" t="str">
        <v>Bosco/Gurin</v>
      </c>
      <c r="G1587" s="17">
        <v>5034</v>
      </c>
      <c r="H1587" s="17" t="s">
        <v>4532</v>
      </c>
    </row>
    <row r="1588" spans="1:8" x14ac:dyDescent="0.2">
      <c r="A1588" s="3">
        <v>4515</v>
      </c>
      <c r="B1588" s="3" t="s">
        <v>1730</v>
      </c>
      <c r="C1588" s="3" t="s">
        <v>1729</v>
      </c>
      <c r="D1588" s="3" t="s">
        <v>1606</v>
      </c>
      <c r="E1588" s="3" t="str">
        <v>Campo (Vallemaggia)</v>
      </c>
      <c r="G1588" s="17">
        <v>5035</v>
      </c>
      <c r="H1588" s="17" t="s">
        <v>4532</v>
      </c>
    </row>
    <row r="1589" spans="1:8" x14ac:dyDescent="0.2">
      <c r="A1589" s="3">
        <v>4523</v>
      </c>
      <c r="B1589" s="3" t="s">
        <v>1731</v>
      </c>
      <c r="C1589" s="3" t="s">
        <v>1732</v>
      </c>
      <c r="D1589" s="3" t="s">
        <v>1606</v>
      </c>
      <c r="E1589" s="3" t="str">
        <v>Cerentino</v>
      </c>
      <c r="G1589" s="17">
        <v>5036</v>
      </c>
      <c r="H1589" s="17" t="s">
        <v>4532</v>
      </c>
    </row>
    <row r="1590" spans="1:8" x14ac:dyDescent="0.2">
      <c r="A1590" s="3">
        <v>4533</v>
      </c>
      <c r="B1590" s="3" t="s">
        <v>1732</v>
      </c>
      <c r="C1590" s="3" t="s">
        <v>1732</v>
      </c>
      <c r="D1590" s="3" t="s">
        <v>1606</v>
      </c>
      <c r="E1590" s="3" t="str">
        <v>Cevio</v>
      </c>
      <c r="G1590" s="17">
        <v>5037</v>
      </c>
      <c r="H1590" s="17" t="s">
        <v>4532</v>
      </c>
    </row>
    <row r="1591" spans="1:8" x14ac:dyDescent="0.2">
      <c r="A1591" s="3">
        <v>4522</v>
      </c>
      <c r="B1591" s="3" t="s">
        <v>1733</v>
      </c>
      <c r="C1591" s="3" t="s">
        <v>1733</v>
      </c>
      <c r="D1591" s="3" t="s">
        <v>1606</v>
      </c>
      <c r="E1591" s="3" t="str">
        <v>Linescio</v>
      </c>
      <c r="G1591" s="17">
        <v>5040</v>
      </c>
      <c r="H1591" s="17" t="s">
        <v>4532</v>
      </c>
    </row>
    <row r="1592" spans="1:8" x14ac:dyDescent="0.2">
      <c r="A1592" s="3">
        <v>2545</v>
      </c>
      <c r="B1592" s="3" t="s">
        <v>1734</v>
      </c>
      <c r="C1592" s="3" t="s">
        <v>1734</v>
      </c>
      <c r="D1592" s="3" t="s">
        <v>1606</v>
      </c>
      <c r="E1592" s="3" t="str">
        <v>Maggia</v>
      </c>
      <c r="G1592" s="17">
        <v>5042</v>
      </c>
      <c r="H1592" s="17" t="s">
        <v>4532</v>
      </c>
    </row>
    <row r="1593" spans="1:8" x14ac:dyDescent="0.2">
      <c r="A1593" s="3">
        <v>4618</v>
      </c>
      <c r="B1593" s="3" t="s">
        <v>1735</v>
      </c>
      <c r="C1593" s="3" t="s">
        <v>1735</v>
      </c>
      <c r="D1593" s="3" t="s">
        <v>1606</v>
      </c>
      <c r="E1593" s="3" t="str">
        <v>Lavizzara</v>
      </c>
      <c r="G1593" s="17">
        <v>5043</v>
      </c>
      <c r="H1593" s="17" t="s">
        <v>4532</v>
      </c>
    </row>
    <row r="1594" spans="1:8" x14ac:dyDescent="0.2">
      <c r="A1594" s="3">
        <v>4658</v>
      </c>
      <c r="B1594" s="3" t="s">
        <v>1736</v>
      </c>
      <c r="C1594" s="3" t="s">
        <v>1737</v>
      </c>
      <c r="D1594" s="3" t="s">
        <v>1606</v>
      </c>
      <c r="E1594" s="3" t="str">
        <v>Avegno Gordevio</v>
      </c>
      <c r="G1594" s="17">
        <v>5044</v>
      </c>
      <c r="H1594" s="17" t="s">
        <v>4532</v>
      </c>
    </row>
    <row r="1595" spans="1:8" x14ac:dyDescent="0.2">
      <c r="A1595" s="3">
        <v>4657</v>
      </c>
      <c r="B1595" s="3" t="s">
        <v>1738</v>
      </c>
      <c r="C1595" s="3" t="s">
        <v>1738</v>
      </c>
      <c r="D1595" s="3" t="s">
        <v>1606</v>
      </c>
      <c r="E1595" s="3" t="str">
        <v>Comunanza Cadenazzo/Monteceneri</v>
      </c>
      <c r="G1595" s="17">
        <v>5046</v>
      </c>
      <c r="H1595" s="17" t="s">
        <v>4532</v>
      </c>
    </row>
    <row r="1596" spans="1:8" x14ac:dyDescent="0.2">
      <c r="A1596" s="3">
        <v>5012</v>
      </c>
      <c r="B1596" s="3" t="s">
        <v>1739</v>
      </c>
      <c r="C1596" s="3" t="s">
        <v>1740</v>
      </c>
      <c r="D1596" s="3" t="s">
        <v>1606</v>
      </c>
      <c r="E1596" s="3" t="str">
        <v>Terre di Pedemonte</v>
      </c>
      <c r="G1596" s="17">
        <v>5053</v>
      </c>
      <c r="H1596" s="17" t="s">
        <v>4532</v>
      </c>
    </row>
    <row r="1597" spans="1:8" x14ac:dyDescent="0.2">
      <c r="A1597" s="3">
        <v>5012</v>
      </c>
      <c r="B1597" s="3" t="s">
        <v>1741</v>
      </c>
      <c r="C1597" s="3" t="s">
        <v>1740</v>
      </c>
      <c r="D1597" s="3" t="s">
        <v>1606</v>
      </c>
      <c r="E1597" s="3" t="str">
        <v>Centovalli</v>
      </c>
      <c r="G1597" s="17">
        <v>5054</v>
      </c>
      <c r="H1597" s="17" t="s">
        <v>4532</v>
      </c>
    </row>
    <row r="1598" spans="1:8" x14ac:dyDescent="0.2">
      <c r="A1598" s="3">
        <v>4629</v>
      </c>
      <c r="B1598" s="3" t="s">
        <v>1742</v>
      </c>
      <c r="C1598" s="3" t="s">
        <v>1742</v>
      </c>
      <c r="D1598" s="3" t="s">
        <v>1606</v>
      </c>
      <c r="E1598" s="3" t="str">
        <v>Gambarogno</v>
      </c>
      <c r="G1598" s="17">
        <v>5056</v>
      </c>
      <c r="H1598" s="17" t="s">
        <v>4532</v>
      </c>
    </row>
    <row r="1599" spans="1:8" x14ac:dyDescent="0.2">
      <c r="A1599" s="3">
        <v>5014</v>
      </c>
      <c r="B1599" s="3" t="s">
        <v>1743</v>
      </c>
      <c r="C1599" s="3" t="s">
        <v>1743</v>
      </c>
      <c r="D1599" s="3" t="s">
        <v>1606</v>
      </c>
      <c r="E1599" s="3" t="str">
        <v>Verzasca</v>
      </c>
      <c r="G1599" s="17">
        <v>5057</v>
      </c>
      <c r="H1599" s="17" t="s">
        <v>4532</v>
      </c>
    </row>
    <row r="1600" spans="1:8" x14ac:dyDescent="0.2">
      <c r="A1600" s="3">
        <v>4617</v>
      </c>
      <c r="B1600" s="3" t="s">
        <v>1744</v>
      </c>
      <c r="C1600" s="3" t="s">
        <v>1744</v>
      </c>
      <c r="D1600" s="3" t="s">
        <v>1606</v>
      </c>
      <c r="E1600" s="3" t="str">
        <v>Aigle</v>
      </c>
      <c r="G1600" s="17">
        <v>5058</v>
      </c>
      <c r="H1600" s="17" t="s">
        <v>4532</v>
      </c>
    </row>
    <row r="1601" spans="1:8" x14ac:dyDescent="0.2">
      <c r="A1601" s="3">
        <v>4614</v>
      </c>
      <c r="B1601" s="3" t="s">
        <v>1745</v>
      </c>
      <c r="C1601" s="3" t="s">
        <v>1745</v>
      </c>
      <c r="D1601" s="3" t="s">
        <v>1606</v>
      </c>
      <c r="E1601" s="3" t="str">
        <v>Bex</v>
      </c>
      <c r="G1601" s="17">
        <v>5062</v>
      </c>
      <c r="H1601" s="17" t="s">
        <v>4525</v>
      </c>
    </row>
    <row r="1602" spans="1:8" x14ac:dyDescent="0.2">
      <c r="A1602" s="3">
        <v>4615</v>
      </c>
      <c r="B1602" s="3" t="s">
        <v>1746</v>
      </c>
      <c r="C1602" s="3" t="s">
        <v>1745</v>
      </c>
      <c r="D1602" s="3" t="s">
        <v>1606</v>
      </c>
      <c r="E1602" s="3" t="str">
        <v>Chessel</v>
      </c>
      <c r="G1602" s="17">
        <v>5063</v>
      </c>
      <c r="H1602" s="17" t="s">
        <v>4525</v>
      </c>
    </row>
    <row r="1603" spans="1:8" x14ac:dyDescent="0.2">
      <c r="A1603" s="3">
        <v>4616</v>
      </c>
      <c r="B1603" s="3" t="s">
        <v>1747</v>
      </c>
      <c r="C1603" s="3" t="s">
        <v>1748</v>
      </c>
      <c r="D1603" s="3" t="s">
        <v>1606</v>
      </c>
      <c r="E1603" s="3" t="str">
        <v>Corbeyrier</v>
      </c>
      <c r="G1603" s="17">
        <v>5064</v>
      </c>
      <c r="H1603" s="17" t="s">
        <v>4525</v>
      </c>
    </row>
    <row r="1604" spans="1:8" x14ac:dyDescent="0.2">
      <c r="A1604" s="3">
        <v>4600</v>
      </c>
      <c r="B1604" s="3" t="s">
        <v>1749</v>
      </c>
      <c r="C1604" s="3" t="s">
        <v>1749</v>
      </c>
      <c r="D1604" s="3" t="s">
        <v>1606</v>
      </c>
      <c r="E1604" s="3" t="str">
        <v>Gryon</v>
      </c>
      <c r="G1604" s="17">
        <v>5070</v>
      </c>
      <c r="H1604" s="17" t="s">
        <v>4525</v>
      </c>
    </row>
    <row r="1605" spans="1:8" x14ac:dyDescent="0.2">
      <c r="A1605" s="3">
        <v>4613</v>
      </c>
      <c r="B1605" s="3" t="s">
        <v>1750</v>
      </c>
      <c r="C1605" s="3" t="s">
        <v>1751</v>
      </c>
      <c r="D1605" s="3" t="s">
        <v>1606</v>
      </c>
      <c r="E1605" s="3" t="str">
        <v>Lavey-Morcles</v>
      </c>
      <c r="G1605" s="17">
        <v>5072</v>
      </c>
      <c r="H1605" s="17" t="s">
        <v>4525</v>
      </c>
    </row>
    <row r="1606" spans="1:8" x14ac:dyDescent="0.2">
      <c r="A1606" s="3">
        <v>5012</v>
      </c>
      <c r="B1606" s="3" t="s">
        <v>1752</v>
      </c>
      <c r="C1606" s="3" t="s">
        <v>1752</v>
      </c>
      <c r="D1606" s="3" t="s">
        <v>1606</v>
      </c>
      <c r="E1606" s="3" t="str">
        <v>Leysin</v>
      </c>
      <c r="G1606" s="17">
        <v>5073</v>
      </c>
      <c r="H1606" s="17" t="s">
        <v>4525</v>
      </c>
    </row>
    <row r="1607" spans="1:8" x14ac:dyDescent="0.2">
      <c r="A1607" s="3">
        <v>4656</v>
      </c>
      <c r="B1607" s="3" t="s">
        <v>1753</v>
      </c>
      <c r="C1607" s="3" t="s">
        <v>1753</v>
      </c>
      <c r="D1607" s="3" t="s">
        <v>1606</v>
      </c>
      <c r="E1607" s="3" t="str">
        <v>Noville</v>
      </c>
      <c r="G1607" s="17">
        <v>5074</v>
      </c>
      <c r="H1607" s="17" t="s">
        <v>4525</v>
      </c>
    </row>
    <row r="1608" spans="1:8" x14ac:dyDescent="0.2">
      <c r="A1608" s="3">
        <v>5746</v>
      </c>
      <c r="B1608" s="3" t="s">
        <v>1754</v>
      </c>
      <c r="C1608" s="3" t="s">
        <v>1755</v>
      </c>
      <c r="D1608" s="3" t="s">
        <v>1606</v>
      </c>
      <c r="E1608" s="3" t="str">
        <v>Ollon</v>
      </c>
      <c r="G1608" s="17">
        <v>5075</v>
      </c>
      <c r="H1608" s="17" t="s">
        <v>4525</v>
      </c>
    </row>
    <row r="1609" spans="1:8" x14ac:dyDescent="0.2">
      <c r="A1609" s="3">
        <v>4612</v>
      </c>
      <c r="B1609" s="3" t="s">
        <v>1756</v>
      </c>
      <c r="C1609" s="3" t="s">
        <v>1757</v>
      </c>
      <c r="D1609" s="3" t="s">
        <v>1606</v>
      </c>
      <c r="E1609" s="3" t="str">
        <v>Ormont-Dessous</v>
      </c>
      <c r="G1609" s="17">
        <v>5076</v>
      </c>
      <c r="H1609" s="17" t="s">
        <v>4525</v>
      </c>
    </row>
    <row r="1610" spans="1:8" x14ac:dyDescent="0.2">
      <c r="A1610" s="3">
        <v>4500</v>
      </c>
      <c r="B1610" s="3" t="s">
        <v>1758</v>
      </c>
      <c r="C1610" s="3" t="s">
        <v>1758</v>
      </c>
      <c r="D1610" s="3" t="s">
        <v>1606</v>
      </c>
      <c r="E1610" s="3" t="str">
        <v>Ormont-Dessus</v>
      </c>
      <c r="G1610" s="17">
        <v>5077</v>
      </c>
      <c r="H1610" s="17" t="s">
        <v>4525</v>
      </c>
    </row>
    <row r="1611" spans="1:8" x14ac:dyDescent="0.2">
      <c r="A1611" s="3">
        <v>4252</v>
      </c>
      <c r="B1611" s="3" t="s">
        <v>1759</v>
      </c>
      <c r="C1611" s="3" t="s">
        <v>1759</v>
      </c>
      <c r="D1611" s="3" t="s">
        <v>1606</v>
      </c>
      <c r="E1611" s="3" t="str">
        <v>Rennaz</v>
      </c>
      <c r="G1611" s="17">
        <v>5078</v>
      </c>
      <c r="H1611" s="17" t="s">
        <v>4525</v>
      </c>
    </row>
    <row r="1612" spans="1:8" x14ac:dyDescent="0.2">
      <c r="A1612" s="3">
        <v>4229</v>
      </c>
      <c r="B1612" s="3" t="s">
        <v>1760</v>
      </c>
      <c r="C1612" s="3" t="s">
        <v>1761</v>
      </c>
      <c r="D1612" s="3" t="s">
        <v>1606</v>
      </c>
      <c r="E1612" s="3" t="str">
        <v>Roche (VD)</v>
      </c>
      <c r="G1612" s="17">
        <v>5079</v>
      </c>
      <c r="H1612" s="17" t="s">
        <v>4525</v>
      </c>
    </row>
    <row r="1613" spans="1:8" x14ac:dyDescent="0.2">
      <c r="A1613" s="3">
        <v>4226</v>
      </c>
      <c r="B1613" s="3" t="s">
        <v>1762</v>
      </c>
      <c r="C1613" s="3" t="s">
        <v>1762</v>
      </c>
      <c r="D1613" s="3" t="s">
        <v>1606</v>
      </c>
      <c r="E1613" s="3" t="str">
        <v>Villeneuve (VD)</v>
      </c>
      <c r="G1613" s="17">
        <v>5080</v>
      </c>
      <c r="H1613" s="17" t="s">
        <v>4525</v>
      </c>
    </row>
    <row r="1614" spans="1:8" x14ac:dyDescent="0.2">
      <c r="A1614" s="3">
        <v>4227</v>
      </c>
      <c r="B1614" s="3" t="s">
        <v>1763</v>
      </c>
      <c r="C1614" s="3" t="s">
        <v>1763</v>
      </c>
      <c r="D1614" s="3" t="s">
        <v>1606</v>
      </c>
      <c r="E1614" s="3" t="str">
        <v>Yvorne</v>
      </c>
      <c r="G1614" s="17">
        <v>5082</v>
      </c>
      <c r="H1614" s="17" t="s">
        <v>4525</v>
      </c>
    </row>
    <row r="1615" spans="1:8" x14ac:dyDescent="0.2">
      <c r="A1615" s="3">
        <v>4228</v>
      </c>
      <c r="B1615" s="3" t="s">
        <v>1764</v>
      </c>
      <c r="C1615" s="3" t="s">
        <v>1764</v>
      </c>
      <c r="D1615" s="3" t="s">
        <v>1606</v>
      </c>
      <c r="E1615" s="3" t="str">
        <v>Aubonne</v>
      </c>
      <c r="G1615" s="17">
        <v>5083</v>
      </c>
      <c r="H1615" s="17" t="s">
        <v>4525</v>
      </c>
    </row>
    <row r="1616" spans="1:8" x14ac:dyDescent="0.2">
      <c r="A1616" s="3">
        <v>4232</v>
      </c>
      <c r="B1616" s="3" t="s">
        <v>1765</v>
      </c>
      <c r="C1616" s="3" t="s">
        <v>1765</v>
      </c>
      <c r="D1616" s="3" t="s">
        <v>1606</v>
      </c>
      <c r="E1616" s="3" t="str">
        <v>Ballens</v>
      </c>
      <c r="G1616" s="17">
        <v>5084</v>
      </c>
      <c r="H1616" s="17" t="s">
        <v>4525</v>
      </c>
    </row>
    <row r="1617" spans="1:8" x14ac:dyDescent="0.2">
      <c r="A1617" s="3">
        <v>4247</v>
      </c>
      <c r="B1617" s="3" t="s">
        <v>1766</v>
      </c>
      <c r="C1617" s="3" t="s">
        <v>1766</v>
      </c>
      <c r="D1617" s="3" t="s">
        <v>1606</v>
      </c>
      <c r="E1617" s="3" t="str">
        <v>Berolle</v>
      </c>
      <c r="G1617" s="17">
        <v>5085</v>
      </c>
      <c r="H1617" s="17" t="s">
        <v>4525</v>
      </c>
    </row>
    <row r="1618" spans="1:8" x14ac:dyDescent="0.2">
      <c r="A1618" s="3">
        <v>4204</v>
      </c>
      <c r="B1618" s="3" t="s">
        <v>1767</v>
      </c>
      <c r="C1618" s="3" t="s">
        <v>1767</v>
      </c>
      <c r="D1618" s="3" t="s">
        <v>1606</v>
      </c>
      <c r="E1618" s="3" t="str">
        <v>Bière</v>
      </c>
      <c r="G1618" s="17">
        <v>5102</v>
      </c>
      <c r="H1618" s="17" t="s">
        <v>4532</v>
      </c>
    </row>
    <row r="1619" spans="1:8" x14ac:dyDescent="0.2">
      <c r="A1619" s="3">
        <v>4245</v>
      </c>
      <c r="B1619" s="3" t="s">
        <v>1768</v>
      </c>
      <c r="C1619" s="3" t="s">
        <v>1768</v>
      </c>
      <c r="D1619" s="3" t="s">
        <v>1606</v>
      </c>
      <c r="E1619" s="3" t="str">
        <v>Bougy-Villars</v>
      </c>
      <c r="G1619" s="17">
        <v>5103</v>
      </c>
      <c r="H1619" s="17" t="s">
        <v>4532</v>
      </c>
    </row>
    <row r="1620" spans="1:8" x14ac:dyDescent="0.2">
      <c r="A1620" s="3">
        <v>4233</v>
      </c>
      <c r="B1620" s="3" t="s">
        <v>1769</v>
      </c>
      <c r="C1620" s="3" t="s">
        <v>1769</v>
      </c>
      <c r="D1620" s="3" t="s">
        <v>1606</v>
      </c>
      <c r="E1620" s="3" t="str">
        <v>Féchy</v>
      </c>
      <c r="G1620" s="17">
        <v>5105</v>
      </c>
      <c r="H1620" s="17" t="s">
        <v>4532</v>
      </c>
    </row>
    <row r="1621" spans="1:8" x14ac:dyDescent="0.2">
      <c r="A1621" s="3">
        <v>4208</v>
      </c>
      <c r="B1621" s="3" t="s">
        <v>1770</v>
      </c>
      <c r="C1621" s="3" t="s">
        <v>1770</v>
      </c>
      <c r="D1621" s="3" t="s">
        <v>1606</v>
      </c>
      <c r="E1621" s="3" t="str">
        <v>Gimel</v>
      </c>
      <c r="G1621" s="17">
        <v>5106</v>
      </c>
      <c r="H1621" s="17" t="s">
        <v>4532</v>
      </c>
    </row>
    <row r="1622" spans="1:8" x14ac:dyDescent="0.2">
      <c r="A1622" s="3">
        <v>4234</v>
      </c>
      <c r="B1622" s="3" t="s">
        <v>1771</v>
      </c>
      <c r="C1622" s="3" t="s">
        <v>1771</v>
      </c>
      <c r="D1622" s="3" t="s">
        <v>1606</v>
      </c>
      <c r="E1622" s="3" t="str">
        <v>Longirod</v>
      </c>
      <c r="G1622" s="17">
        <v>5107</v>
      </c>
      <c r="H1622" s="17" t="s">
        <v>4532</v>
      </c>
    </row>
    <row r="1623" spans="1:8" x14ac:dyDescent="0.2">
      <c r="A1623" s="3">
        <v>4001</v>
      </c>
      <c r="B1623" s="3" t="s">
        <v>1772</v>
      </c>
      <c r="C1623" s="3" t="s">
        <v>1772</v>
      </c>
      <c r="D1623" s="3" t="s">
        <v>1773</v>
      </c>
      <c r="E1623" s="3" t="str">
        <v>Marchissy</v>
      </c>
      <c r="G1623" s="17">
        <v>5108</v>
      </c>
      <c r="H1623" s="17" t="s">
        <v>4532</v>
      </c>
    </row>
    <row r="1624" spans="1:8" x14ac:dyDescent="0.2">
      <c r="A1624" s="3">
        <v>4031</v>
      </c>
      <c r="B1624" s="3" t="s">
        <v>1772</v>
      </c>
      <c r="C1624" s="3" t="s">
        <v>1772</v>
      </c>
      <c r="D1624" s="3" t="s">
        <v>1773</v>
      </c>
      <c r="E1624" s="3" t="str">
        <v>Mollens (VD)</v>
      </c>
      <c r="G1624" s="17">
        <v>5112</v>
      </c>
      <c r="H1624" s="17" t="s">
        <v>4532</v>
      </c>
    </row>
    <row r="1625" spans="1:8" x14ac:dyDescent="0.2">
      <c r="A1625" s="3">
        <v>4031</v>
      </c>
      <c r="B1625" s="3" t="s">
        <v>1772</v>
      </c>
      <c r="C1625" s="3" t="s">
        <v>1772</v>
      </c>
      <c r="D1625" s="3" t="s">
        <v>1773</v>
      </c>
      <c r="E1625" s="3" t="str">
        <v>Saint-George</v>
      </c>
      <c r="G1625" s="17">
        <v>5113</v>
      </c>
      <c r="H1625" s="17" t="s">
        <v>4532</v>
      </c>
    </row>
    <row r="1626" spans="1:8" x14ac:dyDescent="0.2">
      <c r="A1626" s="3">
        <v>4051</v>
      </c>
      <c r="B1626" s="3" t="s">
        <v>1772</v>
      </c>
      <c r="C1626" s="3" t="s">
        <v>1772</v>
      </c>
      <c r="D1626" s="3" t="s">
        <v>1773</v>
      </c>
      <c r="E1626" s="3" t="str">
        <v>Saint-Livres</v>
      </c>
      <c r="G1626" s="17">
        <v>5116</v>
      </c>
      <c r="H1626" s="17" t="s">
        <v>4532</v>
      </c>
    </row>
    <row r="1627" spans="1:8" x14ac:dyDescent="0.2">
      <c r="A1627" s="3">
        <v>4052</v>
      </c>
      <c r="B1627" s="3" t="s">
        <v>1772</v>
      </c>
      <c r="C1627" s="3" t="s">
        <v>1772</v>
      </c>
      <c r="D1627" s="3" t="s">
        <v>1773</v>
      </c>
      <c r="E1627" s="3" t="str">
        <v>Saint-Oyens</v>
      </c>
      <c r="G1627" s="17">
        <v>5200</v>
      </c>
      <c r="H1627" s="17" t="s">
        <v>4532</v>
      </c>
    </row>
    <row r="1628" spans="1:8" x14ac:dyDescent="0.2">
      <c r="A1628" s="3">
        <v>4052</v>
      </c>
      <c r="B1628" s="3" t="s">
        <v>1772</v>
      </c>
      <c r="C1628" s="3" t="s">
        <v>1772</v>
      </c>
      <c r="D1628" s="3" t="s">
        <v>1773</v>
      </c>
      <c r="E1628" s="3" t="str">
        <v>Saubraz</v>
      </c>
      <c r="G1628" s="17">
        <v>5210</v>
      </c>
      <c r="H1628" s="17" t="s">
        <v>4532</v>
      </c>
    </row>
    <row r="1629" spans="1:8" x14ac:dyDescent="0.2">
      <c r="A1629" s="3">
        <v>4053</v>
      </c>
      <c r="B1629" s="3" t="s">
        <v>1772</v>
      </c>
      <c r="C1629" s="3" t="s">
        <v>1772</v>
      </c>
      <c r="D1629" s="3" t="s">
        <v>1773</v>
      </c>
      <c r="E1629" s="3" t="str">
        <v>Avenches</v>
      </c>
      <c r="G1629" s="17">
        <v>5212</v>
      </c>
      <c r="H1629" s="17" t="s">
        <v>4532</v>
      </c>
    </row>
    <row r="1630" spans="1:8" x14ac:dyDescent="0.2">
      <c r="A1630" s="3">
        <v>4054</v>
      </c>
      <c r="B1630" s="3" t="s">
        <v>1772</v>
      </c>
      <c r="C1630" s="3" t="s">
        <v>1772</v>
      </c>
      <c r="D1630" s="3" t="s">
        <v>1773</v>
      </c>
      <c r="E1630" s="3" t="str">
        <v>Cudrefin</v>
      </c>
      <c r="G1630" s="17">
        <v>5213</v>
      </c>
      <c r="H1630" s="17" t="s">
        <v>4532</v>
      </c>
    </row>
    <row r="1631" spans="1:8" x14ac:dyDescent="0.2">
      <c r="A1631" s="3">
        <v>4055</v>
      </c>
      <c r="B1631" s="3" t="s">
        <v>1772</v>
      </c>
      <c r="C1631" s="3" t="s">
        <v>1772</v>
      </c>
      <c r="D1631" s="3" t="s">
        <v>1773</v>
      </c>
      <c r="E1631" s="3" t="str">
        <v>Faoug</v>
      </c>
      <c r="G1631" s="17">
        <v>5222</v>
      </c>
      <c r="H1631" s="17" t="s">
        <v>4532</v>
      </c>
    </row>
    <row r="1632" spans="1:8" x14ac:dyDescent="0.2">
      <c r="A1632" s="3">
        <v>4056</v>
      </c>
      <c r="B1632" s="3" t="s">
        <v>1772</v>
      </c>
      <c r="C1632" s="3" t="s">
        <v>1772</v>
      </c>
      <c r="D1632" s="3" t="s">
        <v>1773</v>
      </c>
      <c r="E1632" s="3" t="str">
        <v>Vully-les-Lacs</v>
      </c>
      <c r="G1632" s="17">
        <v>5223</v>
      </c>
      <c r="H1632" s="17" t="s">
        <v>4532</v>
      </c>
    </row>
    <row r="1633" spans="1:8" x14ac:dyDescent="0.2">
      <c r="A1633" s="3">
        <v>4057</v>
      </c>
      <c r="B1633" s="3" t="s">
        <v>1772</v>
      </c>
      <c r="C1633" s="3" t="s">
        <v>1772</v>
      </c>
      <c r="D1633" s="3" t="s">
        <v>1773</v>
      </c>
      <c r="E1633" s="3" t="str">
        <v>Bettens</v>
      </c>
      <c r="G1633" s="17">
        <v>5225</v>
      </c>
      <c r="H1633" s="17" t="s">
        <v>4532</v>
      </c>
    </row>
    <row r="1634" spans="1:8" x14ac:dyDescent="0.2">
      <c r="A1634" s="3">
        <v>4058</v>
      </c>
      <c r="B1634" s="3" t="s">
        <v>1772</v>
      </c>
      <c r="C1634" s="3" t="s">
        <v>1772</v>
      </c>
      <c r="D1634" s="3" t="s">
        <v>1773</v>
      </c>
      <c r="E1634" s="3" t="str">
        <v>Bournens</v>
      </c>
      <c r="G1634" s="17">
        <v>5233</v>
      </c>
      <c r="H1634" s="17" t="s">
        <v>4533</v>
      </c>
    </row>
    <row r="1635" spans="1:8" x14ac:dyDescent="0.2">
      <c r="A1635" s="3">
        <v>4059</v>
      </c>
      <c r="B1635" s="3" t="s">
        <v>1772</v>
      </c>
      <c r="C1635" s="3" t="s">
        <v>1772</v>
      </c>
      <c r="D1635" s="3" t="s">
        <v>1773</v>
      </c>
      <c r="E1635" s="3" t="str">
        <v>Boussens</v>
      </c>
      <c r="G1635" s="17">
        <v>5234</v>
      </c>
      <c r="H1635" s="17" t="s">
        <v>4532</v>
      </c>
    </row>
    <row r="1636" spans="1:8" x14ac:dyDescent="0.2">
      <c r="A1636" s="3">
        <v>4126</v>
      </c>
      <c r="B1636" s="3" t="s">
        <v>1774</v>
      </c>
      <c r="C1636" s="3" t="s">
        <v>1774</v>
      </c>
      <c r="D1636" s="3" t="s">
        <v>1773</v>
      </c>
      <c r="E1636" s="3" t="str">
        <v>La Chaux (Cossonay)</v>
      </c>
      <c r="G1636" s="17">
        <v>5235</v>
      </c>
      <c r="H1636" s="17" t="s">
        <v>4532</v>
      </c>
    </row>
    <row r="1637" spans="1:8" x14ac:dyDescent="0.2">
      <c r="A1637" s="3">
        <v>4125</v>
      </c>
      <c r="B1637" s="3" t="s">
        <v>1775</v>
      </c>
      <c r="C1637" s="3" t="s">
        <v>1775</v>
      </c>
      <c r="D1637" s="3" t="s">
        <v>1773</v>
      </c>
      <c r="E1637" s="3" t="str">
        <v>Chavannes-le-Veyron</v>
      </c>
      <c r="G1637" s="17">
        <v>5236</v>
      </c>
      <c r="H1637" s="17" t="s">
        <v>4532</v>
      </c>
    </row>
    <row r="1638" spans="1:8" x14ac:dyDescent="0.2">
      <c r="A1638" s="3">
        <v>4147</v>
      </c>
      <c r="B1638" s="3" t="s">
        <v>1776</v>
      </c>
      <c r="C1638" s="3" t="s">
        <v>1777</v>
      </c>
      <c r="D1638" s="3" t="s">
        <v>1778</v>
      </c>
      <c r="E1638" s="3" t="str">
        <v>Chevilly</v>
      </c>
      <c r="G1638" s="17">
        <v>5237</v>
      </c>
      <c r="H1638" s="17" t="s">
        <v>4525</v>
      </c>
    </row>
    <row r="1639" spans="1:8" x14ac:dyDescent="0.2">
      <c r="A1639" s="3">
        <v>4123</v>
      </c>
      <c r="B1639" s="3" t="s">
        <v>1779</v>
      </c>
      <c r="C1639" s="3" t="s">
        <v>1779</v>
      </c>
      <c r="D1639" s="3" t="s">
        <v>1778</v>
      </c>
      <c r="E1639" s="3" t="str">
        <v>Cossonay</v>
      </c>
      <c r="G1639" s="17">
        <v>5242</v>
      </c>
      <c r="H1639" s="17" t="s">
        <v>4532</v>
      </c>
    </row>
    <row r="1640" spans="1:8" x14ac:dyDescent="0.2">
      <c r="A1640" s="3">
        <v>4144</v>
      </c>
      <c r="B1640" s="3" t="s">
        <v>1780</v>
      </c>
      <c r="C1640" s="3" t="s">
        <v>1780</v>
      </c>
      <c r="D1640" s="3" t="s">
        <v>1778</v>
      </c>
      <c r="E1640" s="3" t="str">
        <v>Cuarnens</v>
      </c>
      <c r="G1640" s="17">
        <v>5243</v>
      </c>
      <c r="H1640" s="17" t="s">
        <v>4532</v>
      </c>
    </row>
    <row r="1641" spans="1:8" x14ac:dyDescent="0.2">
      <c r="A1641" s="3">
        <v>4105</v>
      </c>
      <c r="B1641" s="3" t="s">
        <v>1781</v>
      </c>
      <c r="C1641" s="3" t="s">
        <v>1782</v>
      </c>
      <c r="D1641" s="3" t="s">
        <v>1778</v>
      </c>
      <c r="E1641" s="3" t="str">
        <v>Daillens</v>
      </c>
      <c r="G1641" s="17">
        <v>5244</v>
      </c>
      <c r="H1641" s="17" t="s">
        <v>4532</v>
      </c>
    </row>
    <row r="1642" spans="1:8" x14ac:dyDescent="0.2">
      <c r="A1642" s="3">
        <v>4101</v>
      </c>
      <c r="B1642" s="3" t="s">
        <v>1783</v>
      </c>
      <c r="C1642" s="3" t="s">
        <v>1784</v>
      </c>
      <c r="D1642" s="3" t="s">
        <v>1778</v>
      </c>
      <c r="E1642" s="3" t="str">
        <v>Dizy</v>
      </c>
      <c r="G1642" s="17">
        <v>5245</v>
      </c>
      <c r="H1642" s="17" t="s">
        <v>4532</v>
      </c>
    </row>
    <row r="1643" spans="1:8" x14ac:dyDescent="0.2">
      <c r="A1643" s="3">
        <v>4102</v>
      </c>
      <c r="B1643" s="3" t="s">
        <v>1784</v>
      </c>
      <c r="C1643" s="3" t="s">
        <v>1784</v>
      </c>
      <c r="D1643" s="3" t="s">
        <v>1778</v>
      </c>
      <c r="E1643" s="3" t="str">
        <v>Eclépens</v>
      </c>
      <c r="G1643" s="17">
        <v>5246</v>
      </c>
      <c r="H1643" s="17" t="s">
        <v>4532</v>
      </c>
    </row>
    <row r="1644" spans="1:8" x14ac:dyDescent="0.2">
      <c r="A1644" s="3">
        <v>4127</v>
      </c>
      <c r="B1644" s="3" t="s">
        <v>1785</v>
      </c>
      <c r="C1644" s="3" t="s">
        <v>1785</v>
      </c>
      <c r="D1644" s="3" t="s">
        <v>1778</v>
      </c>
      <c r="E1644" s="3" t="str">
        <v>Ferreyres</v>
      </c>
      <c r="G1644" s="17">
        <v>5272</v>
      </c>
      <c r="H1644" s="17" t="s">
        <v>4525</v>
      </c>
    </row>
    <row r="1645" spans="1:8" x14ac:dyDescent="0.2">
      <c r="A1645" s="3">
        <v>4103</v>
      </c>
      <c r="B1645" s="3" t="s">
        <v>1786</v>
      </c>
      <c r="C1645" s="3" t="s">
        <v>1786</v>
      </c>
      <c r="D1645" s="3" t="s">
        <v>1778</v>
      </c>
      <c r="E1645" s="3" t="str">
        <v>Gollion</v>
      </c>
      <c r="G1645" s="17">
        <v>5273</v>
      </c>
      <c r="H1645" s="17" t="s">
        <v>4525</v>
      </c>
    </row>
    <row r="1646" spans="1:8" x14ac:dyDescent="0.2">
      <c r="A1646" s="3">
        <v>4107</v>
      </c>
      <c r="B1646" s="3" t="s">
        <v>1787</v>
      </c>
      <c r="C1646" s="3" t="s">
        <v>1787</v>
      </c>
      <c r="D1646" s="3" t="s">
        <v>1778</v>
      </c>
      <c r="E1646" s="3" t="str">
        <v>Grancy</v>
      </c>
      <c r="G1646" s="17">
        <v>5274</v>
      </c>
      <c r="H1646" s="17" t="s">
        <v>4525</v>
      </c>
    </row>
    <row r="1647" spans="1:8" x14ac:dyDescent="0.2">
      <c r="A1647" s="3">
        <v>4142</v>
      </c>
      <c r="B1647" s="3" t="s">
        <v>1788</v>
      </c>
      <c r="C1647" s="3" t="s">
        <v>1788</v>
      </c>
      <c r="D1647" s="3" t="s">
        <v>1778</v>
      </c>
      <c r="E1647" s="3" t="str">
        <v>L'Isle</v>
      </c>
      <c r="G1647" s="17">
        <v>5275</v>
      </c>
      <c r="H1647" s="17" t="s">
        <v>4525</v>
      </c>
    </row>
    <row r="1648" spans="1:8" x14ac:dyDescent="0.2">
      <c r="A1648" s="3">
        <v>4132</v>
      </c>
      <c r="B1648" s="3" t="s">
        <v>1789</v>
      </c>
      <c r="C1648" s="3" t="s">
        <v>1789</v>
      </c>
      <c r="D1648" s="3" t="s">
        <v>1778</v>
      </c>
      <c r="E1648" s="3" t="str">
        <v>Lussery-Villars</v>
      </c>
      <c r="G1648" s="17">
        <v>5276</v>
      </c>
      <c r="H1648" s="17" t="s">
        <v>4525</v>
      </c>
    </row>
    <row r="1649" spans="1:8" x14ac:dyDescent="0.2">
      <c r="A1649" s="3">
        <v>4104</v>
      </c>
      <c r="B1649" s="3" t="s">
        <v>1790</v>
      </c>
      <c r="C1649" s="3" t="s">
        <v>1791</v>
      </c>
      <c r="D1649" s="3" t="s">
        <v>1778</v>
      </c>
      <c r="E1649" s="3" t="str">
        <v>Mauraz</v>
      </c>
      <c r="G1649" s="17">
        <v>5277</v>
      </c>
      <c r="H1649" s="17" t="s">
        <v>4525</v>
      </c>
    </row>
    <row r="1650" spans="1:8" x14ac:dyDescent="0.2">
      <c r="A1650" s="3">
        <v>4148</v>
      </c>
      <c r="B1650" s="3" t="s">
        <v>1792</v>
      </c>
      <c r="C1650" s="3" t="s">
        <v>1792</v>
      </c>
      <c r="D1650" s="3" t="s">
        <v>1778</v>
      </c>
      <c r="E1650" s="3" t="str">
        <v>Mex (VD)</v>
      </c>
      <c r="G1650" s="17">
        <v>5300</v>
      </c>
      <c r="H1650" s="17" t="s">
        <v>4533</v>
      </c>
    </row>
    <row r="1651" spans="1:8" x14ac:dyDescent="0.2">
      <c r="A1651" s="3">
        <v>4153</v>
      </c>
      <c r="B1651" s="3" t="s">
        <v>1793</v>
      </c>
      <c r="C1651" s="3" t="s">
        <v>1794</v>
      </c>
      <c r="D1651" s="3" t="s">
        <v>1778</v>
      </c>
      <c r="E1651" s="3" t="str">
        <v>Moiry</v>
      </c>
      <c r="G1651" s="17">
        <v>5301</v>
      </c>
      <c r="H1651" s="17" t="s">
        <v>4533</v>
      </c>
    </row>
    <row r="1652" spans="1:8" x14ac:dyDescent="0.2">
      <c r="A1652" s="3">
        <v>4124</v>
      </c>
      <c r="B1652" s="3" t="s">
        <v>1795</v>
      </c>
      <c r="C1652" s="3" t="s">
        <v>1795</v>
      </c>
      <c r="D1652" s="3" t="s">
        <v>1778</v>
      </c>
      <c r="E1652" s="3" t="str">
        <v>Mont-la-Ville</v>
      </c>
      <c r="G1652" s="17">
        <v>5303</v>
      </c>
      <c r="H1652" s="17" t="s">
        <v>4533</v>
      </c>
    </row>
    <row r="1653" spans="1:8" x14ac:dyDescent="0.2">
      <c r="A1653" s="3">
        <v>4106</v>
      </c>
      <c r="B1653" s="3" t="s">
        <v>1796</v>
      </c>
      <c r="C1653" s="3" t="s">
        <v>1796</v>
      </c>
      <c r="D1653" s="3" t="s">
        <v>1778</v>
      </c>
      <c r="E1653" s="3" t="str">
        <v>Montricher</v>
      </c>
      <c r="G1653" s="17">
        <v>5304</v>
      </c>
      <c r="H1653" s="17" t="s">
        <v>4533</v>
      </c>
    </row>
    <row r="1654" spans="1:8" x14ac:dyDescent="0.2">
      <c r="A1654" s="3">
        <v>4223</v>
      </c>
      <c r="B1654" s="3" t="s">
        <v>1797</v>
      </c>
      <c r="C1654" s="3" t="s">
        <v>1797</v>
      </c>
      <c r="D1654" s="3" t="s">
        <v>1778</v>
      </c>
      <c r="E1654" s="3" t="str">
        <v>Orny</v>
      </c>
      <c r="G1654" s="17">
        <v>5305</v>
      </c>
      <c r="H1654" s="17" t="s">
        <v>4533</v>
      </c>
    </row>
    <row r="1655" spans="1:8" x14ac:dyDescent="0.2">
      <c r="A1655" s="3">
        <v>4225</v>
      </c>
      <c r="B1655" s="3" t="s">
        <v>1798</v>
      </c>
      <c r="C1655" s="3" t="s">
        <v>1798</v>
      </c>
      <c r="D1655" s="3" t="s">
        <v>1778</v>
      </c>
      <c r="E1655" s="3" t="str">
        <v>Penthalaz</v>
      </c>
      <c r="G1655" s="17">
        <v>5306</v>
      </c>
      <c r="H1655" s="17" t="s">
        <v>4533</v>
      </c>
    </row>
    <row r="1656" spans="1:8" x14ac:dyDescent="0.2">
      <c r="A1656" s="3">
        <v>4117</v>
      </c>
      <c r="B1656" s="3" t="s">
        <v>1799</v>
      </c>
      <c r="C1656" s="3" t="s">
        <v>1799</v>
      </c>
      <c r="D1656" s="3" t="s">
        <v>1778</v>
      </c>
      <c r="E1656" s="3" t="str">
        <v>Penthaz</v>
      </c>
      <c r="G1656" s="17">
        <v>5312</v>
      </c>
      <c r="H1656" s="17" t="s">
        <v>4533</v>
      </c>
    </row>
    <row r="1657" spans="1:8" x14ac:dyDescent="0.2">
      <c r="A1657" s="3">
        <v>4243</v>
      </c>
      <c r="B1657" s="3" t="s">
        <v>1800</v>
      </c>
      <c r="C1657" s="3" t="s">
        <v>1800</v>
      </c>
      <c r="D1657" s="3" t="s">
        <v>1778</v>
      </c>
      <c r="E1657" s="3" t="str">
        <v>Pompaples</v>
      </c>
      <c r="G1657" s="17">
        <v>5313</v>
      </c>
      <c r="H1657" s="17" t="s">
        <v>4533</v>
      </c>
    </row>
    <row r="1658" spans="1:8" x14ac:dyDescent="0.2">
      <c r="A1658" s="3">
        <v>4202</v>
      </c>
      <c r="B1658" s="3" t="s">
        <v>1801</v>
      </c>
      <c r="C1658" s="3" t="s">
        <v>1801</v>
      </c>
      <c r="D1658" s="3" t="s">
        <v>1778</v>
      </c>
      <c r="E1658" s="3" t="str">
        <v>La Sarraz</v>
      </c>
      <c r="G1658" s="17">
        <v>5314</v>
      </c>
      <c r="H1658" s="17" t="s">
        <v>4533</v>
      </c>
    </row>
    <row r="1659" spans="1:8" x14ac:dyDescent="0.2">
      <c r="A1659" s="3">
        <v>4203</v>
      </c>
      <c r="B1659" s="3" t="s">
        <v>1802</v>
      </c>
      <c r="C1659" s="3" t="s">
        <v>1802</v>
      </c>
      <c r="D1659" s="3" t="s">
        <v>1778</v>
      </c>
      <c r="E1659" s="3" t="str">
        <v>Senarclens</v>
      </c>
      <c r="G1659" s="17">
        <v>5315</v>
      </c>
      <c r="H1659" s="17" t="s">
        <v>4533</v>
      </c>
    </row>
    <row r="1660" spans="1:8" x14ac:dyDescent="0.2">
      <c r="A1660" s="3">
        <v>4242</v>
      </c>
      <c r="B1660" s="3" t="s">
        <v>1803</v>
      </c>
      <c r="C1660" s="3" t="s">
        <v>1803</v>
      </c>
      <c r="D1660" s="3" t="s">
        <v>1778</v>
      </c>
      <c r="E1660" s="3" t="str">
        <v>Sullens</v>
      </c>
      <c r="G1660" s="17">
        <v>5316</v>
      </c>
      <c r="H1660" s="17" t="s">
        <v>4533</v>
      </c>
    </row>
    <row r="1661" spans="1:8" x14ac:dyDescent="0.2">
      <c r="A1661" s="3">
        <v>4253</v>
      </c>
      <c r="B1661" s="3" t="s">
        <v>1804</v>
      </c>
      <c r="C1661" s="3" t="s">
        <v>1804</v>
      </c>
      <c r="D1661" s="3" t="s">
        <v>1778</v>
      </c>
      <c r="E1661" s="3" t="str">
        <v>Vufflens-la-Ville</v>
      </c>
      <c r="G1661" s="17">
        <v>5317</v>
      </c>
      <c r="H1661" s="17" t="s">
        <v>4525</v>
      </c>
    </row>
    <row r="1662" spans="1:8" x14ac:dyDescent="0.2">
      <c r="A1662" s="3">
        <v>4254</v>
      </c>
      <c r="B1662" s="3" t="s">
        <v>1805</v>
      </c>
      <c r="C1662" s="3" t="s">
        <v>1804</v>
      </c>
      <c r="D1662" s="3" t="s">
        <v>1778</v>
      </c>
      <c r="E1662" s="3" t="str">
        <v>Assens</v>
      </c>
      <c r="G1662" s="17">
        <v>5318</v>
      </c>
      <c r="H1662" s="17" t="s">
        <v>4532</v>
      </c>
    </row>
    <row r="1663" spans="1:8" x14ac:dyDescent="0.2">
      <c r="A1663" s="3">
        <v>4224</v>
      </c>
      <c r="B1663" s="3" t="s">
        <v>1806</v>
      </c>
      <c r="C1663" s="3" t="s">
        <v>1806</v>
      </c>
      <c r="D1663" s="3" t="s">
        <v>1778</v>
      </c>
      <c r="E1663" s="3" t="str">
        <v>Bercher</v>
      </c>
      <c r="G1663" s="17">
        <v>5322</v>
      </c>
      <c r="H1663" s="17" t="s">
        <v>4533</v>
      </c>
    </row>
    <row r="1664" spans="1:8" x14ac:dyDescent="0.2">
      <c r="A1664" s="3">
        <v>2814</v>
      </c>
      <c r="B1664" s="3" t="s">
        <v>1807</v>
      </c>
      <c r="C1664" s="3" t="s">
        <v>1807</v>
      </c>
      <c r="D1664" s="3" t="s">
        <v>1778</v>
      </c>
      <c r="E1664" s="3" t="str">
        <v>Bottens</v>
      </c>
      <c r="G1664" s="17">
        <v>5323</v>
      </c>
      <c r="H1664" s="17" t="s">
        <v>4533</v>
      </c>
    </row>
    <row r="1665" spans="1:8" x14ac:dyDescent="0.2">
      <c r="A1665" s="3">
        <v>4244</v>
      </c>
      <c r="B1665" s="3" t="s">
        <v>1808</v>
      </c>
      <c r="C1665" s="3" t="s">
        <v>1808</v>
      </c>
      <c r="D1665" s="3" t="s">
        <v>1778</v>
      </c>
      <c r="E1665" s="3" t="str">
        <v>Bretigny-sur-Morrens</v>
      </c>
      <c r="G1665" s="17">
        <v>5324</v>
      </c>
      <c r="H1665" s="17" t="s">
        <v>4525</v>
      </c>
    </row>
    <row r="1666" spans="1:8" x14ac:dyDescent="0.2">
      <c r="A1666" s="3">
        <v>4246</v>
      </c>
      <c r="B1666" s="3" t="s">
        <v>1809</v>
      </c>
      <c r="C1666" s="3" t="s">
        <v>1810</v>
      </c>
      <c r="D1666" s="3" t="s">
        <v>1778</v>
      </c>
      <c r="E1666" s="3" t="str">
        <v>Cugy (VD)</v>
      </c>
      <c r="G1666" s="17">
        <v>5325</v>
      </c>
      <c r="H1666" s="17" t="s">
        <v>4525</v>
      </c>
    </row>
    <row r="1667" spans="1:8" x14ac:dyDescent="0.2">
      <c r="A1667" s="3">
        <v>4222</v>
      </c>
      <c r="B1667" s="3" t="s">
        <v>1811</v>
      </c>
      <c r="C1667" s="3" t="s">
        <v>1811</v>
      </c>
      <c r="D1667" s="3" t="s">
        <v>1778</v>
      </c>
      <c r="E1667" s="3" t="str">
        <v>Echallens</v>
      </c>
      <c r="G1667" s="17">
        <v>5326</v>
      </c>
      <c r="H1667" s="17" t="s">
        <v>4525</v>
      </c>
    </row>
    <row r="1668" spans="1:8" x14ac:dyDescent="0.2">
      <c r="A1668" s="3">
        <v>4422</v>
      </c>
      <c r="B1668" s="3" t="s">
        <v>1812</v>
      </c>
      <c r="C1668" s="3" t="s">
        <v>1812</v>
      </c>
      <c r="D1668" s="3" t="s">
        <v>1778</v>
      </c>
      <c r="E1668" s="3" t="str">
        <v>Essertines-sur-Yverdon</v>
      </c>
      <c r="G1668" s="17">
        <v>5330</v>
      </c>
      <c r="H1668" s="17" t="s">
        <v>4533</v>
      </c>
    </row>
    <row r="1669" spans="1:8" x14ac:dyDescent="0.2">
      <c r="A1669" s="3">
        <v>4302</v>
      </c>
      <c r="B1669" s="3" t="s">
        <v>1813</v>
      </c>
      <c r="C1669" s="3" t="s">
        <v>1814</v>
      </c>
      <c r="D1669" s="3" t="s">
        <v>1778</v>
      </c>
      <c r="E1669" s="3" t="str">
        <v>Etagnières</v>
      </c>
      <c r="G1669" s="17">
        <v>5332</v>
      </c>
      <c r="H1669" s="17" t="s">
        <v>4533</v>
      </c>
    </row>
    <row r="1670" spans="1:8" x14ac:dyDescent="0.2">
      <c r="A1670" s="3">
        <v>4416</v>
      </c>
      <c r="B1670" s="3" t="s">
        <v>1815</v>
      </c>
      <c r="C1670" s="3" t="s">
        <v>1815</v>
      </c>
      <c r="D1670" s="3" t="s">
        <v>1778</v>
      </c>
      <c r="E1670" s="3" t="str">
        <v>Fey</v>
      </c>
      <c r="G1670" s="17">
        <v>5333</v>
      </c>
      <c r="H1670" s="17" t="s">
        <v>4533</v>
      </c>
    </row>
    <row r="1671" spans="1:8" x14ac:dyDescent="0.2">
      <c r="A1671" s="3">
        <v>4402</v>
      </c>
      <c r="B1671" s="3" t="s">
        <v>1816</v>
      </c>
      <c r="C1671" s="3" t="s">
        <v>1816</v>
      </c>
      <c r="D1671" s="3" t="s">
        <v>1778</v>
      </c>
      <c r="E1671" s="3" t="str">
        <v>Froideville</v>
      </c>
      <c r="G1671" s="17">
        <v>5334</v>
      </c>
      <c r="H1671" s="17" t="s">
        <v>4533</v>
      </c>
    </row>
    <row r="1672" spans="1:8" x14ac:dyDescent="0.2">
      <c r="A1672" s="3">
        <v>4414</v>
      </c>
      <c r="B1672" s="3" t="s">
        <v>1817</v>
      </c>
      <c r="C1672" s="3" t="s">
        <v>1817</v>
      </c>
      <c r="D1672" s="3" t="s">
        <v>1778</v>
      </c>
      <c r="E1672" s="3" t="str">
        <v>Morrens (VD)</v>
      </c>
      <c r="G1672" s="17">
        <v>5400</v>
      </c>
      <c r="H1672" s="17" t="s">
        <v>4533</v>
      </c>
    </row>
    <row r="1673" spans="1:8" x14ac:dyDescent="0.2">
      <c r="A1673" s="3">
        <v>4304</v>
      </c>
      <c r="B1673" s="3" t="s">
        <v>1818</v>
      </c>
      <c r="C1673" s="3" t="s">
        <v>1818</v>
      </c>
      <c r="D1673" s="3" t="s">
        <v>1778</v>
      </c>
      <c r="E1673" s="3" t="str">
        <v>Oulens-sous-Echallens</v>
      </c>
      <c r="G1673" s="17">
        <v>5404</v>
      </c>
      <c r="H1673" s="17" t="s">
        <v>4533</v>
      </c>
    </row>
    <row r="1674" spans="1:8" x14ac:dyDescent="0.2">
      <c r="A1674" s="3">
        <v>4423</v>
      </c>
      <c r="B1674" s="3" t="s">
        <v>1819</v>
      </c>
      <c r="C1674" s="3" t="s">
        <v>1819</v>
      </c>
      <c r="D1674" s="3" t="s">
        <v>1778</v>
      </c>
      <c r="E1674" s="3" t="str">
        <v>Pailly</v>
      </c>
      <c r="G1674" s="17">
        <v>5405</v>
      </c>
      <c r="H1674" s="17" t="s">
        <v>4533</v>
      </c>
    </row>
    <row r="1675" spans="1:8" x14ac:dyDescent="0.2">
      <c r="A1675" s="3">
        <v>4415</v>
      </c>
      <c r="B1675" s="3" t="s">
        <v>1820</v>
      </c>
      <c r="C1675" s="3" t="s">
        <v>1820</v>
      </c>
      <c r="D1675" s="3" t="s">
        <v>1778</v>
      </c>
      <c r="E1675" s="3" t="str">
        <v>Penthéréaz</v>
      </c>
      <c r="G1675" s="17">
        <v>5406</v>
      </c>
      <c r="H1675" s="17" t="s">
        <v>4532</v>
      </c>
    </row>
    <row r="1676" spans="1:8" x14ac:dyDescent="0.2">
      <c r="A1676" s="3">
        <v>4410</v>
      </c>
      <c r="B1676" s="3" t="s">
        <v>1821</v>
      </c>
      <c r="C1676" s="3" t="s">
        <v>1821</v>
      </c>
      <c r="D1676" s="3" t="s">
        <v>1778</v>
      </c>
      <c r="E1676" s="3" t="str">
        <v>Poliez-Pittet</v>
      </c>
      <c r="G1676" s="17">
        <v>5408</v>
      </c>
      <c r="H1676" s="17" t="s">
        <v>4533</v>
      </c>
    </row>
    <row r="1677" spans="1:8" x14ac:dyDescent="0.2">
      <c r="A1677" s="3">
        <v>4419</v>
      </c>
      <c r="B1677" s="3" t="s">
        <v>1822</v>
      </c>
      <c r="C1677" s="3" t="s">
        <v>1822</v>
      </c>
      <c r="D1677" s="3" t="s">
        <v>1778</v>
      </c>
      <c r="E1677" s="3" t="str">
        <v>Rueyres</v>
      </c>
      <c r="G1677" s="17">
        <v>5412</v>
      </c>
      <c r="H1677" s="17" t="s">
        <v>4532</v>
      </c>
    </row>
    <row r="1678" spans="1:8" x14ac:dyDescent="0.2">
      <c r="A1678" s="3">
        <v>4133</v>
      </c>
      <c r="B1678" s="3" t="s">
        <v>1823</v>
      </c>
      <c r="C1678" s="3" t="s">
        <v>1823</v>
      </c>
      <c r="D1678" s="3" t="s">
        <v>1778</v>
      </c>
      <c r="E1678" s="3" t="str">
        <v>Saint-Barthélemy (VD)</v>
      </c>
      <c r="G1678" s="17">
        <v>5413</v>
      </c>
      <c r="H1678" s="17" t="s">
        <v>4532</v>
      </c>
    </row>
    <row r="1679" spans="1:8" x14ac:dyDescent="0.2">
      <c r="A1679" s="3">
        <v>4433</v>
      </c>
      <c r="B1679" s="3" t="s">
        <v>1824</v>
      </c>
      <c r="C1679" s="3" t="s">
        <v>1824</v>
      </c>
      <c r="D1679" s="3" t="s">
        <v>1778</v>
      </c>
      <c r="E1679" s="3" t="str">
        <v>Villars-le-Terroir</v>
      </c>
      <c r="G1679" s="17">
        <v>5415</v>
      </c>
      <c r="H1679" s="17" t="s">
        <v>4533</v>
      </c>
    </row>
    <row r="1680" spans="1:8" x14ac:dyDescent="0.2">
      <c r="A1680" s="3">
        <v>4411</v>
      </c>
      <c r="B1680" s="3" t="s">
        <v>1825</v>
      </c>
      <c r="C1680" s="3" t="s">
        <v>1825</v>
      </c>
      <c r="D1680" s="3" t="s">
        <v>1778</v>
      </c>
      <c r="E1680" s="3" t="str">
        <v>Vuarrens</v>
      </c>
      <c r="G1680" s="17">
        <v>5416</v>
      </c>
      <c r="H1680" s="17" t="s">
        <v>4533</v>
      </c>
    </row>
    <row r="1681" spans="1:8" x14ac:dyDescent="0.2">
      <c r="A1681" s="3">
        <v>4417</v>
      </c>
      <c r="B1681" s="3" t="s">
        <v>1826</v>
      </c>
      <c r="C1681" s="3" t="s">
        <v>1826</v>
      </c>
      <c r="D1681" s="3" t="s">
        <v>1778</v>
      </c>
      <c r="E1681" s="3" t="str">
        <v>Montilliez</v>
      </c>
      <c r="G1681" s="17">
        <v>5417</v>
      </c>
      <c r="H1681" s="17" t="s">
        <v>4533</v>
      </c>
    </row>
    <row r="1682" spans="1:8" x14ac:dyDescent="0.2">
      <c r="A1682" s="3">
        <v>4469</v>
      </c>
      <c r="B1682" s="3" t="s">
        <v>1827</v>
      </c>
      <c r="C1682" s="3" t="s">
        <v>1827</v>
      </c>
      <c r="D1682" s="3" t="s">
        <v>1778</v>
      </c>
      <c r="E1682" s="3" t="str">
        <v>Goumoëns</v>
      </c>
      <c r="G1682" s="17">
        <v>5420</v>
      </c>
      <c r="H1682" s="17" t="s">
        <v>4533</v>
      </c>
    </row>
    <row r="1683" spans="1:8" x14ac:dyDescent="0.2">
      <c r="A1683" s="3">
        <v>4461</v>
      </c>
      <c r="B1683" s="3" t="s">
        <v>1828</v>
      </c>
      <c r="C1683" s="3" t="s">
        <v>1828</v>
      </c>
      <c r="D1683" s="3" t="s">
        <v>1778</v>
      </c>
      <c r="E1683" s="3" t="str">
        <v>Bonvillars</v>
      </c>
      <c r="G1683" s="17">
        <v>5423</v>
      </c>
      <c r="H1683" s="17" t="s">
        <v>4533</v>
      </c>
    </row>
    <row r="1684" spans="1:8" x14ac:dyDescent="0.2">
      <c r="A1684" s="3">
        <v>4446</v>
      </c>
      <c r="B1684" s="3" t="s">
        <v>1829</v>
      </c>
      <c r="C1684" s="3" t="s">
        <v>1829</v>
      </c>
      <c r="D1684" s="3" t="s">
        <v>1778</v>
      </c>
      <c r="E1684" s="3" t="str">
        <v>Bullet</v>
      </c>
      <c r="G1684" s="17">
        <v>5425</v>
      </c>
      <c r="H1684" s="17" t="s">
        <v>4533</v>
      </c>
    </row>
    <row r="1685" spans="1:8" x14ac:dyDescent="0.2">
      <c r="A1685" s="3">
        <v>4463</v>
      </c>
      <c r="B1685" s="3" t="s">
        <v>1830</v>
      </c>
      <c r="C1685" s="3" t="s">
        <v>1830</v>
      </c>
      <c r="D1685" s="3" t="s">
        <v>1778</v>
      </c>
      <c r="E1685" s="3" t="str">
        <v>Champagne</v>
      </c>
      <c r="G1685" s="17">
        <v>5426</v>
      </c>
      <c r="H1685" s="17" t="s">
        <v>4533</v>
      </c>
    </row>
    <row r="1686" spans="1:8" x14ac:dyDescent="0.2">
      <c r="A1686" s="3">
        <v>4442</v>
      </c>
      <c r="B1686" s="3" t="s">
        <v>1831</v>
      </c>
      <c r="C1686" s="3" t="s">
        <v>1831</v>
      </c>
      <c r="D1686" s="3" t="s">
        <v>1778</v>
      </c>
      <c r="E1686" s="3" t="str">
        <v>Concise</v>
      </c>
      <c r="G1686" s="17">
        <v>5430</v>
      </c>
      <c r="H1686" s="17" t="s">
        <v>4533</v>
      </c>
    </row>
    <row r="1687" spans="1:8" x14ac:dyDescent="0.2">
      <c r="A1687" s="3">
        <v>4460</v>
      </c>
      <c r="B1687" s="3" t="s">
        <v>1832</v>
      </c>
      <c r="C1687" s="3" t="s">
        <v>1832</v>
      </c>
      <c r="D1687" s="3" t="s">
        <v>1778</v>
      </c>
      <c r="E1687" s="3" t="str">
        <v>Corcelles-près-Concise</v>
      </c>
      <c r="G1687" s="17">
        <v>5432</v>
      </c>
      <c r="H1687" s="17" t="s">
        <v>4533</v>
      </c>
    </row>
    <row r="1688" spans="1:8" x14ac:dyDescent="0.2">
      <c r="A1688" s="3">
        <v>4445</v>
      </c>
      <c r="B1688" s="3" t="s">
        <v>1833</v>
      </c>
      <c r="C1688" s="3" t="s">
        <v>1833</v>
      </c>
      <c r="D1688" s="3" t="s">
        <v>1778</v>
      </c>
      <c r="E1688" s="3" t="str">
        <v>Fiez</v>
      </c>
      <c r="G1688" s="17">
        <v>5436</v>
      </c>
      <c r="H1688" s="17" t="s">
        <v>4533</v>
      </c>
    </row>
    <row r="1689" spans="1:8" x14ac:dyDescent="0.2">
      <c r="A1689" s="3">
        <v>4465</v>
      </c>
      <c r="B1689" s="3" t="s">
        <v>1834</v>
      </c>
      <c r="C1689" s="3" t="s">
        <v>1834</v>
      </c>
      <c r="D1689" s="3" t="s">
        <v>1778</v>
      </c>
      <c r="E1689" s="3" t="str">
        <v>Fontaines-sur-Grandson</v>
      </c>
      <c r="G1689" s="17">
        <v>5442</v>
      </c>
      <c r="H1689" s="17" t="s">
        <v>4533</v>
      </c>
    </row>
    <row r="1690" spans="1:8" x14ac:dyDescent="0.2">
      <c r="A1690" s="3">
        <v>4452</v>
      </c>
      <c r="B1690" s="3" t="s">
        <v>1835</v>
      </c>
      <c r="C1690" s="3" t="s">
        <v>1835</v>
      </c>
      <c r="D1690" s="3" t="s">
        <v>1778</v>
      </c>
      <c r="E1690" s="3" t="str">
        <v>Giez</v>
      </c>
      <c r="G1690" s="17">
        <v>5443</v>
      </c>
      <c r="H1690" s="17" t="s">
        <v>4533</v>
      </c>
    </row>
    <row r="1691" spans="1:8" x14ac:dyDescent="0.2">
      <c r="A1691" s="3">
        <v>4447</v>
      </c>
      <c r="B1691" s="3" t="s">
        <v>1836</v>
      </c>
      <c r="C1691" s="3" t="s">
        <v>1836</v>
      </c>
      <c r="D1691" s="3" t="s">
        <v>1778</v>
      </c>
      <c r="E1691" s="3" t="str">
        <v>Grandevent</v>
      </c>
      <c r="G1691" s="17">
        <v>5444</v>
      </c>
      <c r="H1691" s="17" t="s">
        <v>4532</v>
      </c>
    </row>
    <row r="1692" spans="1:8" x14ac:dyDescent="0.2">
      <c r="A1692" s="3">
        <v>4496</v>
      </c>
      <c r="B1692" s="3" t="s">
        <v>1837</v>
      </c>
      <c r="C1692" s="3" t="s">
        <v>1838</v>
      </c>
      <c r="D1692" s="3" t="s">
        <v>1778</v>
      </c>
      <c r="E1692" s="3" t="str">
        <v>Grandson</v>
      </c>
      <c r="G1692" s="17">
        <v>5445</v>
      </c>
      <c r="H1692" s="17" t="s">
        <v>4532</v>
      </c>
    </row>
    <row r="1693" spans="1:8" x14ac:dyDescent="0.2">
      <c r="A1693" s="3">
        <v>4448</v>
      </c>
      <c r="B1693" s="3" t="s">
        <v>1839</v>
      </c>
      <c r="C1693" s="3" t="s">
        <v>1839</v>
      </c>
      <c r="D1693" s="3" t="s">
        <v>1778</v>
      </c>
      <c r="E1693" s="3" t="str">
        <v>Mauborget</v>
      </c>
      <c r="G1693" s="17">
        <v>5452</v>
      </c>
      <c r="H1693" s="17" t="s">
        <v>4533</v>
      </c>
    </row>
    <row r="1694" spans="1:8" x14ac:dyDescent="0.2">
      <c r="A1694" s="3">
        <v>4464</v>
      </c>
      <c r="B1694" s="3" t="s">
        <v>1840</v>
      </c>
      <c r="C1694" s="3" t="s">
        <v>1840</v>
      </c>
      <c r="D1694" s="3" t="s">
        <v>1778</v>
      </c>
      <c r="E1694" s="3" t="str">
        <v>Mutrux</v>
      </c>
      <c r="G1694" s="17">
        <v>5453</v>
      </c>
      <c r="H1694" s="17" t="s">
        <v>4533</v>
      </c>
    </row>
    <row r="1695" spans="1:8" x14ac:dyDescent="0.2">
      <c r="A1695" s="3">
        <v>4453</v>
      </c>
      <c r="B1695" s="3" t="s">
        <v>1841</v>
      </c>
      <c r="C1695" s="3" t="s">
        <v>1841</v>
      </c>
      <c r="D1695" s="3" t="s">
        <v>1778</v>
      </c>
      <c r="E1695" s="3" t="str">
        <v>Novalles</v>
      </c>
      <c r="G1695" s="17">
        <v>5454</v>
      </c>
      <c r="H1695" s="17" t="s">
        <v>4534</v>
      </c>
    </row>
    <row r="1696" spans="1:8" x14ac:dyDescent="0.2">
      <c r="A1696" s="3">
        <v>4494</v>
      </c>
      <c r="B1696" s="3" t="s">
        <v>1842</v>
      </c>
      <c r="C1696" s="3" t="s">
        <v>1842</v>
      </c>
      <c r="D1696" s="3" t="s">
        <v>1778</v>
      </c>
      <c r="E1696" s="3" t="str">
        <v>Onnens (VD)</v>
      </c>
      <c r="G1696" s="17">
        <v>5462</v>
      </c>
      <c r="H1696" s="17" t="s">
        <v>4533</v>
      </c>
    </row>
    <row r="1697" spans="1:8" x14ac:dyDescent="0.2">
      <c r="A1697" s="3">
        <v>4466</v>
      </c>
      <c r="B1697" s="3" t="s">
        <v>1843</v>
      </c>
      <c r="C1697" s="3" t="s">
        <v>1843</v>
      </c>
      <c r="D1697" s="3" t="s">
        <v>1778</v>
      </c>
      <c r="E1697" s="3" t="str">
        <v>Provence</v>
      </c>
      <c r="G1697" s="17">
        <v>5463</v>
      </c>
      <c r="H1697" s="17" t="s">
        <v>4533</v>
      </c>
    </row>
    <row r="1698" spans="1:8" x14ac:dyDescent="0.2">
      <c r="A1698" s="3">
        <v>4462</v>
      </c>
      <c r="B1698" s="3" t="s">
        <v>1844</v>
      </c>
      <c r="C1698" s="3" t="s">
        <v>1845</v>
      </c>
      <c r="D1698" s="3" t="s">
        <v>1778</v>
      </c>
      <c r="E1698" s="3" t="str">
        <v>Sainte-Croix</v>
      </c>
      <c r="G1698" s="17">
        <v>5464</v>
      </c>
      <c r="H1698" s="17" t="s">
        <v>4533</v>
      </c>
    </row>
    <row r="1699" spans="1:8" x14ac:dyDescent="0.2">
      <c r="A1699" s="3">
        <v>4467</v>
      </c>
      <c r="B1699" s="3" t="s">
        <v>1846</v>
      </c>
      <c r="C1699" s="3" t="s">
        <v>1846</v>
      </c>
      <c r="D1699" s="3" t="s">
        <v>1778</v>
      </c>
      <c r="E1699" s="3" t="str">
        <v>Tévenon</v>
      </c>
      <c r="G1699" s="17">
        <v>5465</v>
      </c>
      <c r="H1699" s="17" t="s">
        <v>4533</v>
      </c>
    </row>
    <row r="1700" spans="1:8" x14ac:dyDescent="0.2">
      <c r="A1700" s="3">
        <v>4444</v>
      </c>
      <c r="B1700" s="3" t="s">
        <v>1847</v>
      </c>
      <c r="C1700" s="3" t="s">
        <v>1847</v>
      </c>
      <c r="D1700" s="3" t="s">
        <v>1778</v>
      </c>
      <c r="E1700" s="3" t="str">
        <v>Belmont-sur-Lausanne</v>
      </c>
      <c r="G1700" s="17">
        <v>5466</v>
      </c>
      <c r="H1700" s="17" t="s">
        <v>4533</v>
      </c>
    </row>
    <row r="1701" spans="1:8" x14ac:dyDescent="0.2">
      <c r="A1701" s="3">
        <v>4497</v>
      </c>
      <c r="B1701" s="3" t="s">
        <v>1848</v>
      </c>
      <c r="C1701" s="3" t="s">
        <v>1848</v>
      </c>
      <c r="D1701" s="3" t="s">
        <v>1778</v>
      </c>
      <c r="E1701" s="3" t="str">
        <v>Cheseaux-sur-Lausanne</v>
      </c>
      <c r="G1701" s="17">
        <v>5467</v>
      </c>
      <c r="H1701" s="17" t="s">
        <v>4533</v>
      </c>
    </row>
    <row r="1702" spans="1:8" x14ac:dyDescent="0.2">
      <c r="A1702" s="3">
        <v>4450</v>
      </c>
      <c r="B1702" s="3" t="s">
        <v>1849</v>
      </c>
      <c r="C1702" s="3" t="s">
        <v>1849</v>
      </c>
      <c r="D1702" s="3" t="s">
        <v>1778</v>
      </c>
      <c r="E1702" s="3" t="str">
        <v>Crissier</v>
      </c>
      <c r="G1702" s="17">
        <v>5502</v>
      </c>
      <c r="H1702" s="17" t="s">
        <v>4532</v>
      </c>
    </row>
    <row r="1703" spans="1:8" x14ac:dyDescent="0.2">
      <c r="A1703" s="3">
        <v>4492</v>
      </c>
      <c r="B1703" s="3" t="s">
        <v>1850</v>
      </c>
      <c r="C1703" s="3" t="s">
        <v>1850</v>
      </c>
      <c r="D1703" s="3" t="s">
        <v>1778</v>
      </c>
      <c r="E1703" s="3" t="str">
        <v>Epalinges</v>
      </c>
      <c r="G1703" s="17">
        <v>5503</v>
      </c>
      <c r="H1703" s="17" t="s">
        <v>4532</v>
      </c>
    </row>
    <row r="1704" spans="1:8" x14ac:dyDescent="0.2">
      <c r="A1704" s="3">
        <v>4456</v>
      </c>
      <c r="B1704" s="3" t="s">
        <v>1851</v>
      </c>
      <c r="C1704" s="3" t="s">
        <v>1851</v>
      </c>
      <c r="D1704" s="3" t="s">
        <v>1778</v>
      </c>
      <c r="E1704" s="3" t="str">
        <v>Jouxtens-Mézery</v>
      </c>
      <c r="G1704" s="17">
        <v>5504</v>
      </c>
      <c r="H1704" s="17" t="s">
        <v>4532</v>
      </c>
    </row>
    <row r="1705" spans="1:8" x14ac:dyDescent="0.2">
      <c r="A1705" s="3">
        <v>4441</v>
      </c>
      <c r="B1705" s="3" t="s">
        <v>1852</v>
      </c>
      <c r="C1705" s="3" t="s">
        <v>1852</v>
      </c>
      <c r="D1705" s="3" t="s">
        <v>1778</v>
      </c>
      <c r="E1705" s="3" t="str">
        <v>Lausanne</v>
      </c>
      <c r="G1705" s="17">
        <v>5505</v>
      </c>
      <c r="H1705" s="17" t="s">
        <v>4532</v>
      </c>
    </row>
    <row r="1706" spans="1:8" x14ac:dyDescent="0.2">
      <c r="A1706" s="3">
        <v>4493</v>
      </c>
      <c r="B1706" s="3" t="s">
        <v>1853</v>
      </c>
      <c r="C1706" s="3" t="s">
        <v>1853</v>
      </c>
      <c r="D1706" s="3" t="s">
        <v>1778</v>
      </c>
      <c r="E1706" s="3" t="str">
        <v>Le Mont-sur-Lausanne</v>
      </c>
      <c r="G1706" s="17">
        <v>5506</v>
      </c>
      <c r="H1706" s="17" t="s">
        <v>4532</v>
      </c>
    </row>
    <row r="1707" spans="1:8" x14ac:dyDescent="0.2">
      <c r="A1707" s="3">
        <v>4451</v>
      </c>
      <c r="B1707" s="3" t="s">
        <v>1854</v>
      </c>
      <c r="C1707" s="3" t="s">
        <v>1854</v>
      </c>
      <c r="D1707" s="3" t="s">
        <v>1778</v>
      </c>
      <c r="E1707" s="3" t="str">
        <v>Paudex</v>
      </c>
      <c r="G1707" s="17">
        <v>5507</v>
      </c>
      <c r="H1707" s="17" t="s">
        <v>4532</v>
      </c>
    </row>
    <row r="1708" spans="1:8" x14ac:dyDescent="0.2">
      <c r="A1708" s="3">
        <v>4443</v>
      </c>
      <c r="B1708" s="3" t="s">
        <v>1855</v>
      </c>
      <c r="C1708" s="3" t="s">
        <v>1855</v>
      </c>
      <c r="D1708" s="3" t="s">
        <v>1778</v>
      </c>
      <c r="E1708" s="3" t="str">
        <v>Prilly</v>
      </c>
      <c r="G1708" s="17">
        <v>5512</v>
      </c>
      <c r="H1708" s="17" t="s">
        <v>4532</v>
      </c>
    </row>
    <row r="1709" spans="1:8" x14ac:dyDescent="0.2">
      <c r="A1709" s="3">
        <v>4495</v>
      </c>
      <c r="B1709" s="3" t="s">
        <v>1856</v>
      </c>
      <c r="C1709" s="3" t="s">
        <v>1856</v>
      </c>
      <c r="D1709" s="3" t="s">
        <v>1778</v>
      </c>
      <c r="E1709" s="3" t="str">
        <v>Pully</v>
      </c>
      <c r="G1709" s="17">
        <v>5522</v>
      </c>
      <c r="H1709" s="17" t="s">
        <v>4532</v>
      </c>
    </row>
    <row r="1710" spans="1:8" x14ac:dyDescent="0.2">
      <c r="A1710" s="3">
        <v>4455</v>
      </c>
      <c r="B1710" s="3" t="s">
        <v>1857</v>
      </c>
      <c r="C1710" s="3" t="s">
        <v>1857</v>
      </c>
      <c r="D1710" s="3" t="s">
        <v>1778</v>
      </c>
      <c r="E1710" s="3" t="str">
        <v>Renens (VD)</v>
      </c>
      <c r="G1710" s="17">
        <v>5524</v>
      </c>
      <c r="H1710" s="17" t="s">
        <v>4532</v>
      </c>
    </row>
    <row r="1711" spans="1:8" x14ac:dyDescent="0.2">
      <c r="A1711" s="3">
        <v>4424</v>
      </c>
      <c r="B1711" s="3" t="s">
        <v>1858</v>
      </c>
      <c r="C1711" s="3" t="s">
        <v>1858</v>
      </c>
      <c r="D1711" s="3" t="s">
        <v>1778</v>
      </c>
      <c r="E1711" s="3" t="str">
        <v>Romanel-sur-Lausanne</v>
      </c>
      <c r="G1711" s="17">
        <v>5525</v>
      </c>
      <c r="H1711" s="17" t="s">
        <v>4532</v>
      </c>
    </row>
    <row r="1712" spans="1:8" x14ac:dyDescent="0.2">
      <c r="A1712" s="3">
        <v>4431</v>
      </c>
      <c r="B1712" s="3" t="s">
        <v>1859</v>
      </c>
      <c r="C1712" s="3" t="s">
        <v>1859</v>
      </c>
      <c r="D1712" s="3" t="s">
        <v>1778</v>
      </c>
      <c r="E1712" s="3" t="str">
        <v>Chexbres</v>
      </c>
      <c r="G1712" s="17">
        <v>5600</v>
      </c>
      <c r="H1712" s="17" t="s">
        <v>4532</v>
      </c>
    </row>
    <row r="1713" spans="1:8" x14ac:dyDescent="0.2">
      <c r="A1713" s="3">
        <v>4207</v>
      </c>
      <c r="B1713" s="3" t="s">
        <v>1860</v>
      </c>
      <c r="C1713" s="3" t="s">
        <v>1860</v>
      </c>
      <c r="D1713" s="3" t="s">
        <v>1778</v>
      </c>
      <c r="E1713" s="3" t="str">
        <v>Forel (Lavaux)</v>
      </c>
      <c r="G1713" s="17">
        <v>5603</v>
      </c>
      <c r="H1713" s="17" t="s">
        <v>4532</v>
      </c>
    </row>
    <row r="1714" spans="1:8" x14ac:dyDescent="0.2">
      <c r="A1714" s="3">
        <v>4457</v>
      </c>
      <c r="B1714" s="3" t="s">
        <v>1861</v>
      </c>
      <c r="C1714" s="3" t="s">
        <v>1861</v>
      </c>
      <c r="D1714" s="3" t="s">
        <v>1778</v>
      </c>
      <c r="E1714" s="3" t="str">
        <v>Lutry</v>
      </c>
      <c r="G1714" s="17">
        <v>5604</v>
      </c>
      <c r="H1714" s="17" t="s">
        <v>4532</v>
      </c>
    </row>
    <row r="1715" spans="1:8" x14ac:dyDescent="0.2">
      <c r="A1715" s="3">
        <v>4458</v>
      </c>
      <c r="B1715" s="3" t="s">
        <v>1862</v>
      </c>
      <c r="C1715" s="3" t="s">
        <v>1862</v>
      </c>
      <c r="D1715" s="3" t="s">
        <v>1778</v>
      </c>
      <c r="E1715" s="3" t="str">
        <v>Puidoux</v>
      </c>
      <c r="G1715" s="17">
        <v>5605</v>
      </c>
      <c r="H1715" s="17" t="s">
        <v>4532</v>
      </c>
    </row>
    <row r="1716" spans="1:8" x14ac:dyDescent="0.2">
      <c r="A1716" s="3">
        <v>4434</v>
      </c>
      <c r="B1716" s="3" t="s">
        <v>1863</v>
      </c>
      <c r="C1716" s="3" t="s">
        <v>1863</v>
      </c>
      <c r="D1716" s="3" t="s">
        <v>1778</v>
      </c>
      <c r="E1716" s="3" t="str">
        <v>Rivaz</v>
      </c>
      <c r="G1716" s="17">
        <v>5606</v>
      </c>
      <c r="H1716" s="17" t="s">
        <v>4532</v>
      </c>
    </row>
    <row r="1717" spans="1:8" x14ac:dyDescent="0.2">
      <c r="A1717" s="3">
        <v>4432</v>
      </c>
      <c r="B1717" s="3" t="s">
        <v>1864</v>
      </c>
      <c r="C1717" s="3" t="s">
        <v>1864</v>
      </c>
      <c r="D1717" s="3" t="s">
        <v>1778</v>
      </c>
      <c r="E1717" s="3" t="str">
        <v>Saint-Saphorin (Lavaux)</v>
      </c>
      <c r="G1717" s="17">
        <v>5607</v>
      </c>
      <c r="H1717" s="17" t="s">
        <v>4532</v>
      </c>
    </row>
    <row r="1718" spans="1:8" x14ac:dyDescent="0.2">
      <c r="A1718" s="3">
        <v>4438</v>
      </c>
      <c r="B1718" s="3" t="s">
        <v>1865</v>
      </c>
      <c r="C1718" s="3" t="s">
        <v>1865</v>
      </c>
      <c r="D1718" s="3" t="s">
        <v>1778</v>
      </c>
      <c r="E1718" s="3" t="str">
        <v>Savigny</v>
      </c>
      <c r="G1718" s="17">
        <v>5608</v>
      </c>
      <c r="H1718" s="17" t="s">
        <v>4532</v>
      </c>
    </row>
    <row r="1719" spans="1:8" x14ac:dyDescent="0.2">
      <c r="A1719" s="3">
        <v>4426</v>
      </c>
      <c r="B1719" s="3" t="s">
        <v>1866</v>
      </c>
      <c r="C1719" s="3" t="s">
        <v>1866</v>
      </c>
      <c r="D1719" s="3" t="s">
        <v>1778</v>
      </c>
      <c r="E1719" s="3" t="str">
        <v>Bourg-en-Lavaux</v>
      </c>
      <c r="G1719" s="17">
        <v>5610</v>
      </c>
      <c r="H1719" s="17" t="s">
        <v>4532</v>
      </c>
    </row>
    <row r="1720" spans="1:8" x14ac:dyDescent="0.2">
      <c r="A1720" s="3">
        <v>4436</v>
      </c>
      <c r="B1720" s="3" t="s">
        <v>1867</v>
      </c>
      <c r="C1720" s="3" t="s">
        <v>1867</v>
      </c>
      <c r="D1720" s="3" t="s">
        <v>1778</v>
      </c>
      <c r="E1720" s="3" t="str">
        <v>Aclens</v>
      </c>
      <c r="G1720" s="17">
        <v>5611</v>
      </c>
      <c r="H1720" s="17" t="s">
        <v>4532</v>
      </c>
    </row>
    <row r="1721" spans="1:8" x14ac:dyDescent="0.2">
      <c r="A1721" s="3">
        <v>4435</v>
      </c>
      <c r="B1721" s="3" t="s">
        <v>1868</v>
      </c>
      <c r="C1721" s="3" t="s">
        <v>1868</v>
      </c>
      <c r="D1721" s="3" t="s">
        <v>1778</v>
      </c>
      <c r="E1721" s="3" t="str">
        <v>Bremblens</v>
      </c>
      <c r="G1721" s="17">
        <v>5612</v>
      </c>
      <c r="H1721" s="17" t="s">
        <v>4532</v>
      </c>
    </row>
    <row r="1722" spans="1:8" x14ac:dyDescent="0.2">
      <c r="A1722" s="3">
        <v>4436</v>
      </c>
      <c r="B1722" s="3" t="s">
        <v>1869</v>
      </c>
      <c r="C1722" s="3" t="s">
        <v>1870</v>
      </c>
      <c r="D1722" s="3" t="s">
        <v>1778</v>
      </c>
      <c r="E1722" s="3" t="str">
        <v>Buchillon</v>
      </c>
      <c r="G1722" s="17">
        <v>5613</v>
      </c>
      <c r="H1722" s="17" t="s">
        <v>4532</v>
      </c>
    </row>
    <row r="1723" spans="1:8" x14ac:dyDescent="0.2">
      <c r="A1723" s="3">
        <v>4418</v>
      </c>
      <c r="B1723" s="3" t="s">
        <v>1871</v>
      </c>
      <c r="C1723" s="3" t="s">
        <v>1871</v>
      </c>
      <c r="D1723" s="3" t="s">
        <v>1778</v>
      </c>
      <c r="E1723" s="3" t="str">
        <v>Bussigny</v>
      </c>
      <c r="G1723" s="17">
        <v>5614</v>
      </c>
      <c r="H1723" s="17" t="s">
        <v>4532</v>
      </c>
    </row>
    <row r="1724" spans="1:8" x14ac:dyDescent="0.2">
      <c r="A1724" s="3">
        <v>4425</v>
      </c>
      <c r="B1724" s="3" t="s">
        <v>1872</v>
      </c>
      <c r="C1724" s="3" t="s">
        <v>1872</v>
      </c>
      <c r="D1724" s="3" t="s">
        <v>1778</v>
      </c>
      <c r="E1724" s="3" t="str">
        <v>Chavannes-près-Renens</v>
      </c>
      <c r="G1724" s="17">
        <v>5615</v>
      </c>
      <c r="H1724" s="17" t="s">
        <v>4532</v>
      </c>
    </row>
    <row r="1725" spans="1:8" x14ac:dyDescent="0.2">
      <c r="A1725" s="3">
        <v>4437</v>
      </c>
      <c r="B1725" s="3" t="s">
        <v>1873</v>
      </c>
      <c r="C1725" s="3" t="s">
        <v>1873</v>
      </c>
      <c r="D1725" s="3" t="s">
        <v>1778</v>
      </c>
      <c r="E1725" s="3" t="str">
        <v>Chigny</v>
      </c>
      <c r="G1725" s="17">
        <v>5616</v>
      </c>
      <c r="H1725" s="17" t="s">
        <v>4532</v>
      </c>
    </row>
    <row r="1726" spans="1:8" x14ac:dyDescent="0.2">
      <c r="A1726" s="3">
        <v>8214</v>
      </c>
      <c r="B1726" s="3" t="s">
        <v>1874</v>
      </c>
      <c r="C1726" s="3" t="s">
        <v>1874</v>
      </c>
      <c r="D1726" s="3" t="s">
        <v>1875</v>
      </c>
      <c r="E1726" s="3" t="str">
        <v>Clarmont</v>
      </c>
      <c r="G1726" s="17">
        <v>5617</v>
      </c>
      <c r="H1726" s="17" t="s">
        <v>4532</v>
      </c>
    </row>
    <row r="1727" spans="1:8" x14ac:dyDescent="0.2">
      <c r="A1727" s="3">
        <v>8214</v>
      </c>
      <c r="B1727" s="3" t="s">
        <v>1874</v>
      </c>
      <c r="C1727" s="3" t="s">
        <v>1874</v>
      </c>
      <c r="D1727" s="3" t="s">
        <v>1875</v>
      </c>
      <c r="E1727" s="3" t="str">
        <v>Denens</v>
      </c>
      <c r="G1727" s="17">
        <v>5618</v>
      </c>
      <c r="H1727" s="17" t="s">
        <v>4532</v>
      </c>
    </row>
    <row r="1728" spans="1:8" x14ac:dyDescent="0.2">
      <c r="A1728" s="3">
        <v>8224</v>
      </c>
      <c r="B1728" s="3" t="s">
        <v>1876</v>
      </c>
      <c r="C1728" s="3" t="s">
        <v>1876</v>
      </c>
      <c r="D1728" s="3" t="s">
        <v>1875</v>
      </c>
      <c r="E1728" s="3" t="str">
        <v>Denges</v>
      </c>
      <c r="G1728" s="17">
        <v>5619</v>
      </c>
      <c r="H1728" s="17" t="s">
        <v>4532</v>
      </c>
    </row>
    <row r="1729" spans="1:8" x14ac:dyDescent="0.2">
      <c r="A1729" s="3">
        <v>8213</v>
      </c>
      <c r="B1729" s="3" t="s">
        <v>1877</v>
      </c>
      <c r="C1729" s="3" t="s">
        <v>1877</v>
      </c>
      <c r="D1729" s="3" t="s">
        <v>1875</v>
      </c>
      <c r="E1729" s="3" t="str">
        <v>Echandens</v>
      </c>
      <c r="G1729" s="17">
        <v>5620</v>
      </c>
      <c r="H1729" s="17" t="s">
        <v>4532</v>
      </c>
    </row>
    <row r="1730" spans="1:8" x14ac:dyDescent="0.2">
      <c r="A1730" s="3">
        <v>8236</v>
      </c>
      <c r="B1730" s="3" t="s">
        <v>1878</v>
      </c>
      <c r="C1730" s="3" t="s">
        <v>1878</v>
      </c>
      <c r="D1730" s="3" t="s">
        <v>1875</v>
      </c>
      <c r="E1730" s="3" t="str">
        <v>Echichens</v>
      </c>
      <c r="G1730" s="17">
        <v>5621</v>
      </c>
      <c r="H1730" s="17" t="s">
        <v>4532</v>
      </c>
    </row>
    <row r="1731" spans="1:8" x14ac:dyDescent="0.2">
      <c r="A1731" s="3">
        <v>8239</v>
      </c>
      <c r="B1731" s="3" t="s">
        <v>1879</v>
      </c>
      <c r="C1731" s="3" t="s">
        <v>1879</v>
      </c>
      <c r="D1731" s="3" t="s">
        <v>1875</v>
      </c>
      <c r="E1731" s="3" t="str">
        <v>Ecublens (VD)</v>
      </c>
      <c r="G1731" s="17">
        <v>5622</v>
      </c>
      <c r="H1731" s="17" t="s">
        <v>4532</v>
      </c>
    </row>
    <row r="1732" spans="1:8" x14ac:dyDescent="0.2">
      <c r="A1732" s="3">
        <v>8235</v>
      </c>
      <c r="B1732" s="3" t="s">
        <v>1880</v>
      </c>
      <c r="C1732" s="3" t="s">
        <v>1881</v>
      </c>
      <c r="D1732" s="3" t="s">
        <v>1875</v>
      </c>
      <c r="E1732" s="3" t="str">
        <v>Etoy</v>
      </c>
      <c r="G1732" s="17">
        <v>5623</v>
      </c>
      <c r="H1732" s="17" t="s">
        <v>4532</v>
      </c>
    </row>
    <row r="1733" spans="1:8" x14ac:dyDescent="0.2">
      <c r="A1733" s="3">
        <v>8234</v>
      </c>
      <c r="B1733" s="3" t="s">
        <v>1882</v>
      </c>
      <c r="C1733" s="3" t="s">
        <v>1883</v>
      </c>
      <c r="D1733" s="3" t="s">
        <v>1875</v>
      </c>
      <c r="E1733" s="3" t="str">
        <v>Lavigny</v>
      </c>
      <c r="G1733" s="17">
        <v>5624</v>
      </c>
      <c r="H1733" s="17" t="s">
        <v>4532</v>
      </c>
    </row>
    <row r="1734" spans="1:8" x14ac:dyDescent="0.2">
      <c r="A1734" s="3">
        <v>8236</v>
      </c>
      <c r="B1734" s="3" t="s">
        <v>1884</v>
      </c>
      <c r="C1734" s="3" t="s">
        <v>1885</v>
      </c>
      <c r="D1734" s="3" t="s">
        <v>1875</v>
      </c>
      <c r="E1734" s="3" t="str">
        <v>Lonay</v>
      </c>
      <c r="G1734" s="17">
        <v>5625</v>
      </c>
      <c r="H1734" s="17" t="s">
        <v>4532</v>
      </c>
    </row>
    <row r="1735" spans="1:8" x14ac:dyDescent="0.2">
      <c r="A1735" s="3">
        <v>8240</v>
      </c>
      <c r="B1735" s="3" t="s">
        <v>1885</v>
      </c>
      <c r="C1735" s="3" t="s">
        <v>1885</v>
      </c>
      <c r="D1735" s="3" t="s">
        <v>1875</v>
      </c>
      <c r="E1735" s="3" t="str">
        <v>Lully (VD)</v>
      </c>
      <c r="G1735" s="17">
        <v>5626</v>
      </c>
      <c r="H1735" s="17" t="s">
        <v>4532</v>
      </c>
    </row>
    <row r="1736" spans="1:8" x14ac:dyDescent="0.2">
      <c r="A1736" s="3">
        <v>8241</v>
      </c>
      <c r="B1736" s="3" t="s">
        <v>1886</v>
      </c>
      <c r="C1736" s="3" t="s">
        <v>1885</v>
      </c>
      <c r="D1736" s="3" t="s">
        <v>1875</v>
      </c>
      <c r="E1736" s="3" t="str">
        <v>Lussy-sur-Morges</v>
      </c>
      <c r="G1736" s="17">
        <v>5627</v>
      </c>
      <c r="H1736" s="17" t="s">
        <v>4532</v>
      </c>
    </row>
    <row r="1737" spans="1:8" x14ac:dyDescent="0.2">
      <c r="A1737" s="3">
        <v>8242</v>
      </c>
      <c r="B1737" s="3" t="s">
        <v>1887</v>
      </c>
      <c r="C1737" s="3" t="s">
        <v>1885</v>
      </c>
      <c r="D1737" s="3" t="s">
        <v>1875</v>
      </c>
      <c r="E1737" s="3" t="str">
        <v>Morges</v>
      </c>
      <c r="G1737" s="17">
        <v>5628</v>
      </c>
      <c r="H1737" s="17" t="s">
        <v>4532</v>
      </c>
    </row>
    <row r="1738" spans="1:8" x14ac:dyDescent="0.2">
      <c r="A1738" s="3">
        <v>8242</v>
      </c>
      <c r="B1738" s="3" t="s">
        <v>1888</v>
      </c>
      <c r="C1738" s="3" t="s">
        <v>1885</v>
      </c>
      <c r="D1738" s="3" t="s">
        <v>1875</v>
      </c>
      <c r="E1738" s="3" t="str">
        <v>Préverenges</v>
      </c>
      <c r="G1738" s="17">
        <v>5630</v>
      </c>
      <c r="H1738" s="17" t="s">
        <v>4532</v>
      </c>
    </row>
    <row r="1739" spans="1:8" x14ac:dyDescent="0.2">
      <c r="A1739" s="3">
        <v>8243</v>
      </c>
      <c r="B1739" s="3" t="s">
        <v>1889</v>
      </c>
      <c r="C1739" s="3" t="s">
        <v>1885</v>
      </c>
      <c r="D1739" s="3" t="s">
        <v>1875</v>
      </c>
      <c r="E1739" s="3" t="str">
        <v>Romanel-sur-Morges</v>
      </c>
      <c r="G1739" s="17">
        <v>5632</v>
      </c>
      <c r="H1739" s="17" t="s">
        <v>4532</v>
      </c>
    </row>
    <row r="1740" spans="1:8" x14ac:dyDescent="0.2">
      <c r="A1740" s="3">
        <v>8233</v>
      </c>
      <c r="B1740" s="3" t="s">
        <v>1890</v>
      </c>
      <c r="C1740" s="3" t="s">
        <v>1891</v>
      </c>
      <c r="D1740" s="3" t="s">
        <v>1875</v>
      </c>
      <c r="E1740" s="3" t="str">
        <v>Saint-Prex</v>
      </c>
      <c r="G1740" s="17">
        <v>5634</v>
      </c>
      <c r="H1740" s="17" t="s">
        <v>4529</v>
      </c>
    </row>
    <row r="1741" spans="1:8" x14ac:dyDescent="0.2">
      <c r="A1741" s="3">
        <v>8222</v>
      </c>
      <c r="B1741" s="3" t="s">
        <v>1892</v>
      </c>
      <c r="C1741" s="3" t="s">
        <v>1892</v>
      </c>
      <c r="D1741" s="3" t="s">
        <v>1875</v>
      </c>
      <c r="E1741" s="3" t="str">
        <v>Saint-Sulpice (VD)</v>
      </c>
      <c r="G1741" s="17">
        <v>5636</v>
      </c>
      <c r="H1741" s="17" t="s">
        <v>4529</v>
      </c>
    </row>
    <row r="1742" spans="1:8" x14ac:dyDescent="0.2">
      <c r="A1742" s="3">
        <v>8223</v>
      </c>
      <c r="B1742" s="3" t="s">
        <v>1893</v>
      </c>
      <c r="C1742" s="3" t="s">
        <v>1892</v>
      </c>
      <c r="D1742" s="3" t="s">
        <v>1875</v>
      </c>
      <c r="E1742" s="3" t="str">
        <v>Tolochenaz</v>
      </c>
      <c r="G1742" s="17">
        <v>5637</v>
      </c>
      <c r="H1742" s="17" t="s">
        <v>4529</v>
      </c>
    </row>
    <row r="1743" spans="1:8" x14ac:dyDescent="0.2">
      <c r="A1743" s="3">
        <v>8454</v>
      </c>
      <c r="B1743" s="3" t="s">
        <v>1894</v>
      </c>
      <c r="C1743" s="3" t="s">
        <v>1894</v>
      </c>
      <c r="D1743" s="3" t="s">
        <v>1875</v>
      </c>
      <c r="E1743" s="3" t="str">
        <v>Vaux-sur-Morges</v>
      </c>
      <c r="G1743" s="17">
        <v>5642</v>
      </c>
      <c r="H1743" s="17" t="s">
        <v>4529</v>
      </c>
    </row>
    <row r="1744" spans="1:8" x14ac:dyDescent="0.2">
      <c r="A1744" s="3">
        <v>8232</v>
      </c>
      <c r="B1744" s="3" t="s">
        <v>1895</v>
      </c>
      <c r="C1744" s="3" t="s">
        <v>1895</v>
      </c>
      <c r="D1744" s="3" t="s">
        <v>1875</v>
      </c>
      <c r="E1744" s="3" t="str">
        <v>Villars-Sainte-Croix</v>
      </c>
      <c r="G1744" s="17">
        <v>5643</v>
      </c>
      <c r="H1744" s="17" t="s">
        <v>4529</v>
      </c>
    </row>
    <row r="1745" spans="1:8" x14ac:dyDescent="0.2">
      <c r="A1745" s="3">
        <v>8212</v>
      </c>
      <c r="B1745" s="3" t="s">
        <v>1896</v>
      </c>
      <c r="C1745" s="3" t="s">
        <v>1896</v>
      </c>
      <c r="D1745" s="3" t="s">
        <v>1875</v>
      </c>
      <c r="E1745" s="3" t="str">
        <v>Villars-sous-Yens</v>
      </c>
      <c r="G1745" s="17">
        <v>5644</v>
      </c>
      <c r="H1745" s="17" t="s">
        <v>4529</v>
      </c>
    </row>
    <row r="1746" spans="1:8" x14ac:dyDescent="0.2">
      <c r="A1746" s="3">
        <v>8455</v>
      </c>
      <c r="B1746" s="3" t="s">
        <v>1897</v>
      </c>
      <c r="C1746" s="3" t="s">
        <v>1897</v>
      </c>
      <c r="D1746" s="3" t="s">
        <v>1875</v>
      </c>
      <c r="E1746" s="3" t="str">
        <v>Vufflens-le-Château</v>
      </c>
      <c r="G1746" s="17">
        <v>5645</v>
      </c>
      <c r="H1746" s="17" t="s">
        <v>4529</v>
      </c>
    </row>
    <row r="1747" spans="1:8" x14ac:dyDescent="0.2">
      <c r="A1747" s="3">
        <v>8200</v>
      </c>
      <c r="B1747" s="3" t="s">
        <v>1898</v>
      </c>
      <c r="C1747" s="3" t="s">
        <v>1898</v>
      </c>
      <c r="D1747" s="3" t="s">
        <v>1875</v>
      </c>
      <c r="E1747" s="3" t="str">
        <v>Vullierens</v>
      </c>
      <c r="G1747" s="17">
        <v>5646</v>
      </c>
      <c r="H1747" s="17" t="s">
        <v>4529</v>
      </c>
    </row>
    <row r="1748" spans="1:8" x14ac:dyDescent="0.2">
      <c r="A1748" s="3">
        <v>8203</v>
      </c>
      <c r="B1748" s="3" t="s">
        <v>1898</v>
      </c>
      <c r="C1748" s="3" t="s">
        <v>1898</v>
      </c>
      <c r="D1748" s="3" t="s">
        <v>1875</v>
      </c>
      <c r="E1748" s="3" t="str">
        <v>Yens</v>
      </c>
      <c r="G1748" s="17">
        <v>5647</v>
      </c>
      <c r="H1748" s="17" t="s">
        <v>4529</v>
      </c>
    </row>
    <row r="1749" spans="1:8" x14ac:dyDescent="0.2">
      <c r="A1749" s="3">
        <v>8207</v>
      </c>
      <c r="B1749" s="3" t="s">
        <v>1898</v>
      </c>
      <c r="C1749" s="3" t="s">
        <v>1898</v>
      </c>
      <c r="D1749" s="3" t="s">
        <v>1875</v>
      </c>
      <c r="E1749" s="3" t="str">
        <v>Hautemorges</v>
      </c>
      <c r="G1749" s="17">
        <v>5702</v>
      </c>
      <c r="H1749" s="17" t="s">
        <v>4532</v>
      </c>
    </row>
    <row r="1750" spans="1:8" x14ac:dyDescent="0.2">
      <c r="A1750" s="3">
        <v>8208</v>
      </c>
      <c r="B1750" s="3" t="s">
        <v>1898</v>
      </c>
      <c r="C1750" s="3" t="s">
        <v>1898</v>
      </c>
      <c r="D1750" s="3" t="s">
        <v>1875</v>
      </c>
      <c r="E1750" s="3" t="str">
        <v>Boulens</v>
      </c>
      <c r="G1750" s="17">
        <v>5703</v>
      </c>
      <c r="H1750" s="17" t="s">
        <v>4532</v>
      </c>
    </row>
    <row r="1751" spans="1:8" x14ac:dyDescent="0.2">
      <c r="A1751" s="3">
        <v>8231</v>
      </c>
      <c r="B1751" s="3" t="s">
        <v>1899</v>
      </c>
      <c r="C1751" s="3" t="s">
        <v>1898</v>
      </c>
      <c r="D1751" s="3" t="s">
        <v>1875</v>
      </c>
      <c r="E1751" s="3" t="str">
        <v>Bussy-sur-Moudon</v>
      </c>
      <c r="G1751" s="17">
        <v>5704</v>
      </c>
      <c r="H1751" s="17" t="s">
        <v>4532</v>
      </c>
    </row>
    <row r="1752" spans="1:8" x14ac:dyDescent="0.2">
      <c r="A1752" s="3">
        <v>8228</v>
      </c>
      <c r="B1752" s="3" t="s">
        <v>1900</v>
      </c>
      <c r="C1752" s="3" t="s">
        <v>1900</v>
      </c>
      <c r="D1752" s="3" t="s">
        <v>1875</v>
      </c>
      <c r="E1752" s="3" t="str">
        <v>Chavannes-sur-Moudon</v>
      </c>
      <c r="G1752" s="17">
        <v>5705</v>
      </c>
      <c r="H1752" s="17" t="s">
        <v>4532</v>
      </c>
    </row>
    <row r="1753" spans="1:8" x14ac:dyDescent="0.2">
      <c r="A1753" s="3">
        <v>8226</v>
      </c>
      <c r="B1753" s="3" t="s">
        <v>1901</v>
      </c>
      <c r="C1753" s="3" t="s">
        <v>1901</v>
      </c>
      <c r="D1753" s="3" t="s">
        <v>1875</v>
      </c>
      <c r="E1753" s="3" t="str">
        <v>Curtilles</v>
      </c>
      <c r="G1753" s="17">
        <v>5706</v>
      </c>
      <c r="H1753" s="17" t="s">
        <v>4532</v>
      </c>
    </row>
    <row r="1754" spans="1:8" x14ac:dyDescent="0.2">
      <c r="A1754" s="3">
        <v>8225</v>
      </c>
      <c r="B1754" s="3" t="s">
        <v>1902</v>
      </c>
      <c r="C1754" s="3" t="s">
        <v>1902</v>
      </c>
      <c r="D1754" s="3" t="s">
        <v>1875</v>
      </c>
      <c r="E1754" s="3" t="str">
        <v>Dompierre (VD)</v>
      </c>
      <c r="G1754" s="17">
        <v>5707</v>
      </c>
      <c r="H1754" s="17" t="s">
        <v>4532</v>
      </c>
    </row>
    <row r="1755" spans="1:8" x14ac:dyDescent="0.2">
      <c r="A1755" s="3">
        <v>8263</v>
      </c>
      <c r="B1755" s="3" t="s">
        <v>1903</v>
      </c>
      <c r="C1755" s="3" t="s">
        <v>1904</v>
      </c>
      <c r="D1755" s="3" t="s">
        <v>1875</v>
      </c>
      <c r="E1755" s="3" t="str">
        <v>Hermenches</v>
      </c>
      <c r="G1755" s="17">
        <v>5708</v>
      </c>
      <c r="H1755" s="17" t="s">
        <v>4532</v>
      </c>
    </row>
    <row r="1756" spans="1:8" x14ac:dyDescent="0.2">
      <c r="A1756" s="3">
        <v>8261</v>
      </c>
      <c r="B1756" s="3" t="s">
        <v>1905</v>
      </c>
      <c r="C1756" s="3" t="s">
        <v>1905</v>
      </c>
      <c r="D1756" s="3" t="s">
        <v>1875</v>
      </c>
      <c r="E1756" s="3" t="str">
        <v>Lovatens</v>
      </c>
      <c r="G1756" s="17">
        <v>5712</v>
      </c>
      <c r="H1756" s="17" t="s">
        <v>4532</v>
      </c>
    </row>
    <row r="1757" spans="1:8" x14ac:dyDescent="0.2">
      <c r="A1757" s="3">
        <v>8262</v>
      </c>
      <c r="B1757" s="3" t="s">
        <v>1906</v>
      </c>
      <c r="C1757" s="3" t="s">
        <v>1906</v>
      </c>
      <c r="D1757" s="3" t="s">
        <v>1875</v>
      </c>
      <c r="E1757" s="3" t="str">
        <v>Lucens</v>
      </c>
      <c r="G1757" s="17">
        <v>5722</v>
      </c>
      <c r="H1757" s="17" t="s">
        <v>4532</v>
      </c>
    </row>
    <row r="1758" spans="1:8" x14ac:dyDescent="0.2">
      <c r="A1758" s="3">
        <v>8260</v>
      </c>
      <c r="B1758" s="3" t="s">
        <v>1907</v>
      </c>
      <c r="C1758" s="3" t="s">
        <v>1907</v>
      </c>
      <c r="D1758" s="3" t="s">
        <v>1875</v>
      </c>
      <c r="E1758" s="3" t="str">
        <v>Moudon</v>
      </c>
      <c r="G1758" s="17">
        <v>5723</v>
      </c>
      <c r="H1758" s="17" t="s">
        <v>4532</v>
      </c>
    </row>
    <row r="1759" spans="1:8" x14ac:dyDescent="0.2">
      <c r="A1759" s="3">
        <v>8215</v>
      </c>
      <c r="B1759" s="3" t="s">
        <v>1908</v>
      </c>
      <c r="C1759" s="3" t="s">
        <v>1908</v>
      </c>
      <c r="D1759" s="3" t="s">
        <v>1875</v>
      </c>
      <c r="E1759" s="3" t="str">
        <v>Ogens</v>
      </c>
      <c r="G1759" s="17">
        <v>5724</v>
      </c>
      <c r="H1759" s="17" t="s">
        <v>4532</v>
      </c>
    </row>
    <row r="1760" spans="1:8" x14ac:dyDescent="0.2">
      <c r="A1760" s="3">
        <v>8216</v>
      </c>
      <c r="B1760" s="3" t="s">
        <v>1909</v>
      </c>
      <c r="C1760" s="3" t="s">
        <v>1909</v>
      </c>
      <c r="D1760" s="3" t="s">
        <v>1875</v>
      </c>
      <c r="E1760" s="3" t="str">
        <v>Prévonloup</v>
      </c>
      <c r="G1760" s="17">
        <v>5725</v>
      </c>
      <c r="H1760" s="17" t="s">
        <v>4532</v>
      </c>
    </row>
    <row r="1761" spans="1:8" x14ac:dyDescent="0.2">
      <c r="A1761" s="3">
        <v>8219</v>
      </c>
      <c r="B1761" s="3" t="s">
        <v>1910</v>
      </c>
      <c r="C1761" s="3" t="s">
        <v>1910</v>
      </c>
      <c r="D1761" s="3" t="s">
        <v>1875</v>
      </c>
      <c r="E1761" s="3" t="str">
        <v>Rossenges</v>
      </c>
      <c r="G1761" s="17">
        <v>5726</v>
      </c>
      <c r="H1761" s="17" t="s">
        <v>4532</v>
      </c>
    </row>
    <row r="1762" spans="1:8" x14ac:dyDescent="0.2">
      <c r="A1762" s="3">
        <v>8217</v>
      </c>
      <c r="B1762" s="3" t="s">
        <v>1911</v>
      </c>
      <c r="C1762" s="3" t="s">
        <v>1911</v>
      </c>
      <c r="D1762" s="3" t="s">
        <v>1875</v>
      </c>
      <c r="E1762" s="3" t="str">
        <v>Syens</v>
      </c>
      <c r="G1762" s="17">
        <v>5727</v>
      </c>
      <c r="H1762" s="17" t="s">
        <v>4532</v>
      </c>
    </row>
    <row r="1763" spans="1:8" x14ac:dyDescent="0.2">
      <c r="A1763" s="3">
        <v>8217</v>
      </c>
      <c r="B1763" s="3" t="s">
        <v>1911</v>
      </c>
      <c r="C1763" s="3" t="s">
        <v>1911</v>
      </c>
      <c r="D1763" s="3" t="s">
        <v>1875</v>
      </c>
      <c r="E1763" s="3" t="str">
        <v>Villars-le-Comte</v>
      </c>
      <c r="G1763" s="17">
        <v>5728</v>
      </c>
      <c r="H1763" s="17" t="s">
        <v>4532</v>
      </c>
    </row>
    <row r="1764" spans="1:8" x14ac:dyDescent="0.2">
      <c r="A1764" s="3">
        <v>8218</v>
      </c>
      <c r="B1764" s="3" t="s">
        <v>1912</v>
      </c>
      <c r="C1764" s="3" t="s">
        <v>1911</v>
      </c>
      <c r="D1764" s="3" t="s">
        <v>1875</v>
      </c>
      <c r="E1764" s="3" t="str">
        <v>Vucherens</v>
      </c>
      <c r="G1764" s="17">
        <v>5732</v>
      </c>
      <c r="H1764" s="17" t="s">
        <v>4532</v>
      </c>
    </row>
    <row r="1765" spans="1:8" x14ac:dyDescent="0.2">
      <c r="A1765" s="3">
        <v>9100</v>
      </c>
      <c r="B1765" s="3" t="s">
        <v>1913</v>
      </c>
      <c r="C1765" s="3" t="s">
        <v>1913</v>
      </c>
      <c r="D1765" s="3" t="s">
        <v>1914</v>
      </c>
      <c r="E1765" s="3" t="str">
        <v>Montanaire</v>
      </c>
      <c r="G1765" s="17">
        <v>5733</v>
      </c>
      <c r="H1765" s="17" t="s">
        <v>4532</v>
      </c>
    </row>
    <row r="1766" spans="1:8" x14ac:dyDescent="0.2">
      <c r="A1766" s="3">
        <v>9112</v>
      </c>
      <c r="B1766" s="3" t="s">
        <v>1915</v>
      </c>
      <c r="C1766" s="3" t="s">
        <v>1913</v>
      </c>
      <c r="D1766" s="3" t="s">
        <v>1914</v>
      </c>
      <c r="E1766" s="3" t="str">
        <v>Arnex-sur-Nyon</v>
      </c>
      <c r="G1766" s="17">
        <v>5734</v>
      </c>
      <c r="H1766" s="17" t="s">
        <v>4532</v>
      </c>
    </row>
    <row r="1767" spans="1:8" x14ac:dyDescent="0.2">
      <c r="A1767" s="3">
        <v>9064</v>
      </c>
      <c r="B1767" s="3" t="s">
        <v>1916</v>
      </c>
      <c r="C1767" s="3" t="s">
        <v>1916</v>
      </c>
      <c r="D1767" s="3" t="s">
        <v>1914</v>
      </c>
      <c r="E1767" s="3" t="str">
        <v>Arzier-Le Muids</v>
      </c>
      <c r="G1767" s="17">
        <v>5735</v>
      </c>
      <c r="H1767" s="17" t="s">
        <v>4532</v>
      </c>
    </row>
    <row r="1768" spans="1:8" x14ac:dyDescent="0.2">
      <c r="A1768" s="3">
        <v>9105</v>
      </c>
      <c r="B1768" s="3" t="s">
        <v>1917</v>
      </c>
      <c r="C1768" s="3" t="s">
        <v>1917</v>
      </c>
      <c r="D1768" s="3" t="s">
        <v>1914</v>
      </c>
      <c r="E1768" s="3" t="str">
        <v>Bassins</v>
      </c>
      <c r="G1768" s="17">
        <v>5736</v>
      </c>
      <c r="H1768" s="17" t="s">
        <v>4532</v>
      </c>
    </row>
    <row r="1769" spans="1:8" x14ac:dyDescent="0.2">
      <c r="A1769" s="3">
        <v>9103</v>
      </c>
      <c r="B1769" s="3" t="s">
        <v>1918</v>
      </c>
      <c r="C1769" s="3" t="s">
        <v>1918</v>
      </c>
      <c r="D1769" s="3" t="s">
        <v>1914</v>
      </c>
      <c r="E1769" s="3" t="str">
        <v>Begnins</v>
      </c>
      <c r="G1769" s="17">
        <v>5737</v>
      </c>
      <c r="H1769" s="17" t="s">
        <v>4532</v>
      </c>
    </row>
    <row r="1770" spans="1:8" x14ac:dyDescent="0.2">
      <c r="A1770" s="3">
        <v>9063</v>
      </c>
      <c r="B1770" s="3" t="s">
        <v>1919</v>
      </c>
      <c r="C1770" s="3" t="s">
        <v>1920</v>
      </c>
      <c r="D1770" s="3" t="s">
        <v>1914</v>
      </c>
      <c r="E1770" s="3" t="str">
        <v>Bogis-Bossey</v>
      </c>
      <c r="G1770" s="17">
        <v>5742</v>
      </c>
      <c r="H1770" s="17" t="s">
        <v>4532</v>
      </c>
    </row>
    <row r="1771" spans="1:8" x14ac:dyDescent="0.2">
      <c r="A1771" s="3">
        <v>9107</v>
      </c>
      <c r="B1771" s="3" t="s">
        <v>1921</v>
      </c>
      <c r="C1771" s="3" t="s">
        <v>1921</v>
      </c>
      <c r="D1771" s="3" t="s">
        <v>1914</v>
      </c>
      <c r="E1771" s="3" t="str">
        <v>Borex</v>
      </c>
      <c r="G1771" s="17">
        <v>5745</v>
      </c>
      <c r="H1771" s="17" t="s">
        <v>4532</v>
      </c>
    </row>
    <row r="1772" spans="1:8" x14ac:dyDescent="0.2">
      <c r="A1772" s="3">
        <v>9104</v>
      </c>
      <c r="B1772" s="3" t="s">
        <v>1922</v>
      </c>
      <c r="C1772" s="3" t="s">
        <v>1922</v>
      </c>
      <c r="D1772" s="3" t="s">
        <v>1914</v>
      </c>
      <c r="E1772" s="3" t="str">
        <v>Chavannes-de-Bogis</v>
      </c>
      <c r="G1772" s="17">
        <v>5746</v>
      </c>
      <c r="H1772" s="17" t="s">
        <v>4532</v>
      </c>
    </row>
    <row r="1773" spans="1:8" x14ac:dyDescent="0.2">
      <c r="A1773" s="3">
        <v>9055</v>
      </c>
      <c r="B1773" s="3" t="s">
        <v>1923</v>
      </c>
      <c r="C1773" s="3" t="s">
        <v>1923</v>
      </c>
      <c r="D1773" s="3" t="s">
        <v>1914</v>
      </c>
      <c r="E1773" s="3" t="str">
        <v>Chavannes-des-Bois</v>
      </c>
      <c r="G1773" s="17">
        <v>6003</v>
      </c>
      <c r="H1773" s="17" t="s">
        <v>4529</v>
      </c>
    </row>
    <row r="1774" spans="1:8" x14ac:dyDescent="0.2">
      <c r="A1774" s="3">
        <v>9056</v>
      </c>
      <c r="B1774" s="3" t="s">
        <v>1924</v>
      </c>
      <c r="C1774" s="3" t="s">
        <v>1924</v>
      </c>
      <c r="D1774" s="3" t="s">
        <v>1914</v>
      </c>
      <c r="E1774" s="3" t="str">
        <v>Chéserex</v>
      </c>
      <c r="G1774" s="17">
        <v>6004</v>
      </c>
      <c r="H1774" s="17" t="s">
        <v>4529</v>
      </c>
    </row>
    <row r="1775" spans="1:8" x14ac:dyDescent="0.2">
      <c r="A1775" s="3">
        <v>9037</v>
      </c>
      <c r="B1775" s="3" t="s">
        <v>1925</v>
      </c>
      <c r="C1775" s="3" t="s">
        <v>1926</v>
      </c>
      <c r="D1775" s="3" t="s">
        <v>1914</v>
      </c>
      <c r="E1775" s="3" t="str">
        <v>Coinsins</v>
      </c>
      <c r="G1775" s="17">
        <v>6005</v>
      </c>
      <c r="H1775" s="17" t="s">
        <v>4529</v>
      </c>
    </row>
    <row r="1776" spans="1:8" x14ac:dyDescent="0.2">
      <c r="A1776" s="3">
        <v>9042</v>
      </c>
      <c r="B1776" s="3" t="s">
        <v>1926</v>
      </c>
      <c r="C1776" s="3" t="s">
        <v>1926</v>
      </c>
      <c r="D1776" s="3" t="s">
        <v>1914</v>
      </c>
      <c r="E1776" s="3" t="str">
        <v>Commugny</v>
      </c>
      <c r="G1776" s="17">
        <v>6006</v>
      </c>
      <c r="H1776" s="17" t="s">
        <v>4529</v>
      </c>
    </row>
    <row r="1777" spans="1:8" x14ac:dyDescent="0.2">
      <c r="A1777" s="3">
        <v>9052</v>
      </c>
      <c r="B1777" s="3" t="s">
        <v>1927</v>
      </c>
      <c r="C1777" s="3" t="s">
        <v>1928</v>
      </c>
      <c r="D1777" s="3" t="s">
        <v>1914</v>
      </c>
      <c r="E1777" s="3" t="str">
        <v>Coppet</v>
      </c>
      <c r="G1777" s="17">
        <v>6010</v>
      </c>
      <c r="H1777" s="17" t="s">
        <v>4529</v>
      </c>
    </row>
    <row r="1778" spans="1:8" x14ac:dyDescent="0.2">
      <c r="A1778" s="3">
        <v>9053</v>
      </c>
      <c r="B1778" s="3" t="s">
        <v>1929</v>
      </c>
      <c r="C1778" s="3" t="s">
        <v>1928</v>
      </c>
      <c r="D1778" s="3" t="s">
        <v>1914</v>
      </c>
      <c r="E1778" s="3" t="str">
        <v>Crans (VD)</v>
      </c>
      <c r="G1778" s="17">
        <v>6012</v>
      </c>
      <c r="H1778" s="17" t="s">
        <v>4529</v>
      </c>
    </row>
    <row r="1779" spans="1:8" x14ac:dyDescent="0.2">
      <c r="A1779" s="3">
        <v>9062</v>
      </c>
      <c r="B1779" s="3" t="s">
        <v>1930</v>
      </c>
      <c r="C1779" s="3" t="s">
        <v>1928</v>
      </c>
      <c r="D1779" s="3" t="s">
        <v>1914</v>
      </c>
      <c r="E1779" s="3" t="str">
        <v>Crassier</v>
      </c>
      <c r="G1779" s="17">
        <v>6013</v>
      </c>
      <c r="H1779" s="17" t="s">
        <v>4529</v>
      </c>
    </row>
    <row r="1780" spans="1:8" x14ac:dyDescent="0.2">
      <c r="A1780" s="3">
        <v>9043</v>
      </c>
      <c r="B1780" s="3" t="s">
        <v>1931</v>
      </c>
      <c r="C1780" s="3" t="s">
        <v>1931</v>
      </c>
      <c r="D1780" s="3" t="s">
        <v>1914</v>
      </c>
      <c r="E1780" s="3" t="str">
        <v>Duillier</v>
      </c>
      <c r="G1780" s="17">
        <v>6014</v>
      </c>
      <c r="H1780" s="17" t="s">
        <v>4529</v>
      </c>
    </row>
    <row r="1781" spans="1:8" x14ac:dyDescent="0.2">
      <c r="A1781" s="3">
        <v>9035</v>
      </c>
      <c r="B1781" s="3" t="s">
        <v>1932</v>
      </c>
      <c r="C1781" s="3" t="s">
        <v>1933</v>
      </c>
      <c r="D1781" s="3" t="s">
        <v>1914</v>
      </c>
      <c r="E1781" s="3" t="str">
        <v>Eysins</v>
      </c>
      <c r="G1781" s="17">
        <v>6015</v>
      </c>
      <c r="H1781" s="17" t="s">
        <v>4529</v>
      </c>
    </row>
    <row r="1782" spans="1:8" x14ac:dyDescent="0.2">
      <c r="A1782" s="3">
        <v>9410</v>
      </c>
      <c r="B1782" s="3" t="s">
        <v>1934</v>
      </c>
      <c r="C1782" s="3" t="s">
        <v>1934</v>
      </c>
      <c r="D1782" s="3" t="s">
        <v>1914</v>
      </c>
      <c r="E1782" s="3" t="str">
        <v>Founex</v>
      </c>
      <c r="G1782" s="17">
        <v>6016</v>
      </c>
      <c r="H1782" s="17" t="s">
        <v>4529</v>
      </c>
    </row>
    <row r="1783" spans="1:8" x14ac:dyDescent="0.2">
      <c r="A1783" s="3">
        <v>9405</v>
      </c>
      <c r="B1783" s="3" t="s">
        <v>1935</v>
      </c>
      <c r="C1783" s="3" t="s">
        <v>1936</v>
      </c>
      <c r="D1783" s="3" t="s">
        <v>1914</v>
      </c>
      <c r="E1783" s="3" t="str">
        <v>Genolier</v>
      </c>
      <c r="G1783" s="17">
        <v>6017</v>
      </c>
      <c r="H1783" s="17" t="s">
        <v>4529</v>
      </c>
    </row>
    <row r="1784" spans="1:8" x14ac:dyDescent="0.2">
      <c r="A1784" s="3">
        <v>9426</v>
      </c>
      <c r="B1784" s="3" t="s">
        <v>1936</v>
      </c>
      <c r="C1784" s="3" t="s">
        <v>1936</v>
      </c>
      <c r="D1784" s="3" t="s">
        <v>1914</v>
      </c>
      <c r="E1784" s="3" t="str">
        <v>Gingins</v>
      </c>
      <c r="G1784" s="17">
        <v>6018</v>
      </c>
      <c r="H1784" s="17" t="s">
        <v>4529</v>
      </c>
    </row>
    <row r="1785" spans="1:8" x14ac:dyDescent="0.2">
      <c r="A1785" s="3">
        <v>9038</v>
      </c>
      <c r="B1785" s="3" t="s">
        <v>1937</v>
      </c>
      <c r="C1785" s="3" t="s">
        <v>1937</v>
      </c>
      <c r="D1785" s="3" t="s">
        <v>1914</v>
      </c>
      <c r="E1785" s="3" t="str">
        <v>Givrins</v>
      </c>
      <c r="G1785" s="17">
        <v>6019</v>
      </c>
      <c r="H1785" s="17" t="s">
        <v>4529</v>
      </c>
    </row>
    <row r="1786" spans="1:8" x14ac:dyDescent="0.2">
      <c r="A1786" s="3">
        <v>9411</v>
      </c>
      <c r="B1786" s="3" t="s">
        <v>1938</v>
      </c>
      <c r="C1786" s="3" t="s">
        <v>1939</v>
      </c>
      <c r="D1786" s="3" t="s">
        <v>1914</v>
      </c>
      <c r="E1786" s="3" t="str">
        <v>Gland</v>
      </c>
      <c r="G1786" s="17">
        <v>6020</v>
      </c>
      <c r="H1786" s="17" t="s">
        <v>4529</v>
      </c>
    </row>
    <row r="1787" spans="1:8" x14ac:dyDescent="0.2">
      <c r="A1787" s="3">
        <v>9411</v>
      </c>
      <c r="B1787" s="3" t="s">
        <v>1940</v>
      </c>
      <c r="C1787" s="3" t="s">
        <v>1939</v>
      </c>
      <c r="D1787" s="3" t="s">
        <v>1914</v>
      </c>
      <c r="E1787" s="3" t="str">
        <v>Grens</v>
      </c>
      <c r="G1787" s="17">
        <v>6022</v>
      </c>
      <c r="H1787" s="17" t="s">
        <v>4529</v>
      </c>
    </row>
    <row r="1788" spans="1:8" x14ac:dyDescent="0.2">
      <c r="A1788" s="3">
        <v>9044</v>
      </c>
      <c r="B1788" s="3" t="s">
        <v>1941</v>
      </c>
      <c r="C1788" s="3" t="s">
        <v>1942</v>
      </c>
      <c r="D1788" s="3" t="s">
        <v>1914</v>
      </c>
      <c r="E1788" s="3" t="str">
        <v>Mies</v>
      </c>
      <c r="G1788" s="17">
        <v>6023</v>
      </c>
      <c r="H1788" s="17" t="s">
        <v>4529</v>
      </c>
    </row>
    <row r="1789" spans="1:8" x14ac:dyDescent="0.2">
      <c r="A1789" s="3">
        <v>9428</v>
      </c>
      <c r="B1789" s="3" t="s">
        <v>1943</v>
      </c>
      <c r="C1789" s="3" t="s">
        <v>1943</v>
      </c>
      <c r="D1789" s="3" t="s">
        <v>1914</v>
      </c>
      <c r="E1789" s="3" t="str">
        <v>Nyon</v>
      </c>
      <c r="G1789" s="17">
        <v>6024</v>
      </c>
      <c r="H1789" s="17" t="s">
        <v>4529</v>
      </c>
    </row>
    <row r="1790" spans="1:8" x14ac:dyDescent="0.2">
      <c r="A1790" s="3">
        <v>9427</v>
      </c>
      <c r="B1790" s="3" t="s">
        <v>1944</v>
      </c>
      <c r="C1790" s="3" t="s">
        <v>1944</v>
      </c>
      <c r="D1790" s="3" t="s">
        <v>1914</v>
      </c>
      <c r="E1790" s="3" t="str">
        <v>Prangins</v>
      </c>
      <c r="G1790" s="17">
        <v>6025</v>
      </c>
      <c r="H1790" s="17" t="s">
        <v>4529</v>
      </c>
    </row>
    <row r="1791" spans="1:8" x14ac:dyDescent="0.2">
      <c r="A1791" s="3">
        <v>9050</v>
      </c>
      <c r="B1791" s="3" t="s">
        <v>1945</v>
      </c>
      <c r="C1791" s="3" t="s">
        <v>1945</v>
      </c>
      <c r="D1791" s="3" t="s">
        <v>1946</v>
      </c>
      <c r="E1791" s="3" t="str">
        <v>La Rippe</v>
      </c>
      <c r="G1791" s="17">
        <v>6026</v>
      </c>
      <c r="H1791" s="17" t="s">
        <v>4529</v>
      </c>
    </row>
    <row r="1792" spans="1:8" x14ac:dyDescent="0.2">
      <c r="A1792" s="3">
        <v>9050</v>
      </c>
      <c r="B1792" s="3" t="s">
        <v>1947</v>
      </c>
      <c r="C1792" s="3" t="s">
        <v>1945</v>
      </c>
      <c r="D1792" s="3" t="s">
        <v>1946</v>
      </c>
      <c r="E1792" s="3" t="str">
        <v>Saint-Cergue</v>
      </c>
      <c r="G1792" s="17">
        <v>6027</v>
      </c>
      <c r="H1792" s="17" t="s">
        <v>4529</v>
      </c>
    </row>
    <row r="1793" spans="1:8" x14ac:dyDescent="0.2">
      <c r="A1793" s="3">
        <v>9108</v>
      </c>
      <c r="B1793" s="3" t="s">
        <v>1948</v>
      </c>
      <c r="C1793" s="3" t="s">
        <v>1948</v>
      </c>
      <c r="D1793" s="3" t="s">
        <v>1946</v>
      </c>
      <c r="E1793" s="3" t="str">
        <v>Signy-Avenex</v>
      </c>
      <c r="G1793" s="17">
        <v>6028</v>
      </c>
      <c r="H1793" s="17" t="s">
        <v>4529</v>
      </c>
    </row>
    <row r="1794" spans="1:8" x14ac:dyDescent="0.2">
      <c r="A1794" s="3">
        <v>9108</v>
      </c>
      <c r="B1794" s="3" t="s">
        <v>1949</v>
      </c>
      <c r="C1794" s="3" t="s">
        <v>1948</v>
      </c>
      <c r="D1794" s="3" t="s">
        <v>1946</v>
      </c>
      <c r="E1794" s="3" t="str">
        <v>Tannay</v>
      </c>
      <c r="G1794" s="17">
        <v>6030</v>
      </c>
      <c r="H1794" s="17" t="s">
        <v>4529</v>
      </c>
    </row>
    <row r="1795" spans="1:8" x14ac:dyDescent="0.2">
      <c r="A1795" s="3">
        <v>9108</v>
      </c>
      <c r="B1795" s="3" t="s">
        <v>1950</v>
      </c>
      <c r="C1795" s="3" t="s">
        <v>1948</v>
      </c>
      <c r="D1795" s="3" t="s">
        <v>1946</v>
      </c>
      <c r="E1795" s="3" t="str">
        <v>Trélex</v>
      </c>
      <c r="G1795" s="17">
        <v>6032</v>
      </c>
      <c r="H1795" s="17" t="s">
        <v>4529</v>
      </c>
    </row>
    <row r="1796" spans="1:8" x14ac:dyDescent="0.2">
      <c r="A1796" s="3">
        <v>9050</v>
      </c>
      <c r="B1796" s="3" t="s">
        <v>1951</v>
      </c>
      <c r="C1796" s="3" t="s">
        <v>1952</v>
      </c>
      <c r="D1796" s="3" t="s">
        <v>1946</v>
      </c>
      <c r="E1796" s="3" t="str">
        <v>Le Vaud</v>
      </c>
      <c r="G1796" s="17">
        <v>6033</v>
      </c>
      <c r="H1796" s="17" t="s">
        <v>4529</v>
      </c>
    </row>
    <row r="1797" spans="1:8" x14ac:dyDescent="0.2">
      <c r="A1797" s="3">
        <v>9050</v>
      </c>
      <c r="B1797" s="3" t="s">
        <v>1953</v>
      </c>
      <c r="C1797" s="3" t="s">
        <v>1952</v>
      </c>
      <c r="D1797" s="3" t="s">
        <v>1946</v>
      </c>
      <c r="E1797" s="3" t="str">
        <v>Vich</v>
      </c>
      <c r="G1797" s="17">
        <v>6034</v>
      </c>
      <c r="H1797" s="17" t="s">
        <v>4529</v>
      </c>
    </row>
    <row r="1798" spans="1:8" x14ac:dyDescent="0.2">
      <c r="A1798" s="3">
        <v>9054</v>
      </c>
      <c r="B1798" s="3" t="s">
        <v>1954</v>
      </c>
      <c r="C1798" s="3" t="s">
        <v>1952</v>
      </c>
      <c r="D1798" s="3" t="s">
        <v>1946</v>
      </c>
      <c r="E1798" s="3" t="str">
        <v>L'Abergement</v>
      </c>
      <c r="G1798" s="17">
        <v>6035</v>
      </c>
      <c r="H1798" s="17" t="s">
        <v>4529</v>
      </c>
    </row>
    <row r="1799" spans="1:8" x14ac:dyDescent="0.2">
      <c r="A1799" s="3">
        <v>9413</v>
      </c>
      <c r="B1799" s="3" t="s">
        <v>1955</v>
      </c>
      <c r="C1799" s="3" t="s">
        <v>1955</v>
      </c>
      <c r="D1799" s="3" t="s">
        <v>1946</v>
      </c>
      <c r="E1799" s="3" t="str">
        <v>Agiez</v>
      </c>
      <c r="G1799" s="17">
        <v>6036</v>
      </c>
      <c r="H1799" s="17" t="s">
        <v>4529</v>
      </c>
    </row>
    <row r="1800" spans="1:8" x14ac:dyDescent="0.2">
      <c r="A1800" s="3">
        <v>9413</v>
      </c>
      <c r="B1800" s="3" t="s">
        <v>1955</v>
      </c>
      <c r="C1800" s="3" t="s">
        <v>1955</v>
      </c>
      <c r="D1800" s="3" t="s">
        <v>1946</v>
      </c>
      <c r="E1800" s="3" t="str">
        <v>Arnex-sur-Orbe</v>
      </c>
      <c r="G1800" s="17">
        <v>6037</v>
      </c>
      <c r="H1800" s="17" t="s">
        <v>4529</v>
      </c>
    </row>
    <row r="1801" spans="1:8" x14ac:dyDescent="0.2">
      <c r="A1801" s="3">
        <v>9442</v>
      </c>
      <c r="B1801" s="3" t="s">
        <v>1956</v>
      </c>
      <c r="C1801" s="3" t="s">
        <v>1955</v>
      </c>
      <c r="D1801" s="3" t="s">
        <v>1946</v>
      </c>
      <c r="E1801" s="3" t="str">
        <v>Ballaigues</v>
      </c>
      <c r="G1801" s="17">
        <v>6038</v>
      </c>
      <c r="H1801" s="17" t="s">
        <v>4529</v>
      </c>
    </row>
    <row r="1802" spans="1:8" x14ac:dyDescent="0.2">
      <c r="A1802" s="3">
        <v>9050</v>
      </c>
      <c r="B1802" s="3" t="s">
        <v>1957</v>
      </c>
      <c r="C1802" s="3" t="s">
        <v>1958</v>
      </c>
      <c r="D1802" s="3" t="s">
        <v>1946</v>
      </c>
      <c r="E1802" s="3" t="str">
        <v>Baulmes</v>
      </c>
      <c r="G1802" s="17">
        <v>6039</v>
      </c>
      <c r="H1802" s="17" t="s">
        <v>4529</v>
      </c>
    </row>
    <row r="1803" spans="1:8" x14ac:dyDescent="0.2">
      <c r="A1803" s="3">
        <v>9050</v>
      </c>
      <c r="B1803" s="3" t="s">
        <v>1959</v>
      </c>
      <c r="C1803" s="3" t="s">
        <v>1958</v>
      </c>
      <c r="D1803" s="3" t="s">
        <v>1946</v>
      </c>
      <c r="E1803" s="3" t="str">
        <v>Bavois</v>
      </c>
      <c r="G1803" s="17">
        <v>6042</v>
      </c>
      <c r="H1803" s="17" t="s">
        <v>4529</v>
      </c>
    </row>
    <row r="1804" spans="1:8" x14ac:dyDescent="0.2">
      <c r="A1804" s="3">
        <v>9057</v>
      </c>
      <c r="B1804" s="3" t="s">
        <v>1960</v>
      </c>
      <c r="C1804" s="3" t="s">
        <v>1958</v>
      </c>
      <c r="D1804" s="3" t="s">
        <v>1946</v>
      </c>
      <c r="E1804" s="3" t="str">
        <v>Bofflens</v>
      </c>
      <c r="G1804" s="17">
        <v>6043</v>
      </c>
      <c r="H1804" s="17" t="s">
        <v>4529</v>
      </c>
    </row>
    <row r="1805" spans="1:8" x14ac:dyDescent="0.2">
      <c r="A1805" s="3">
        <v>9057</v>
      </c>
      <c r="B1805" s="3" t="s">
        <v>1961</v>
      </c>
      <c r="C1805" s="3" t="s">
        <v>1958</v>
      </c>
      <c r="D1805" s="3" t="s">
        <v>1946</v>
      </c>
      <c r="E1805" s="3" t="str">
        <v>Bretonnières</v>
      </c>
      <c r="G1805" s="17">
        <v>6044</v>
      </c>
      <c r="H1805" s="17" t="s">
        <v>4529</v>
      </c>
    </row>
    <row r="1806" spans="1:8" x14ac:dyDescent="0.2">
      <c r="A1806" s="3">
        <v>9057</v>
      </c>
      <c r="B1806" s="3" t="s">
        <v>1962</v>
      </c>
      <c r="C1806" s="3" t="s">
        <v>1958</v>
      </c>
      <c r="D1806" s="3" t="s">
        <v>1946</v>
      </c>
      <c r="E1806" s="3" t="str">
        <v>Chavornay</v>
      </c>
      <c r="G1806" s="17">
        <v>6045</v>
      </c>
      <c r="H1806" s="17" t="s">
        <v>4529</v>
      </c>
    </row>
    <row r="1807" spans="1:8" x14ac:dyDescent="0.2">
      <c r="A1807" s="3">
        <v>9058</v>
      </c>
      <c r="B1807" s="3" t="s">
        <v>1963</v>
      </c>
      <c r="C1807" s="3" t="s">
        <v>1958</v>
      </c>
      <c r="D1807" s="3" t="s">
        <v>1946</v>
      </c>
      <c r="E1807" s="3" t="str">
        <v>Les Clées</v>
      </c>
      <c r="G1807" s="17">
        <v>6047</v>
      </c>
      <c r="H1807" s="17" t="s">
        <v>4529</v>
      </c>
    </row>
    <row r="1808" spans="1:8" x14ac:dyDescent="0.2">
      <c r="A1808" s="3">
        <v>9308</v>
      </c>
      <c r="B1808" s="3" t="s">
        <v>1964</v>
      </c>
      <c r="C1808" s="3" t="s">
        <v>1965</v>
      </c>
      <c r="D1808" s="3" t="s">
        <v>1966</v>
      </c>
      <c r="E1808" s="3" t="str">
        <v>Croy</v>
      </c>
      <c r="G1808" s="17">
        <v>6048</v>
      </c>
      <c r="H1808" s="17" t="s">
        <v>4529</v>
      </c>
    </row>
    <row r="1809" spans="1:8" x14ac:dyDescent="0.2">
      <c r="A1809" s="3">
        <v>9312</v>
      </c>
      <c r="B1809" s="3" t="s">
        <v>1965</v>
      </c>
      <c r="C1809" s="3" t="s">
        <v>1965</v>
      </c>
      <c r="D1809" s="3" t="s">
        <v>1966</v>
      </c>
      <c r="E1809" s="3" t="str">
        <v>Juriens</v>
      </c>
      <c r="G1809" s="17">
        <v>6052</v>
      </c>
      <c r="H1809" s="17" t="s">
        <v>4529</v>
      </c>
    </row>
    <row r="1810" spans="1:8" x14ac:dyDescent="0.2">
      <c r="A1810" s="3">
        <v>9313</v>
      </c>
      <c r="B1810" s="3" t="s">
        <v>1967</v>
      </c>
      <c r="C1810" s="3" t="s">
        <v>1967</v>
      </c>
      <c r="D1810" s="3" t="s">
        <v>1966</v>
      </c>
      <c r="E1810" s="3" t="str">
        <v>Lignerolle</v>
      </c>
      <c r="G1810" s="17">
        <v>6053</v>
      </c>
      <c r="H1810" s="17" t="s">
        <v>4529</v>
      </c>
    </row>
    <row r="1811" spans="1:8" x14ac:dyDescent="0.2">
      <c r="A1811" s="3">
        <v>9000</v>
      </c>
      <c r="B1811" s="3" t="s">
        <v>1968</v>
      </c>
      <c r="C1811" s="3" t="s">
        <v>1968</v>
      </c>
      <c r="D1811" s="3" t="s">
        <v>1966</v>
      </c>
      <c r="E1811" s="3" t="str">
        <v>Montcherand</v>
      </c>
      <c r="G1811" s="17">
        <v>6055</v>
      </c>
      <c r="H1811" s="17" t="s">
        <v>4529</v>
      </c>
    </row>
    <row r="1812" spans="1:8" x14ac:dyDescent="0.2">
      <c r="A1812" s="3">
        <v>9008</v>
      </c>
      <c r="B1812" s="3" t="s">
        <v>1968</v>
      </c>
      <c r="C1812" s="3" t="s">
        <v>1968</v>
      </c>
      <c r="D1812" s="3" t="s">
        <v>1966</v>
      </c>
      <c r="E1812" s="3" t="str">
        <v>Orbe</v>
      </c>
      <c r="G1812" s="17">
        <v>6056</v>
      </c>
      <c r="H1812" s="17" t="s">
        <v>4529</v>
      </c>
    </row>
    <row r="1813" spans="1:8" x14ac:dyDescent="0.2">
      <c r="A1813" s="3">
        <v>9010</v>
      </c>
      <c r="B1813" s="3" t="s">
        <v>1968</v>
      </c>
      <c r="C1813" s="3" t="s">
        <v>1968</v>
      </c>
      <c r="D1813" s="3" t="s">
        <v>1966</v>
      </c>
      <c r="E1813" s="3" t="str">
        <v>La Praz</v>
      </c>
      <c r="G1813" s="17">
        <v>6060</v>
      </c>
      <c r="H1813" s="17" t="s">
        <v>4529</v>
      </c>
    </row>
    <row r="1814" spans="1:8" x14ac:dyDescent="0.2">
      <c r="A1814" s="3">
        <v>9011</v>
      </c>
      <c r="B1814" s="3" t="s">
        <v>1968</v>
      </c>
      <c r="C1814" s="3" t="s">
        <v>1968</v>
      </c>
      <c r="D1814" s="3" t="s">
        <v>1966</v>
      </c>
      <c r="E1814" s="3" t="str">
        <v>Premier</v>
      </c>
      <c r="G1814" s="17">
        <v>6062</v>
      </c>
      <c r="H1814" s="17" t="s">
        <v>4529</v>
      </c>
    </row>
    <row r="1815" spans="1:8" x14ac:dyDescent="0.2">
      <c r="A1815" s="3">
        <v>9012</v>
      </c>
      <c r="B1815" s="3" t="s">
        <v>1968</v>
      </c>
      <c r="C1815" s="3" t="s">
        <v>1968</v>
      </c>
      <c r="D1815" s="3" t="s">
        <v>1966</v>
      </c>
      <c r="E1815" s="3" t="str">
        <v>Rances</v>
      </c>
      <c r="G1815" s="17">
        <v>6063</v>
      </c>
      <c r="H1815" s="17" t="s">
        <v>4529</v>
      </c>
    </row>
    <row r="1816" spans="1:8" x14ac:dyDescent="0.2">
      <c r="A1816" s="3">
        <v>9014</v>
      </c>
      <c r="B1816" s="3" t="s">
        <v>1968</v>
      </c>
      <c r="C1816" s="3" t="s">
        <v>1968</v>
      </c>
      <c r="D1816" s="3" t="s">
        <v>1966</v>
      </c>
      <c r="E1816" s="3" t="str">
        <v>Romainmôtier-Envy</v>
      </c>
      <c r="G1816" s="17">
        <v>6064</v>
      </c>
      <c r="H1816" s="17" t="s">
        <v>4529</v>
      </c>
    </row>
    <row r="1817" spans="1:8" x14ac:dyDescent="0.2">
      <c r="A1817" s="3">
        <v>9015</v>
      </c>
      <c r="B1817" s="3" t="s">
        <v>1968</v>
      </c>
      <c r="C1817" s="3" t="s">
        <v>1968</v>
      </c>
      <c r="D1817" s="3" t="s">
        <v>1966</v>
      </c>
      <c r="E1817" s="3" t="str">
        <v>Sergey</v>
      </c>
      <c r="G1817" s="17">
        <v>6066</v>
      </c>
      <c r="H1817" s="17" t="s">
        <v>4529</v>
      </c>
    </row>
    <row r="1818" spans="1:8" x14ac:dyDescent="0.2">
      <c r="A1818" s="3">
        <v>9016</v>
      </c>
      <c r="B1818" s="3" t="s">
        <v>1968</v>
      </c>
      <c r="C1818" s="3" t="s">
        <v>1968</v>
      </c>
      <c r="D1818" s="3" t="s">
        <v>1966</v>
      </c>
      <c r="E1818" s="3" t="str">
        <v>Valeyres-sous-Rances</v>
      </c>
      <c r="G1818" s="17">
        <v>6067</v>
      </c>
      <c r="H1818" s="17" t="s">
        <v>4535</v>
      </c>
    </row>
    <row r="1819" spans="1:8" x14ac:dyDescent="0.2">
      <c r="A1819" s="3">
        <v>9300</v>
      </c>
      <c r="B1819" s="3" t="s">
        <v>1969</v>
      </c>
      <c r="C1819" s="3" t="s">
        <v>1969</v>
      </c>
      <c r="D1819" s="3" t="s">
        <v>1966</v>
      </c>
      <c r="E1819" s="3" t="str">
        <v>Vallorbe</v>
      </c>
      <c r="G1819" s="17">
        <v>6068</v>
      </c>
      <c r="H1819" s="17" t="s">
        <v>4535</v>
      </c>
    </row>
    <row r="1820" spans="1:8" x14ac:dyDescent="0.2">
      <c r="A1820" s="3">
        <v>9305</v>
      </c>
      <c r="B1820" s="3" t="s">
        <v>1970</v>
      </c>
      <c r="C1820" s="3" t="s">
        <v>1971</v>
      </c>
      <c r="D1820" s="3" t="s">
        <v>1966</v>
      </c>
      <c r="E1820" s="3" t="str">
        <v>Vaulion</v>
      </c>
      <c r="G1820" s="17">
        <v>6072</v>
      </c>
      <c r="H1820" s="17" t="s">
        <v>4529</v>
      </c>
    </row>
    <row r="1821" spans="1:8" x14ac:dyDescent="0.2">
      <c r="A1821" s="3">
        <v>9034</v>
      </c>
      <c r="B1821" s="3" t="s">
        <v>1972</v>
      </c>
      <c r="C1821" s="3" t="s">
        <v>1972</v>
      </c>
      <c r="D1821" s="3" t="s">
        <v>1966</v>
      </c>
      <c r="E1821" s="3" t="str">
        <v>Vuiteboeuf</v>
      </c>
      <c r="G1821" s="17">
        <v>6073</v>
      </c>
      <c r="H1821" s="17" t="s">
        <v>4529</v>
      </c>
    </row>
    <row r="1822" spans="1:8" x14ac:dyDescent="0.2">
      <c r="A1822" s="3">
        <v>9036</v>
      </c>
      <c r="B1822" s="3" t="s">
        <v>1973</v>
      </c>
      <c r="C1822" s="3" t="s">
        <v>1972</v>
      </c>
      <c r="D1822" s="3" t="s">
        <v>1966</v>
      </c>
      <c r="E1822" s="3" t="str">
        <v>Corcelles-le-Jorat</v>
      </c>
      <c r="G1822" s="17">
        <v>6074</v>
      </c>
      <c r="H1822" s="17" t="s">
        <v>4529</v>
      </c>
    </row>
    <row r="1823" spans="1:8" x14ac:dyDescent="0.2">
      <c r="A1823" s="3">
        <v>9403</v>
      </c>
      <c r="B1823" s="3" t="s">
        <v>1974</v>
      </c>
      <c r="C1823" s="3" t="s">
        <v>1974</v>
      </c>
      <c r="D1823" s="3" t="s">
        <v>1966</v>
      </c>
      <c r="E1823" s="3" t="str">
        <v>Maracon</v>
      </c>
      <c r="G1823" s="17">
        <v>6078</v>
      </c>
      <c r="H1823" s="17" t="s">
        <v>4529</v>
      </c>
    </row>
    <row r="1824" spans="1:8" x14ac:dyDescent="0.2">
      <c r="A1824" s="3">
        <v>9402</v>
      </c>
      <c r="B1824" s="3" t="s">
        <v>1975</v>
      </c>
      <c r="C1824" s="3" t="s">
        <v>1975</v>
      </c>
      <c r="D1824" s="3" t="s">
        <v>1966</v>
      </c>
      <c r="E1824" s="3" t="str">
        <v>Montpreveyres</v>
      </c>
      <c r="G1824" s="17">
        <v>6083</v>
      </c>
      <c r="H1824" s="17" t="s">
        <v>4527</v>
      </c>
    </row>
    <row r="1825" spans="1:8" x14ac:dyDescent="0.2">
      <c r="A1825" s="3">
        <v>9400</v>
      </c>
      <c r="B1825" s="3" t="s">
        <v>1976</v>
      </c>
      <c r="C1825" s="3" t="s">
        <v>1976</v>
      </c>
      <c r="D1825" s="3" t="s">
        <v>1966</v>
      </c>
      <c r="E1825" s="3" t="str">
        <v>Ropraz</v>
      </c>
      <c r="G1825" s="17">
        <v>6084</v>
      </c>
      <c r="H1825" s="17" t="s">
        <v>4527</v>
      </c>
    </row>
    <row r="1826" spans="1:8" x14ac:dyDescent="0.2">
      <c r="A1826" s="3">
        <v>9404</v>
      </c>
      <c r="B1826" s="3" t="s">
        <v>1977</v>
      </c>
      <c r="C1826" s="3" t="s">
        <v>1977</v>
      </c>
      <c r="D1826" s="3" t="s">
        <v>1966</v>
      </c>
      <c r="E1826" s="3" t="str">
        <v>Servion</v>
      </c>
      <c r="G1826" s="17">
        <v>6085</v>
      </c>
      <c r="H1826" s="17" t="s">
        <v>4527</v>
      </c>
    </row>
    <row r="1827" spans="1:8" x14ac:dyDescent="0.2">
      <c r="A1827" s="3">
        <v>9323</v>
      </c>
      <c r="B1827" s="3" t="s">
        <v>1978</v>
      </c>
      <c r="C1827" s="3" t="s">
        <v>1978</v>
      </c>
      <c r="D1827" s="3" t="s">
        <v>1966</v>
      </c>
      <c r="E1827" s="3" t="str">
        <v>Vulliens</v>
      </c>
      <c r="G1827" s="17">
        <v>6086</v>
      </c>
      <c r="H1827" s="17" t="s">
        <v>4527</v>
      </c>
    </row>
    <row r="1828" spans="1:8" x14ac:dyDescent="0.2">
      <c r="A1828" s="3">
        <v>9327</v>
      </c>
      <c r="B1828" s="3" t="s">
        <v>1979</v>
      </c>
      <c r="C1828" s="3" t="s">
        <v>1979</v>
      </c>
      <c r="D1828" s="3" t="s">
        <v>1966</v>
      </c>
      <c r="E1828" s="3" t="str">
        <v>Jorat-Menthue</v>
      </c>
      <c r="G1828" s="17">
        <v>6102</v>
      </c>
      <c r="H1828" s="17" t="s">
        <v>4529</v>
      </c>
    </row>
    <row r="1829" spans="1:8" x14ac:dyDescent="0.2">
      <c r="A1829" s="3">
        <v>9033</v>
      </c>
      <c r="B1829" s="3" t="s">
        <v>1980</v>
      </c>
      <c r="C1829" s="3" t="s">
        <v>1980</v>
      </c>
      <c r="D1829" s="3" t="s">
        <v>1966</v>
      </c>
      <c r="E1829" s="3" t="str">
        <v>Oron</v>
      </c>
      <c r="G1829" s="17">
        <v>6103</v>
      </c>
      <c r="H1829" s="17" t="s">
        <v>4529</v>
      </c>
    </row>
    <row r="1830" spans="1:8" x14ac:dyDescent="0.2">
      <c r="A1830" s="3">
        <v>9434</v>
      </c>
      <c r="B1830" s="3" t="s">
        <v>1981</v>
      </c>
      <c r="C1830" s="3" t="s">
        <v>1982</v>
      </c>
      <c r="D1830" s="3" t="s">
        <v>1966</v>
      </c>
      <c r="E1830" s="3" t="str">
        <v>Jorat-Mézières</v>
      </c>
      <c r="G1830" s="17">
        <v>6105</v>
      </c>
      <c r="H1830" s="17" t="s">
        <v>4529</v>
      </c>
    </row>
    <row r="1831" spans="1:8" x14ac:dyDescent="0.2">
      <c r="A1831" s="3">
        <v>9435</v>
      </c>
      <c r="B1831" s="3" t="s">
        <v>1983</v>
      </c>
      <c r="C1831" s="3" t="s">
        <v>1982</v>
      </c>
      <c r="D1831" s="3" t="s">
        <v>1966</v>
      </c>
      <c r="E1831" s="3" t="str">
        <v>Champtauroz</v>
      </c>
      <c r="G1831" s="17">
        <v>6106</v>
      </c>
      <c r="H1831" s="17" t="s">
        <v>4529</v>
      </c>
    </row>
    <row r="1832" spans="1:8" x14ac:dyDescent="0.2">
      <c r="A1832" s="3">
        <v>9436</v>
      </c>
      <c r="B1832" s="3" t="s">
        <v>1984</v>
      </c>
      <c r="C1832" s="3" t="s">
        <v>1984</v>
      </c>
      <c r="D1832" s="3" t="s">
        <v>1966</v>
      </c>
      <c r="E1832" s="3" t="str">
        <v>Chevroux</v>
      </c>
      <c r="G1832" s="17">
        <v>6110</v>
      </c>
      <c r="H1832" s="17" t="s">
        <v>4529</v>
      </c>
    </row>
    <row r="1833" spans="1:8" x14ac:dyDescent="0.2">
      <c r="A1833" s="3">
        <v>9411</v>
      </c>
      <c r="B1833" s="3" t="s">
        <v>1938</v>
      </c>
      <c r="C1833" s="3" t="s">
        <v>1985</v>
      </c>
      <c r="D1833" s="3" t="s">
        <v>1966</v>
      </c>
      <c r="E1833" s="3" t="str">
        <v>Corcelles-près-Payerne</v>
      </c>
      <c r="G1833" s="17">
        <v>6112</v>
      </c>
      <c r="H1833" s="17" t="s">
        <v>4529</v>
      </c>
    </row>
    <row r="1834" spans="1:8" x14ac:dyDescent="0.2">
      <c r="A1834" s="3">
        <v>9442</v>
      </c>
      <c r="B1834" s="3" t="s">
        <v>1985</v>
      </c>
      <c r="C1834" s="3" t="s">
        <v>1985</v>
      </c>
      <c r="D1834" s="3" t="s">
        <v>1966</v>
      </c>
      <c r="E1834" s="3" t="str">
        <v>Grandcour</v>
      </c>
      <c r="G1834" s="17">
        <v>6113</v>
      </c>
      <c r="H1834" s="17" t="s">
        <v>4529</v>
      </c>
    </row>
    <row r="1835" spans="1:8" x14ac:dyDescent="0.2">
      <c r="A1835" s="3">
        <v>9444</v>
      </c>
      <c r="B1835" s="3" t="s">
        <v>1986</v>
      </c>
      <c r="C1835" s="3" t="s">
        <v>1986</v>
      </c>
      <c r="D1835" s="3" t="s">
        <v>1966</v>
      </c>
      <c r="E1835" s="3" t="str">
        <v>Henniez</v>
      </c>
      <c r="G1835" s="17">
        <v>6114</v>
      </c>
      <c r="H1835" s="17" t="s">
        <v>4529</v>
      </c>
    </row>
    <row r="1836" spans="1:8" x14ac:dyDescent="0.2">
      <c r="A1836" s="3">
        <v>9424</v>
      </c>
      <c r="B1836" s="3" t="s">
        <v>1987</v>
      </c>
      <c r="C1836" s="3" t="s">
        <v>1987</v>
      </c>
      <c r="D1836" s="3" t="s">
        <v>1966</v>
      </c>
      <c r="E1836" s="3" t="str">
        <v>Missy</v>
      </c>
      <c r="G1836" s="17">
        <v>6122</v>
      </c>
      <c r="H1836" s="17" t="s">
        <v>4529</v>
      </c>
    </row>
    <row r="1837" spans="1:8" x14ac:dyDescent="0.2">
      <c r="A1837" s="3">
        <v>9430</v>
      </c>
      <c r="B1837" s="3" t="s">
        <v>1988</v>
      </c>
      <c r="C1837" s="3" t="s">
        <v>1989</v>
      </c>
      <c r="D1837" s="3" t="s">
        <v>1966</v>
      </c>
      <c r="E1837" s="3" t="str">
        <v>Payerne</v>
      </c>
      <c r="G1837" s="17">
        <v>6123</v>
      </c>
      <c r="H1837" s="17" t="s">
        <v>4529</v>
      </c>
    </row>
    <row r="1838" spans="1:8" x14ac:dyDescent="0.2">
      <c r="A1838" s="3">
        <v>9422</v>
      </c>
      <c r="B1838" s="3" t="s">
        <v>1990</v>
      </c>
      <c r="C1838" s="3" t="s">
        <v>1991</v>
      </c>
      <c r="D1838" s="3" t="s">
        <v>1966</v>
      </c>
      <c r="E1838" s="3" t="str">
        <v>Trey</v>
      </c>
      <c r="G1838" s="17">
        <v>6125</v>
      </c>
      <c r="H1838" s="17" t="s">
        <v>4529</v>
      </c>
    </row>
    <row r="1839" spans="1:8" x14ac:dyDescent="0.2">
      <c r="A1839" s="3">
        <v>9423</v>
      </c>
      <c r="B1839" s="3" t="s">
        <v>1992</v>
      </c>
      <c r="C1839" s="3" t="s">
        <v>1991</v>
      </c>
      <c r="D1839" s="3" t="s">
        <v>1966</v>
      </c>
      <c r="E1839" s="3" t="str">
        <v>Treytorrens (Payerne)</v>
      </c>
      <c r="G1839" s="17">
        <v>6126</v>
      </c>
      <c r="H1839" s="17" t="s">
        <v>4529</v>
      </c>
    </row>
    <row r="1840" spans="1:8" x14ac:dyDescent="0.2">
      <c r="A1840" s="3">
        <v>9425</v>
      </c>
      <c r="B1840" s="3" t="s">
        <v>1991</v>
      </c>
      <c r="C1840" s="3" t="s">
        <v>1991</v>
      </c>
      <c r="D1840" s="3" t="s">
        <v>1966</v>
      </c>
      <c r="E1840" s="3" t="str">
        <v>Villarzel</v>
      </c>
      <c r="G1840" s="17">
        <v>6130</v>
      </c>
      <c r="H1840" s="17" t="s">
        <v>4528</v>
      </c>
    </row>
    <row r="1841" spans="1:8" x14ac:dyDescent="0.2">
      <c r="A1841" s="3">
        <v>9443</v>
      </c>
      <c r="B1841" s="3" t="s">
        <v>1993</v>
      </c>
      <c r="C1841" s="3" t="s">
        <v>1993</v>
      </c>
      <c r="D1841" s="3" t="s">
        <v>1966</v>
      </c>
      <c r="E1841" s="3" t="str">
        <v>Valbroye</v>
      </c>
      <c r="G1841" s="17">
        <v>6132</v>
      </c>
      <c r="H1841" s="17" t="s">
        <v>4528</v>
      </c>
    </row>
    <row r="1842" spans="1:8" x14ac:dyDescent="0.2">
      <c r="A1842" s="3">
        <v>9450</v>
      </c>
      <c r="B1842" s="3" t="s">
        <v>1994</v>
      </c>
      <c r="C1842" s="3" t="s">
        <v>1995</v>
      </c>
      <c r="D1842" s="3" t="s">
        <v>1966</v>
      </c>
      <c r="E1842" s="3" t="str">
        <v>Château-d'Oex</v>
      </c>
      <c r="G1842" s="17">
        <v>6133</v>
      </c>
      <c r="H1842" s="17" t="s">
        <v>4528</v>
      </c>
    </row>
    <row r="1843" spans="1:8" x14ac:dyDescent="0.2">
      <c r="A1843" s="3">
        <v>9450</v>
      </c>
      <c r="B1843" s="3" t="s">
        <v>1996</v>
      </c>
      <c r="C1843" s="3" t="s">
        <v>1995</v>
      </c>
      <c r="D1843" s="3" t="s">
        <v>1966</v>
      </c>
      <c r="E1843" s="3" t="str">
        <v>Rossinière</v>
      </c>
      <c r="G1843" s="17">
        <v>6142</v>
      </c>
      <c r="H1843" s="17" t="s">
        <v>4528</v>
      </c>
    </row>
    <row r="1844" spans="1:8" x14ac:dyDescent="0.2">
      <c r="A1844" s="3">
        <v>9452</v>
      </c>
      <c r="B1844" s="3" t="s">
        <v>1997</v>
      </c>
      <c r="C1844" s="3" t="s">
        <v>1995</v>
      </c>
      <c r="D1844" s="3" t="s">
        <v>1966</v>
      </c>
      <c r="E1844" s="3" t="str">
        <v>Rougemont</v>
      </c>
      <c r="G1844" s="17">
        <v>6143</v>
      </c>
      <c r="H1844" s="17" t="s">
        <v>4528</v>
      </c>
    </row>
    <row r="1845" spans="1:8" x14ac:dyDescent="0.2">
      <c r="A1845" s="3">
        <v>9464</v>
      </c>
      <c r="B1845" s="3" t="s">
        <v>1998</v>
      </c>
      <c r="C1845" s="3" t="s">
        <v>1995</v>
      </c>
      <c r="D1845" s="3" t="s">
        <v>1966</v>
      </c>
      <c r="E1845" s="3" t="str">
        <v>Allaman</v>
      </c>
      <c r="G1845" s="17">
        <v>6144</v>
      </c>
      <c r="H1845" s="17" t="s">
        <v>4528</v>
      </c>
    </row>
    <row r="1846" spans="1:8" x14ac:dyDescent="0.2">
      <c r="A1846" s="3">
        <v>9453</v>
      </c>
      <c r="B1846" s="3" t="s">
        <v>1999</v>
      </c>
      <c r="C1846" s="3" t="s">
        <v>1999</v>
      </c>
      <c r="D1846" s="3" t="s">
        <v>1966</v>
      </c>
      <c r="E1846" s="3" t="str">
        <v>Bursinel</v>
      </c>
      <c r="G1846" s="17">
        <v>6145</v>
      </c>
      <c r="H1846" s="17" t="s">
        <v>4528</v>
      </c>
    </row>
    <row r="1847" spans="1:8" x14ac:dyDescent="0.2">
      <c r="A1847" s="3">
        <v>9437</v>
      </c>
      <c r="B1847" s="3" t="s">
        <v>2000</v>
      </c>
      <c r="C1847" s="3" t="s">
        <v>2001</v>
      </c>
      <c r="D1847" s="3" t="s">
        <v>1966</v>
      </c>
      <c r="E1847" s="3" t="str">
        <v>Bursins</v>
      </c>
      <c r="G1847" s="17">
        <v>6146</v>
      </c>
      <c r="H1847" s="17" t="s">
        <v>4528</v>
      </c>
    </row>
    <row r="1848" spans="1:8" x14ac:dyDescent="0.2">
      <c r="A1848" s="3">
        <v>9451</v>
      </c>
      <c r="B1848" s="3" t="s">
        <v>2002</v>
      </c>
      <c r="C1848" s="3" t="s">
        <v>2003</v>
      </c>
      <c r="D1848" s="3" t="s">
        <v>1966</v>
      </c>
      <c r="E1848" s="3" t="str">
        <v>Burtigny</v>
      </c>
      <c r="G1848" s="17">
        <v>6147</v>
      </c>
      <c r="H1848" s="17" t="s">
        <v>4528</v>
      </c>
    </row>
    <row r="1849" spans="1:8" x14ac:dyDescent="0.2">
      <c r="A1849" s="3">
        <v>9462</v>
      </c>
      <c r="B1849" s="3" t="s">
        <v>2004</v>
      </c>
      <c r="C1849" s="3" t="s">
        <v>2003</v>
      </c>
      <c r="D1849" s="3" t="s">
        <v>1966</v>
      </c>
      <c r="E1849" s="3" t="str">
        <v>Dully</v>
      </c>
      <c r="G1849" s="17">
        <v>6152</v>
      </c>
      <c r="H1849" s="17" t="s">
        <v>4528</v>
      </c>
    </row>
    <row r="1850" spans="1:8" x14ac:dyDescent="0.2">
      <c r="A1850" s="3">
        <v>9463</v>
      </c>
      <c r="B1850" s="3" t="s">
        <v>2005</v>
      </c>
      <c r="C1850" s="3" t="s">
        <v>2003</v>
      </c>
      <c r="D1850" s="3" t="s">
        <v>1966</v>
      </c>
      <c r="E1850" s="3" t="str">
        <v>Essertines-sur-Rolle</v>
      </c>
      <c r="G1850" s="17">
        <v>6153</v>
      </c>
      <c r="H1850" s="17" t="s">
        <v>4528</v>
      </c>
    </row>
    <row r="1851" spans="1:8" x14ac:dyDescent="0.2">
      <c r="A1851" s="3">
        <v>9445</v>
      </c>
      <c r="B1851" s="3" t="s">
        <v>2006</v>
      </c>
      <c r="C1851" s="3" t="s">
        <v>2006</v>
      </c>
      <c r="D1851" s="3" t="s">
        <v>1966</v>
      </c>
      <c r="E1851" s="3" t="str">
        <v>Gilly</v>
      </c>
      <c r="G1851" s="17">
        <v>6154</v>
      </c>
      <c r="H1851" s="17" t="s">
        <v>4528</v>
      </c>
    </row>
    <row r="1852" spans="1:8" x14ac:dyDescent="0.2">
      <c r="A1852" s="3">
        <v>9464</v>
      </c>
      <c r="B1852" s="3" t="s">
        <v>2007</v>
      </c>
      <c r="C1852" s="3" t="s">
        <v>2008</v>
      </c>
      <c r="D1852" s="3" t="s">
        <v>1966</v>
      </c>
      <c r="E1852" s="3" t="str">
        <v>Luins</v>
      </c>
      <c r="G1852" s="17">
        <v>6156</v>
      </c>
      <c r="H1852" s="17" t="s">
        <v>4528</v>
      </c>
    </row>
    <row r="1853" spans="1:8" x14ac:dyDescent="0.2">
      <c r="A1853" s="3">
        <v>9470</v>
      </c>
      <c r="B1853" s="3" t="s">
        <v>2009</v>
      </c>
      <c r="C1853" s="3" t="s">
        <v>2010</v>
      </c>
      <c r="D1853" s="3" t="s">
        <v>1966</v>
      </c>
      <c r="E1853" s="3" t="str">
        <v>Mont-sur-Rolle</v>
      </c>
      <c r="G1853" s="17">
        <v>6162</v>
      </c>
      <c r="H1853" s="17" t="s">
        <v>4529</v>
      </c>
    </row>
    <row r="1854" spans="1:8" x14ac:dyDescent="0.2">
      <c r="A1854" s="3">
        <v>9473</v>
      </c>
      <c r="B1854" s="3" t="s">
        <v>2011</v>
      </c>
      <c r="C1854" s="3" t="s">
        <v>2011</v>
      </c>
      <c r="D1854" s="3" t="s">
        <v>1966</v>
      </c>
      <c r="E1854" s="3" t="str">
        <v>Perroy</v>
      </c>
      <c r="G1854" s="17">
        <v>6163</v>
      </c>
      <c r="H1854" s="17" t="s">
        <v>4529</v>
      </c>
    </row>
    <row r="1855" spans="1:8" x14ac:dyDescent="0.2">
      <c r="A1855" s="3">
        <v>9470</v>
      </c>
      <c r="B1855" s="3" t="s">
        <v>2012</v>
      </c>
      <c r="C1855" s="3" t="s">
        <v>2013</v>
      </c>
      <c r="D1855" s="3" t="s">
        <v>1966</v>
      </c>
      <c r="E1855" s="3" t="str">
        <v>Rolle</v>
      </c>
      <c r="G1855" s="17">
        <v>6166</v>
      </c>
      <c r="H1855" s="17" t="s">
        <v>4529</v>
      </c>
    </row>
    <row r="1856" spans="1:8" x14ac:dyDescent="0.2">
      <c r="A1856" s="3">
        <v>9472</v>
      </c>
      <c r="B1856" s="3" t="s">
        <v>2013</v>
      </c>
      <c r="C1856" s="3" t="s">
        <v>2013</v>
      </c>
      <c r="D1856" s="3" t="s">
        <v>1966</v>
      </c>
      <c r="E1856" s="3" t="str">
        <v>Tartegnin</v>
      </c>
      <c r="G1856" s="17">
        <v>6167</v>
      </c>
      <c r="H1856" s="17" t="s">
        <v>4529</v>
      </c>
    </row>
    <row r="1857" spans="1:8" x14ac:dyDescent="0.2">
      <c r="A1857" s="3">
        <v>9472</v>
      </c>
      <c r="B1857" s="3" t="s">
        <v>2014</v>
      </c>
      <c r="C1857" s="3" t="s">
        <v>2013</v>
      </c>
      <c r="D1857" s="3" t="s">
        <v>1966</v>
      </c>
      <c r="E1857" s="3" t="str">
        <v>Vinzel</v>
      </c>
      <c r="G1857" s="17">
        <v>6170</v>
      </c>
      <c r="H1857" s="17" t="s">
        <v>4529</v>
      </c>
    </row>
    <row r="1858" spans="1:8" x14ac:dyDescent="0.2">
      <c r="A1858" s="3">
        <v>9465</v>
      </c>
      <c r="B1858" s="3" t="s">
        <v>2015</v>
      </c>
      <c r="C1858" s="3" t="s">
        <v>2016</v>
      </c>
      <c r="D1858" s="3" t="s">
        <v>1966</v>
      </c>
      <c r="E1858" s="3" t="str">
        <v>L'Abbaye</v>
      </c>
      <c r="G1858" s="17">
        <v>6173</v>
      </c>
      <c r="H1858" s="17" t="s">
        <v>4529</v>
      </c>
    </row>
    <row r="1859" spans="1:8" x14ac:dyDescent="0.2">
      <c r="A1859" s="3">
        <v>9466</v>
      </c>
      <c r="B1859" s="3" t="s">
        <v>2016</v>
      </c>
      <c r="C1859" s="3" t="s">
        <v>2016</v>
      </c>
      <c r="D1859" s="3" t="s">
        <v>1966</v>
      </c>
      <c r="E1859" s="3" t="str">
        <v>Le Chenit</v>
      </c>
      <c r="G1859" s="17">
        <v>6174</v>
      </c>
      <c r="H1859" s="17" t="s">
        <v>4535</v>
      </c>
    </row>
    <row r="1860" spans="1:8" x14ac:dyDescent="0.2">
      <c r="A1860" s="3">
        <v>9467</v>
      </c>
      <c r="B1860" s="3" t="s">
        <v>2017</v>
      </c>
      <c r="C1860" s="3" t="s">
        <v>2016</v>
      </c>
      <c r="D1860" s="3" t="s">
        <v>1966</v>
      </c>
      <c r="E1860" s="3" t="str">
        <v>Le Lieu</v>
      </c>
      <c r="G1860" s="17">
        <v>6182</v>
      </c>
      <c r="H1860" s="17" t="s">
        <v>4529</v>
      </c>
    </row>
    <row r="1861" spans="1:8" x14ac:dyDescent="0.2">
      <c r="A1861" s="3">
        <v>9468</v>
      </c>
      <c r="B1861" s="3" t="s">
        <v>2018</v>
      </c>
      <c r="C1861" s="3" t="s">
        <v>2016</v>
      </c>
      <c r="D1861" s="3" t="s">
        <v>1966</v>
      </c>
      <c r="E1861" s="3" t="str">
        <v>Chardonne</v>
      </c>
      <c r="G1861" s="17">
        <v>6192</v>
      </c>
      <c r="H1861" s="17" t="s">
        <v>4520</v>
      </c>
    </row>
    <row r="1862" spans="1:8" x14ac:dyDescent="0.2">
      <c r="A1862" s="3">
        <v>9469</v>
      </c>
      <c r="B1862" s="3" t="s">
        <v>2019</v>
      </c>
      <c r="C1862" s="3" t="s">
        <v>2016</v>
      </c>
      <c r="D1862" s="3" t="s">
        <v>1966</v>
      </c>
      <c r="E1862" s="3" t="str">
        <v>Corseaux</v>
      </c>
      <c r="G1862" s="17">
        <v>6196</v>
      </c>
      <c r="H1862" s="17" t="s">
        <v>4520</v>
      </c>
    </row>
    <row r="1863" spans="1:8" x14ac:dyDescent="0.2">
      <c r="A1863" s="3">
        <v>9475</v>
      </c>
      <c r="B1863" s="3" t="s">
        <v>2020</v>
      </c>
      <c r="C1863" s="3" t="s">
        <v>2020</v>
      </c>
      <c r="D1863" s="3" t="s">
        <v>1966</v>
      </c>
      <c r="E1863" s="3" t="str">
        <v>Corsier-sur-Vevey</v>
      </c>
      <c r="G1863" s="17">
        <v>6197</v>
      </c>
      <c r="H1863" s="17" t="s">
        <v>4520</v>
      </c>
    </row>
    <row r="1864" spans="1:8" x14ac:dyDescent="0.2">
      <c r="A1864" s="3">
        <v>9476</v>
      </c>
      <c r="B1864" s="3" t="s">
        <v>2021</v>
      </c>
      <c r="C1864" s="3" t="s">
        <v>2022</v>
      </c>
      <c r="D1864" s="3" t="s">
        <v>1966</v>
      </c>
      <c r="E1864" s="3" t="str">
        <v>Jongny</v>
      </c>
      <c r="G1864" s="17">
        <v>6203</v>
      </c>
      <c r="H1864" s="17" t="s">
        <v>4529</v>
      </c>
    </row>
    <row r="1865" spans="1:8" x14ac:dyDescent="0.2">
      <c r="A1865" s="3">
        <v>9476</v>
      </c>
      <c r="B1865" s="3" t="s">
        <v>2023</v>
      </c>
      <c r="C1865" s="3" t="s">
        <v>2022</v>
      </c>
      <c r="D1865" s="3" t="s">
        <v>1966</v>
      </c>
      <c r="E1865" s="3" t="str">
        <v>Montreux</v>
      </c>
      <c r="G1865" s="17">
        <v>6204</v>
      </c>
      <c r="H1865" s="17" t="s">
        <v>4529</v>
      </c>
    </row>
    <row r="1866" spans="1:8" x14ac:dyDescent="0.2">
      <c r="A1866" s="3">
        <v>9477</v>
      </c>
      <c r="B1866" s="3" t="s">
        <v>2024</v>
      </c>
      <c r="C1866" s="3" t="s">
        <v>2022</v>
      </c>
      <c r="D1866" s="3" t="s">
        <v>1966</v>
      </c>
      <c r="E1866" s="3" t="str">
        <v>La Tour-de-Peilz</v>
      </c>
      <c r="G1866" s="17">
        <v>6205</v>
      </c>
      <c r="H1866" s="17" t="s">
        <v>4529</v>
      </c>
    </row>
    <row r="1867" spans="1:8" x14ac:dyDescent="0.2">
      <c r="A1867" s="3">
        <v>9478</v>
      </c>
      <c r="B1867" s="3" t="s">
        <v>2025</v>
      </c>
      <c r="C1867" s="3" t="s">
        <v>2022</v>
      </c>
      <c r="D1867" s="3" t="s">
        <v>1966</v>
      </c>
      <c r="E1867" s="3" t="str">
        <v>Vevey</v>
      </c>
      <c r="G1867" s="17">
        <v>6206</v>
      </c>
      <c r="H1867" s="17" t="s">
        <v>4529</v>
      </c>
    </row>
    <row r="1868" spans="1:8" x14ac:dyDescent="0.2">
      <c r="A1868" s="3">
        <v>9479</v>
      </c>
      <c r="B1868" s="3" t="s">
        <v>2026</v>
      </c>
      <c r="C1868" s="3" t="s">
        <v>2022</v>
      </c>
      <c r="D1868" s="3" t="s">
        <v>1966</v>
      </c>
      <c r="E1868" s="3" t="str">
        <v>Veytaux</v>
      </c>
      <c r="G1868" s="17">
        <v>6207</v>
      </c>
      <c r="H1868" s="17" t="s">
        <v>4529</v>
      </c>
    </row>
    <row r="1869" spans="1:8" x14ac:dyDescent="0.2">
      <c r="A1869" s="3">
        <v>9479</v>
      </c>
      <c r="B1869" s="3" t="s">
        <v>2027</v>
      </c>
      <c r="C1869" s="3" t="s">
        <v>2022</v>
      </c>
      <c r="D1869" s="3" t="s">
        <v>1966</v>
      </c>
      <c r="E1869" s="3" t="str">
        <v>Blonay - Saint-Légier</v>
      </c>
      <c r="G1869" s="17">
        <v>6208</v>
      </c>
      <c r="H1869" s="17" t="s">
        <v>4529</v>
      </c>
    </row>
    <row r="1870" spans="1:8" x14ac:dyDescent="0.2">
      <c r="A1870" s="3">
        <v>9479</v>
      </c>
      <c r="B1870" s="3" t="s">
        <v>2028</v>
      </c>
      <c r="C1870" s="3" t="s">
        <v>2022</v>
      </c>
      <c r="D1870" s="3" t="s">
        <v>1966</v>
      </c>
      <c r="E1870" s="3" t="str">
        <v>Belmont-sur-Yverdon</v>
      </c>
      <c r="G1870" s="17">
        <v>6210</v>
      </c>
      <c r="H1870" s="17" t="s">
        <v>4529</v>
      </c>
    </row>
    <row r="1871" spans="1:8" x14ac:dyDescent="0.2">
      <c r="A1871" s="3">
        <v>7310</v>
      </c>
      <c r="B1871" s="3" t="s">
        <v>2029</v>
      </c>
      <c r="C1871" s="3" t="s">
        <v>2029</v>
      </c>
      <c r="D1871" s="3" t="s">
        <v>1966</v>
      </c>
      <c r="E1871" s="3" t="str">
        <v>Bioley-Magnoux</v>
      </c>
      <c r="G1871" s="17">
        <v>6211</v>
      </c>
      <c r="H1871" s="17" t="s">
        <v>4532</v>
      </c>
    </row>
    <row r="1872" spans="1:8" x14ac:dyDescent="0.2">
      <c r="A1872" s="3">
        <v>8890</v>
      </c>
      <c r="B1872" s="3" t="s">
        <v>2030</v>
      </c>
      <c r="C1872" s="3" t="s">
        <v>2030</v>
      </c>
      <c r="D1872" s="3" t="s">
        <v>1966</v>
      </c>
      <c r="E1872" s="3" t="str">
        <v>Chamblon</v>
      </c>
      <c r="G1872" s="17">
        <v>6212</v>
      </c>
      <c r="H1872" s="17" t="s">
        <v>4532</v>
      </c>
    </row>
    <row r="1873" spans="1:8" x14ac:dyDescent="0.2">
      <c r="A1873" s="3">
        <v>8893</v>
      </c>
      <c r="B1873" s="3" t="s">
        <v>2031</v>
      </c>
      <c r="C1873" s="3" t="s">
        <v>2030</v>
      </c>
      <c r="D1873" s="3" t="s">
        <v>1966</v>
      </c>
      <c r="E1873" s="3" t="str">
        <v>Champvent</v>
      </c>
      <c r="G1873" s="17">
        <v>6213</v>
      </c>
      <c r="H1873" s="17" t="s">
        <v>4532</v>
      </c>
    </row>
    <row r="1874" spans="1:8" x14ac:dyDescent="0.2">
      <c r="A1874" s="3">
        <v>8894</v>
      </c>
      <c r="B1874" s="3" t="s">
        <v>2032</v>
      </c>
      <c r="C1874" s="3" t="s">
        <v>2030</v>
      </c>
      <c r="D1874" s="3" t="s">
        <v>1966</v>
      </c>
      <c r="E1874" s="3" t="str">
        <v>Chavannes-le-Chêne</v>
      </c>
      <c r="G1874" s="17">
        <v>6214</v>
      </c>
      <c r="H1874" s="17" t="s">
        <v>4529</v>
      </c>
    </row>
    <row r="1875" spans="1:8" x14ac:dyDescent="0.2">
      <c r="A1875" s="3">
        <v>8895</v>
      </c>
      <c r="B1875" s="3" t="s">
        <v>2033</v>
      </c>
      <c r="C1875" s="3" t="s">
        <v>2030</v>
      </c>
      <c r="D1875" s="3" t="s">
        <v>1966</v>
      </c>
      <c r="E1875" s="3" t="str">
        <v>Chêne-Pâquier</v>
      </c>
      <c r="G1875" s="17">
        <v>6215</v>
      </c>
      <c r="H1875" s="17" t="s">
        <v>4529</v>
      </c>
    </row>
    <row r="1876" spans="1:8" x14ac:dyDescent="0.2">
      <c r="A1876" s="3">
        <v>8896</v>
      </c>
      <c r="B1876" s="3" t="s">
        <v>2034</v>
      </c>
      <c r="C1876" s="3" t="s">
        <v>2030</v>
      </c>
      <c r="D1876" s="3" t="s">
        <v>1966</v>
      </c>
      <c r="E1876" s="3" t="str">
        <v>Cheseaux-Noréaz</v>
      </c>
      <c r="G1876" s="17">
        <v>6216</v>
      </c>
      <c r="H1876" s="17" t="s">
        <v>4529</v>
      </c>
    </row>
    <row r="1877" spans="1:8" x14ac:dyDescent="0.2">
      <c r="A1877" s="3">
        <v>8897</v>
      </c>
      <c r="B1877" s="3" t="s">
        <v>2035</v>
      </c>
      <c r="C1877" s="3" t="s">
        <v>2030</v>
      </c>
      <c r="D1877" s="3" t="s">
        <v>1966</v>
      </c>
      <c r="E1877" s="3" t="str">
        <v>Cronay</v>
      </c>
      <c r="G1877" s="17">
        <v>6217</v>
      </c>
      <c r="H1877" s="17" t="s">
        <v>4529</v>
      </c>
    </row>
    <row r="1878" spans="1:8" x14ac:dyDescent="0.2">
      <c r="A1878" s="3">
        <v>8898</v>
      </c>
      <c r="B1878" s="3" t="s">
        <v>2036</v>
      </c>
      <c r="C1878" s="3" t="s">
        <v>2030</v>
      </c>
      <c r="D1878" s="3" t="s">
        <v>1966</v>
      </c>
      <c r="E1878" s="3" t="str">
        <v>Cuarny</v>
      </c>
      <c r="G1878" s="17">
        <v>6218</v>
      </c>
      <c r="H1878" s="17" t="s">
        <v>4528</v>
      </c>
    </row>
    <row r="1879" spans="1:8" x14ac:dyDescent="0.2">
      <c r="A1879" s="3">
        <v>7325</v>
      </c>
      <c r="B1879" s="3" t="s">
        <v>2037</v>
      </c>
      <c r="C1879" s="3" t="s">
        <v>2038</v>
      </c>
      <c r="D1879" s="3" t="s">
        <v>1966</v>
      </c>
      <c r="E1879" s="3" t="str">
        <v>Démoret</v>
      </c>
      <c r="G1879" s="17">
        <v>6221</v>
      </c>
      <c r="H1879" s="17" t="s">
        <v>4532</v>
      </c>
    </row>
    <row r="1880" spans="1:8" x14ac:dyDescent="0.2">
      <c r="A1880" s="3">
        <v>7326</v>
      </c>
      <c r="B1880" s="3" t="s">
        <v>2039</v>
      </c>
      <c r="C1880" s="3" t="s">
        <v>2038</v>
      </c>
      <c r="D1880" s="3" t="s">
        <v>1966</v>
      </c>
      <c r="E1880" s="3" t="str">
        <v>Donneloye</v>
      </c>
      <c r="G1880" s="17">
        <v>6222</v>
      </c>
      <c r="H1880" s="17" t="s">
        <v>4532</v>
      </c>
    </row>
    <row r="1881" spans="1:8" x14ac:dyDescent="0.2">
      <c r="A1881" s="3">
        <v>8886</v>
      </c>
      <c r="B1881" s="3" t="s">
        <v>2040</v>
      </c>
      <c r="C1881" s="3" t="s">
        <v>2038</v>
      </c>
      <c r="D1881" s="3" t="s">
        <v>1966</v>
      </c>
      <c r="E1881" s="3" t="str">
        <v>Ependes (VD)</v>
      </c>
      <c r="G1881" s="17">
        <v>6231</v>
      </c>
      <c r="H1881" s="17" t="s">
        <v>4532</v>
      </c>
    </row>
    <row r="1882" spans="1:8" x14ac:dyDescent="0.2">
      <c r="A1882" s="3">
        <v>8887</v>
      </c>
      <c r="B1882" s="3" t="s">
        <v>2038</v>
      </c>
      <c r="C1882" s="3" t="s">
        <v>2038</v>
      </c>
      <c r="D1882" s="3" t="s">
        <v>1966</v>
      </c>
      <c r="E1882" s="3" t="str">
        <v>Mathod</v>
      </c>
      <c r="G1882" s="17">
        <v>6232</v>
      </c>
      <c r="H1882" s="17" t="s">
        <v>4532</v>
      </c>
    </row>
    <row r="1883" spans="1:8" x14ac:dyDescent="0.2">
      <c r="A1883" s="3">
        <v>8888</v>
      </c>
      <c r="B1883" s="3" t="s">
        <v>2041</v>
      </c>
      <c r="C1883" s="3" t="s">
        <v>2038</v>
      </c>
      <c r="D1883" s="3" t="s">
        <v>1966</v>
      </c>
      <c r="E1883" s="3" t="str">
        <v>Molondin</v>
      </c>
      <c r="G1883" s="17">
        <v>6233</v>
      </c>
      <c r="H1883" s="17" t="s">
        <v>4532</v>
      </c>
    </row>
    <row r="1884" spans="1:8" x14ac:dyDescent="0.2">
      <c r="A1884" s="3">
        <v>8889</v>
      </c>
      <c r="B1884" s="3" t="s">
        <v>2042</v>
      </c>
      <c r="C1884" s="3" t="s">
        <v>2038</v>
      </c>
      <c r="D1884" s="3" t="s">
        <v>1966</v>
      </c>
      <c r="E1884" s="3" t="str">
        <v>Montagny-près-Yverdon</v>
      </c>
      <c r="G1884" s="17">
        <v>6234</v>
      </c>
      <c r="H1884" s="17" t="s">
        <v>4532</v>
      </c>
    </row>
    <row r="1885" spans="1:8" x14ac:dyDescent="0.2">
      <c r="A1885" s="3">
        <v>7312</v>
      </c>
      <c r="B1885" s="3" t="s">
        <v>2043</v>
      </c>
      <c r="C1885" s="3" t="s">
        <v>2043</v>
      </c>
      <c r="D1885" s="3" t="s">
        <v>1966</v>
      </c>
      <c r="E1885" s="3" t="str">
        <v>Oppens</v>
      </c>
      <c r="G1885" s="17">
        <v>6235</v>
      </c>
      <c r="H1885" s="17" t="s">
        <v>4532</v>
      </c>
    </row>
    <row r="1886" spans="1:8" x14ac:dyDescent="0.2">
      <c r="A1886" s="3">
        <v>7313</v>
      </c>
      <c r="B1886" s="3" t="s">
        <v>2044</v>
      </c>
      <c r="C1886" s="3" t="s">
        <v>2043</v>
      </c>
      <c r="D1886" s="3" t="s">
        <v>1966</v>
      </c>
      <c r="E1886" s="3" t="str">
        <v>Orges</v>
      </c>
      <c r="G1886" s="17">
        <v>6236</v>
      </c>
      <c r="H1886" s="17" t="s">
        <v>4532</v>
      </c>
    </row>
    <row r="1887" spans="1:8" x14ac:dyDescent="0.2">
      <c r="A1887" s="3">
        <v>7314</v>
      </c>
      <c r="B1887" s="3" t="s">
        <v>2045</v>
      </c>
      <c r="C1887" s="3" t="s">
        <v>2043</v>
      </c>
      <c r="D1887" s="3" t="s">
        <v>1966</v>
      </c>
      <c r="E1887" s="3" t="str">
        <v>Orzens</v>
      </c>
      <c r="G1887" s="17">
        <v>6242</v>
      </c>
      <c r="H1887" s="17" t="s">
        <v>4532</v>
      </c>
    </row>
    <row r="1888" spans="1:8" x14ac:dyDescent="0.2">
      <c r="A1888" s="3">
        <v>7315</v>
      </c>
      <c r="B1888" s="3" t="s">
        <v>2046</v>
      </c>
      <c r="C1888" s="3" t="s">
        <v>2043</v>
      </c>
      <c r="D1888" s="3" t="s">
        <v>1966</v>
      </c>
      <c r="E1888" s="3" t="str">
        <v>Pomy</v>
      </c>
      <c r="G1888" s="17">
        <v>6243</v>
      </c>
      <c r="H1888" s="17" t="s">
        <v>4528</v>
      </c>
    </row>
    <row r="1889" spans="1:8" x14ac:dyDescent="0.2">
      <c r="A1889" s="3">
        <v>7317</v>
      </c>
      <c r="B1889" s="3" t="s">
        <v>2047</v>
      </c>
      <c r="C1889" s="3" t="s">
        <v>2043</v>
      </c>
      <c r="D1889" s="3" t="s">
        <v>1966</v>
      </c>
      <c r="E1889" s="3" t="str">
        <v>Rovray</v>
      </c>
      <c r="G1889" s="17">
        <v>6244</v>
      </c>
      <c r="H1889" s="17" t="s">
        <v>4528</v>
      </c>
    </row>
    <row r="1890" spans="1:8" x14ac:dyDescent="0.2">
      <c r="A1890" s="3">
        <v>7317</v>
      </c>
      <c r="B1890" s="3" t="s">
        <v>2048</v>
      </c>
      <c r="C1890" s="3" t="s">
        <v>2043</v>
      </c>
      <c r="D1890" s="3" t="s">
        <v>1966</v>
      </c>
      <c r="E1890" s="3" t="str">
        <v>Suchy</v>
      </c>
      <c r="G1890" s="17">
        <v>6245</v>
      </c>
      <c r="H1890" s="17" t="s">
        <v>4528</v>
      </c>
    </row>
    <row r="1891" spans="1:8" x14ac:dyDescent="0.2">
      <c r="A1891" s="3">
        <v>8877</v>
      </c>
      <c r="B1891" s="3" t="s">
        <v>2049</v>
      </c>
      <c r="C1891" s="3" t="s">
        <v>2050</v>
      </c>
      <c r="D1891" s="3" t="s">
        <v>1966</v>
      </c>
      <c r="E1891" s="3" t="str">
        <v>Suscévaz</v>
      </c>
      <c r="G1891" s="17">
        <v>6246</v>
      </c>
      <c r="H1891" s="17" t="s">
        <v>4528</v>
      </c>
    </row>
    <row r="1892" spans="1:8" x14ac:dyDescent="0.2">
      <c r="A1892" s="3">
        <v>8878</v>
      </c>
      <c r="B1892" s="3" t="s">
        <v>2051</v>
      </c>
      <c r="C1892" s="3" t="s">
        <v>2050</v>
      </c>
      <c r="D1892" s="3" t="s">
        <v>1966</v>
      </c>
      <c r="E1892" s="3" t="str">
        <v>Treycovagnes</v>
      </c>
      <c r="G1892" s="17">
        <v>6247</v>
      </c>
      <c r="H1892" s="17" t="s">
        <v>4528</v>
      </c>
    </row>
    <row r="1893" spans="1:8" x14ac:dyDescent="0.2">
      <c r="A1893" s="3">
        <v>8882</v>
      </c>
      <c r="B1893" s="3" t="s">
        <v>2052</v>
      </c>
      <c r="C1893" s="3" t="s">
        <v>2050</v>
      </c>
      <c r="D1893" s="3" t="s">
        <v>1966</v>
      </c>
      <c r="E1893" s="3" t="str">
        <v>Ursins</v>
      </c>
      <c r="G1893" s="17">
        <v>6248</v>
      </c>
      <c r="H1893" s="17" t="s">
        <v>4528</v>
      </c>
    </row>
    <row r="1894" spans="1:8" x14ac:dyDescent="0.2">
      <c r="A1894" s="3">
        <v>8883</v>
      </c>
      <c r="B1894" s="3" t="s">
        <v>2050</v>
      </c>
      <c r="C1894" s="3" t="s">
        <v>2050</v>
      </c>
      <c r="D1894" s="3" t="s">
        <v>1966</v>
      </c>
      <c r="E1894" s="3" t="str">
        <v>Valeyres-sous-Montagny</v>
      </c>
      <c r="G1894" s="17">
        <v>6252</v>
      </c>
      <c r="H1894" s="17" t="s">
        <v>4528</v>
      </c>
    </row>
    <row r="1895" spans="1:8" x14ac:dyDescent="0.2">
      <c r="A1895" s="3">
        <v>8884</v>
      </c>
      <c r="B1895" s="3" t="s">
        <v>2053</v>
      </c>
      <c r="C1895" s="3" t="s">
        <v>2050</v>
      </c>
      <c r="D1895" s="3" t="s">
        <v>1966</v>
      </c>
      <c r="E1895" s="3" t="str">
        <v>Valeyres-sous-Ursins</v>
      </c>
      <c r="G1895" s="17">
        <v>6253</v>
      </c>
      <c r="H1895" s="17" t="s">
        <v>4532</v>
      </c>
    </row>
    <row r="1896" spans="1:8" x14ac:dyDescent="0.2">
      <c r="A1896" s="3">
        <v>8885</v>
      </c>
      <c r="B1896" s="3" t="s">
        <v>2054</v>
      </c>
      <c r="C1896" s="3" t="s">
        <v>2050</v>
      </c>
      <c r="D1896" s="3" t="s">
        <v>1966</v>
      </c>
      <c r="E1896" s="3" t="str">
        <v>Villars-Epeney</v>
      </c>
      <c r="G1896" s="17">
        <v>6260</v>
      </c>
      <c r="H1896" s="17" t="s">
        <v>4532</v>
      </c>
    </row>
    <row r="1897" spans="1:8" x14ac:dyDescent="0.2">
      <c r="A1897" s="3">
        <v>7320</v>
      </c>
      <c r="B1897" s="3" t="s">
        <v>2055</v>
      </c>
      <c r="C1897" s="3" t="s">
        <v>2055</v>
      </c>
      <c r="D1897" s="3" t="s">
        <v>1966</v>
      </c>
      <c r="E1897" s="3" t="str">
        <v>Vugelles-La Mothe</v>
      </c>
      <c r="G1897" s="17">
        <v>6262</v>
      </c>
      <c r="H1897" s="17" t="s">
        <v>4528</v>
      </c>
    </row>
    <row r="1898" spans="1:8" x14ac:dyDescent="0.2">
      <c r="A1898" s="3">
        <v>7323</v>
      </c>
      <c r="B1898" s="3" t="s">
        <v>2056</v>
      </c>
      <c r="C1898" s="3" t="s">
        <v>2057</v>
      </c>
      <c r="D1898" s="3" t="s">
        <v>1966</v>
      </c>
      <c r="E1898" s="3" t="str">
        <v>Yverdon-les-Bains</v>
      </c>
      <c r="G1898" s="17">
        <v>6263</v>
      </c>
      <c r="H1898" s="17" t="s">
        <v>4528</v>
      </c>
    </row>
    <row r="1899" spans="1:8" x14ac:dyDescent="0.2">
      <c r="A1899" s="3">
        <v>7323</v>
      </c>
      <c r="B1899" s="3" t="s">
        <v>2056</v>
      </c>
      <c r="C1899" s="3" t="s">
        <v>2057</v>
      </c>
      <c r="D1899" s="3" t="s">
        <v>1966</v>
      </c>
      <c r="E1899" s="3" t="str">
        <v>Yvonand</v>
      </c>
      <c r="G1899" s="17">
        <v>6264</v>
      </c>
      <c r="H1899" s="17" t="s">
        <v>4528</v>
      </c>
    </row>
    <row r="1900" spans="1:8" x14ac:dyDescent="0.2">
      <c r="A1900" s="3">
        <v>7324</v>
      </c>
      <c r="B1900" s="3" t="s">
        <v>2058</v>
      </c>
      <c r="C1900" s="3" t="s">
        <v>2057</v>
      </c>
      <c r="D1900" s="3" t="s">
        <v>1966</v>
      </c>
      <c r="E1900" s="3" t="str">
        <v>Brig-Glis</v>
      </c>
      <c r="G1900" s="17">
        <v>6265</v>
      </c>
      <c r="H1900" s="17" t="s">
        <v>4528</v>
      </c>
    </row>
    <row r="1901" spans="1:8" x14ac:dyDescent="0.2">
      <c r="A1901" s="3">
        <v>8880</v>
      </c>
      <c r="B1901" s="3" t="s">
        <v>2059</v>
      </c>
      <c r="C1901" s="3" t="s">
        <v>2059</v>
      </c>
      <c r="D1901" s="3" t="s">
        <v>1966</v>
      </c>
      <c r="E1901" s="3" t="str">
        <v>Eggerberg</v>
      </c>
      <c r="G1901" s="17">
        <v>6274</v>
      </c>
      <c r="H1901" s="17" t="s">
        <v>4529</v>
      </c>
    </row>
    <row r="1902" spans="1:8" x14ac:dyDescent="0.2">
      <c r="A1902" s="3">
        <v>8881</v>
      </c>
      <c r="B1902" s="3" t="s">
        <v>2060</v>
      </c>
      <c r="C1902" s="3" t="s">
        <v>2059</v>
      </c>
      <c r="D1902" s="3" t="s">
        <v>1966</v>
      </c>
      <c r="E1902" s="3" t="str">
        <v>Naters</v>
      </c>
      <c r="G1902" s="17">
        <v>6275</v>
      </c>
      <c r="H1902" s="17" t="s">
        <v>4529</v>
      </c>
    </row>
    <row r="1903" spans="1:8" x14ac:dyDescent="0.2">
      <c r="A1903" s="3">
        <v>8881</v>
      </c>
      <c r="B1903" s="3" t="s">
        <v>2061</v>
      </c>
      <c r="C1903" s="3" t="s">
        <v>2059</v>
      </c>
      <c r="D1903" s="3" t="s">
        <v>1966</v>
      </c>
      <c r="E1903" s="3" t="str">
        <v>Ried-Brig</v>
      </c>
      <c r="G1903" s="17">
        <v>6276</v>
      </c>
      <c r="H1903" s="17" t="s">
        <v>4529</v>
      </c>
    </row>
    <row r="1904" spans="1:8" x14ac:dyDescent="0.2">
      <c r="A1904" s="3">
        <v>8892</v>
      </c>
      <c r="B1904" s="3" t="s">
        <v>2062</v>
      </c>
      <c r="C1904" s="3" t="s">
        <v>2059</v>
      </c>
      <c r="D1904" s="3" t="s">
        <v>1966</v>
      </c>
      <c r="E1904" s="3" t="str">
        <v>Simplon</v>
      </c>
      <c r="G1904" s="17">
        <v>6277</v>
      </c>
      <c r="H1904" s="17" t="s">
        <v>4529</v>
      </c>
    </row>
    <row r="1905" spans="1:8" x14ac:dyDescent="0.2">
      <c r="A1905" s="3">
        <v>8873</v>
      </c>
      <c r="B1905" s="3" t="s">
        <v>2063</v>
      </c>
      <c r="C1905" s="3" t="s">
        <v>2063</v>
      </c>
      <c r="D1905" s="3" t="s">
        <v>1966</v>
      </c>
      <c r="E1905" s="3" t="str">
        <v>Termen</v>
      </c>
      <c r="G1905" s="17">
        <v>6280</v>
      </c>
      <c r="H1905" s="17" t="s">
        <v>4529</v>
      </c>
    </row>
    <row r="1906" spans="1:8" x14ac:dyDescent="0.2">
      <c r="A1906" s="3">
        <v>8717</v>
      </c>
      <c r="B1906" s="3" t="s">
        <v>2064</v>
      </c>
      <c r="C1906" s="3" t="s">
        <v>2065</v>
      </c>
      <c r="D1906" s="3" t="s">
        <v>1966</v>
      </c>
      <c r="E1906" s="3" t="str">
        <v>Zwischbergen</v>
      </c>
      <c r="G1906" s="17">
        <v>6283</v>
      </c>
      <c r="H1906" s="17" t="s">
        <v>4529</v>
      </c>
    </row>
    <row r="1907" spans="1:8" x14ac:dyDescent="0.2">
      <c r="A1907" s="3">
        <v>8722</v>
      </c>
      <c r="B1907" s="3" t="s">
        <v>2066</v>
      </c>
      <c r="C1907" s="3" t="s">
        <v>2066</v>
      </c>
      <c r="D1907" s="3" t="s">
        <v>1966</v>
      </c>
      <c r="E1907" s="3" t="str">
        <v>Ardon</v>
      </c>
      <c r="G1907" s="17">
        <v>6284</v>
      </c>
      <c r="H1907" s="17" t="s">
        <v>4529</v>
      </c>
    </row>
    <row r="1908" spans="1:8" x14ac:dyDescent="0.2">
      <c r="A1908" s="3">
        <v>8718</v>
      </c>
      <c r="B1908" s="3" t="s">
        <v>2067</v>
      </c>
      <c r="C1908" s="3" t="s">
        <v>2067</v>
      </c>
      <c r="D1908" s="3" t="s">
        <v>1966</v>
      </c>
      <c r="E1908" s="3" t="str">
        <v>Chamoson</v>
      </c>
      <c r="G1908" s="17">
        <v>6285</v>
      </c>
      <c r="H1908" s="17" t="s">
        <v>4529</v>
      </c>
    </row>
    <row r="1909" spans="1:8" x14ac:dyDescent="0.2">
      <c r="A1909" s="3">
        <v>8723</v>
      </c>
      <c r="B1909" s="3" t="s">
        <v>2068</v>
      </c>
      <c r="C1909" s="3" t="s">
        <v>2067</v>
      </c>
      <c r="D1909" s="3" t="s">
        <v>1966</v>
      </c>
      <c r="E1909" s="3" t="str">
        <v>Conthey</v>
      </c>
      <c r="G1909" s="17">
        <v>6286</v>
      </c>
      <c r="H1909" s="17" t="s">
        <v>4532</v>
      </c>
    </row>
    <row r="1910" spans="1:8" x14ac:dyDescent="0.2">
      <c r="A1910" s="3">
        <v>8723</v>
      </c>
      <c r="B1910" s="3" t="s">
        <v>2069</v>
      </c>
      <c r="C1910" s="3" t="s">
        <v>2067</v>
      </c>
      <c r="D1910" s="3" t="s">
        <v>1966</v>
      </c>
      <c r="E1910" s="3" t="str">
        <v>Nendaz</v>
      </c>
      <c r="G1910" s="17">
        <v>6287</v>
      </c>
      <c r="H1910" s="17" t="s">
        <v>4532</v>
      </c>
    </row>
    <row r="1911" spans="1:8" x14ac:dyDescent="0.2">
      <c r="A1911" s="3">
        <v>8866</v>
      </c>
      <c r="B1911" s="3" t="s">
        <v>2070</v>
      </c>
      <c r="C1911" s="3" t="s">
        <v>2067</v>
      </c>
      <c r="D1911" s="3" t="s">
        <v>1966</v>
      </c>
      <c r="E1911" s="3" t="str">
        <v>Vétroz</v>
      </c>
      <c r="G1911" s="17">
        <v>6288</v>
      </c>
      <c r="H1911" s="17" t="s">
        <v>4532</v>
      </c>
    </row>
    <row r="1912" spans="1:8" x14ac:dyDescent="0.2">
      <c r="A1912" s="3">
        <v>8872</v>
      </c>
      <c r="B1912" s="3" t="s">
        <v>2071</v>
      </c>
      <c r="C1912" s="3" t="s">
        <v>2071</v>
      </c>
      <c r="D1912" s="3" t="s">
        <v>1966</v>
      </c>
      <c r="E1912" s="3" t="str">
        <v>Bourg-Saint-Pierre</v>
      </c>
      <c r="G1912" s="17">
        <v>6289</v>
      </c>
      <c r="H1912" s="17" t="s">
        <v>4532</v>
      </c>
    </row>
    <row r="1913" spans="1:8" x14ac:dyDescent="0.2">
      <c r="A1913" s="3">
        <v>8716</v>
      </c>
      <c r="B1913" s="3" t="s">
        <v>2072</v>
      </c>
      <c r="C1913" s="3" t="s">
        <v>2072</v>
      </c>
      <c r="D1913" s="3" t="s">
        <v>1966</v>
      </c>
      <c r="E1913" s="3" t="str">
        <v>Liddes</v>
      </c>
      <c r="G1913" s="17">
        <v>6294</v>
      </c>
      <c r="H1913" s="17" t="s">
        <v>4532</v>
      </c>
    </row>
    <row r="1914" spans="1:8" x14ac:dyDescent="0.2">
      <c r="A1914" s="3">
        <v>8730</v>
      </c>
      <c r="B1914" s="3" t="s">
        <v>2073</v>
      </c>
      <c r="C1914" s="3" t="s">
        <v>2073</v>
      </c>
      <c r="D1914" s="3" t="s">
        <v>1966</v>
      </c>
      <c r="E1914" s="3" t="str">
        <v>Orsières</v>
      </c>
      <c r="G1914" s="17">
        <v>6295</v>
      </c>
      <c r="H1914" s="17" t="s">
        <v>4532</v>
      </c>
    </row>
    <row r="1915" spans="1:8" x14ac:dyDescent="0.2">
      <c r="A1915" s="3">
        <v>8640</v>
      </c>
      <c r="B1915" s="3" t="s">
        <v>2074</v>
      </c>
      <c r="C1915" s="3" t="s">
        <v>2075</v>
      </c>
      <c r="D1915" s="3" t="s">
        <v>1966</v>
      </c>
      <c r="E1915" s="3" t="str">
        <v>Sembrancher</v>
      </c>
      <c r="G1915" s="17">
        <v>6300</v>
      </c>
      <c r="H1915" s="17" t="s">
        <v>4529</v>
      </c>
    </row>
    <row r="1916" spans="1:8" x14ac:dyDescent="0.2">
      <c r="A1916" s="3">
        <v>8645</v>
      </c>
      <c r="B1916" s="3" t="s">
        <v>2076</v>
      </c>
      <c r="C1916" s="3" t="s">
        <v>2075</v>
      </c>
      <c r="D1916" s="3" t="s">
        <v>1966</v>
      </c>
      <c r="E1916" s="3" t="str">
        <v>Val de Bagnes</v>
      </c>
      <c r="G1916" s="17">
        <v>6312</v>
      </c>
      <c r="H1916" s="17" t="s">
        <v>4529</v>
      </c>
    </row>
    <row r="1917" spans="1:8" x14ac:dyDescent="0.2">
      <c r="A1917" s="3">
        <v>8646</v>
      </c>
      <c r="B1917" s="3" t="s">
        <v>2077</v>
      </c>
      <c r="C1917" s="3" t="s">
        <v>2075</v>
      </c>
      <c r="D1917" s="3" t="s">
        <v>1966</v>
      </c>
      <c r="E1917" s="3" t="str">
        <v>Bellwald</v>
      </c>
      <c r="G1917" s="17">
        <v>6313</v>
      </c>
      <c r="H1917" s="17" t="s">
        <v>4534</v>
      </c>
    </row>
    <row r="1918" spans="1:8" x14ac:dyDescent="0.2">
      <c r="A1918" s="3">
        <v>8715</v>
      </c>
      <c r="B1918" s="3" t="s">
        <v>2078</v>
      </c>
      <c r="C1918" s="3" t="s">
        <v>2075</v>
      </c>
      <c r="D1918" s="3" t="s">
        <v>1966</v>
      </c>
      <c r="E1918" s="3" t="str">
        <v>Binn</v>
      </c>
      <c r="G1918" s="17">
        <v>6314</v>
      </c>
      <c r="H1918" s="17" t="s">
        <v>4529</v>
      </c>
    </row>
    <row r="1919" spans="1:8" x14ac:dyDescent="0.2">
      <c r="A1919" s="3">
        <v>8725</v>
      </c>
      <c r="B1919" s="3" t="s">
        <v>2079</v>
      </c>
      <c r="C1919" s="3" t="s">
        <v>2080</v>
      </c>
      <c r="D1919" s="3" t="s">
        <v>1966</v>
      </c>
      <c r="E1919" s="3" t="str">
        <v>Ernen</v>
      </c>
      <c r="G1919" s="17">
        <v>6315</v>
      </c>
      <c r="H1919" s="17" t="s">
        <v>4529</v>
      </c>
    </row>
    <row r="1920" spans="1:8" x14ac:dyDescent="0.2">
      <c r="A1920" s="3">
        <v>8725</v>
      </c>
      <c r="B1920" s="3" t="s">
        <v>2081</v>
      </c>
      <c r="C1920" s="3" t="s">
        <v>2080</v>
      </c>
      <c r="D1920" s="3" t="s">
        <v>1966</v>
      </c>
      <c r="E1920" s="3" t="str">
        <v>Fiesch</v>
      </c>
      <c r="G1920" s="17">
        <v>6317</v>
      </c>
      <c r="H1920" s="17" t="s">
        <v>4529</v>
      </c>
    </row>
    <row r="1921" spans="1:8" x14ac:dyDescent="0.2">
      <c r="A1921" s="3">
        <v>8737</v>
      </c>
      <c r="B1921" s="3" t="s">
        <v>2080</v>
      </c>
      <c r="C1921" s="3" t="s">
        <v>2080</v>
      </c>
      <c r="D1921" s="3" t="s">
        <v>1966</v>
      </c>
      <c r="E1921" s="3" t="str">
        <v>Fieschertal</v>
      </c>
      <c r="G1921" s="17">
        <v>6318</v>
      </c>
      <c r="H1921" s="17" t="s">
        <v>4529</v>
      </c>
    </row>
    <row r="1922" spans="1:8" x14ac:dyDescent="0.2">
      <c r="A1922" s="3">
        <v>8738</v>
      </c>
      <c r="B1922" s="3" t="s">
        <v>2082</v>
      </c>
      <c r="C1922" s="3" t="s">
        <v>2080</v>
      </c>
      <c r="D1922" s="3" t="s">
        <v>1966</v>
      </c>
      <c r="E1922" s="3" t="str">
        <v>Lax</v>
      </c>
      <c r="G1922" s="17">
        <v>6319</v>
      </c>
      <c r="H1922" s="17" t="s">
        <v>4534</v>
      </c>
    </row>
    <row r="1923" spans="1:8" x14ac:dyDescent="0.2">
      <c r="A1923" s="3">
        <v>8739</v>
      </c>
      <c r="B1923" s="3" t="s">
        <v>2083</v>
      </c>
      <c r="C1923" s="3" t="s">
        <v>2080</v>
      </c>
      <c r="D1923" s="3" t="s">
        <v>1966</v>
      </c>
      <c r="E1923" s="3" t="str">
        <v>Obergoms</v>
      </c>
      <c r="G1923" s="17">
        <v>6330</v>
      </c>
      <c r="H1923" s="17" t="s">
        <v>4529</v>
      </c>
    </row>
    <row r="1924" spans="1:8" x14ac:dyDescent="0.2">
      <c r="A1924" s="3">
        <v>8638</v>
      </c>
      <c r="B1924" s="3" t="s">
        <v>2084</v>
      </c>
      <c r="C1924" s="3" t="s">
        <v>2085</v>
      </c>
      <c r="D1924" s="3" t="s">
        <v>1966</v>
      </c>
      <c r="E1924" s="3" t="str">
        <v>Goms</v>
      </c>
      <c r="G1924" s="17">
        <v>6331</v>
      </c>
      <c r="H1924" s="17" t="s">
        <v>4529</v>
      </c>
    </row>
    <row r="1925" spans="1:8" x14ac:dyDescent="0.2">
      <c r="A1925" s="3">
        <v>8727</v>
      </c>
      <c r="B1925" s="3" t="s">
        <v>2086</v>
      </c>
      <c r="C1925" s="3" t="s">
        <v>2085</v>
      </c>
      <c r="D1925" s="3" t="s">
        <v>1966</v>
      </c>
      <c r="E1925" s="3" t="str">
        <v>Ayent</v>
      </c>
      <c r="G1925" s="17">
        <v>6332</v>
      </c>
      <c r="H1925" s="17" t="s">
        <v>4529</v>
      </c>
    </row>
    <row r="1926" spans="1:8" x14ac:dyDescent="0.2">
      <c r="A1926" s="3">
        <v>8732</v>
      </c>
      <c r="B1926" s="3" t="s">
        <v>2087</v>
      </c>
      <c r="C1926" s="3" t="s">
        <v>2085</v>
      </c>
      <c r="D1926" s="3" t="s">
        <v>1966</v>
      </c>
      <c r="E1926" s="3" t="str">
        <v>Evolène</v>
      </c>
      <c r="G1926" s="17">
        <v>6333</v>
      </c>
      <c r="H1926" s="17" t="s">
        <v>4529</v>
      </c>
    </row>
    <row r="1927" spans="1:8" x14ac:dyDescent="0.2">
      <c r="A1927" s="3">
        <v>8733</v>
      </c>
      <c r="B1927" s="3" t="s">
        <v>2088</v>
      </c>
      <c r="C1927" s="3" t="s">
        <v>2085</v>
      </c>
      <c r="D1927" s="3" t="s">
        <v>1966</v>
      </c>
      <c r="E1927" s="3" t="str">
        <v>Hérémence</v>
      </c>
      <c r="G1927" s="17">
        <v>6340</v>
      </c>
      <c r="H1927" s="17" t="s">
        <v>4534</v>
      </c>
    </row>
    <row r="1928" spans="1:8" x14ac:dyDescent="0.2">
      <c r="A1928" s="3">
        <v>8734</v>
      </c>
      <c r="B1928" s="3" t="s">
        <v>2089</v>
      </c>
      <c r="C1928" s="3" t="s">
        <v>2085</v>
      </c>
      <c r="D1928" s="3" t="s">
        <v>1966</v>
      </c>
      <c r="E1928" s="3" t="str">
        <v>Saint-Martin (VS)</v>
      </c>
      <c r="G1928" s="17">
        <v>6343</v>
      </c>
      <c r="H1928" s="17" t="s">
        <v>4529</v>
      </c>
    </row>
    <row r="1929" spans="1:8" x14ac:dyDescent="0.2">
      <c r="A1929" s="3">
        <v>8735</v>
      </c>
      <c r="B1929" s="3" t="s">
        <v>2090</v>
      </c>
      <c r="C1929" s="3" t="s">
        <v>2085</v>
      </c>
      <c r="D1929" s="3" t="s">
        <v>1966</v>
      </c>
      <c r="E1929" s="3" t="str">
        <v>Vex</v>
      </c>
      <c r="G1929" s="17">
        <v>6344</v>
      </c>
      <c r="H1929" s="17" t="s">
        <v>4529</v>
      </c>
    </row>
    <row r="1930" spans="1:8" x14ac:dyDescent="0.2">
      <c r="A1930" s="3">
        <v>8735</v>
      </c>
      <c r="B1930" s="3" t="s">
        <v>2091</v>
      </c>
      <c r="C1930" s="3" t="s">
        <v>2085</v>
      </c>
      <c r="D1930" s="3" t="s">
        <v>1966</v>
      </c>
      <c r="E1930" s="3" t="str">
        <v>Mont-Noble</v>
      </c>
      <c r="G1930" s="17">
        <v>6345</v>
      </c>
      <c r="H1930" s="17" t="s">
        <v>4534</v>
      </c>
    </row>
    <row r="1931" spans="1:8" x14ac:dyDescent="0.2">
      <c r="A1931" s="3">
        <v>9642</v>
      </c>
      <c r="B1931" s="3" t="s">
        <v>2092</v>
      </c>
      <c r="C1931" s="3" t="s">
        <v>2092</v>
      </c>
      <c r="D1931" s="3" t="s">
        <v>1966</v>
      </c>
      <c r="E1931" s="3" t="str">
        <v>Agarn</v>
      </c>
      <c r="G1931" s="17">
        <v>6353</v>
      </c>
      <c r="H1931" s="17" t="s">
        <v>4529</v>
      </c>
    </row>
    <row r="1932" spans="1:8" x14ac:dyDescent="0.2">
      <c r="A1932" s="3">
        <v>9656</v>
      </c>
      <c r="B1932" s="3" t="s">
        <v>2093</v>
      </c>
      <c r="C1932" s="3" t="s">
        <v>2094</v>
      </c>
      <c r="D1932" s="3" t="s">
        <v>1966</v>
      </c>
      <c r="E1932" s="3" t="str">
        <v>Albinen</v>
      </c>
      <c r="G1932" s="17">
        <v>6354</v>
      </c>
      <c r="H1932" s="17" t="s">
        <v>4529</v>
      </c>
    </row>
    <row r="1933" spans="1:8" x14ac:dyDescent="0.2">
      <c r="A1933" s="3">
        <v>9657</v>
      </c>
      <c r="B1933" s="3" t="s">
        <v>2095</v>
      </c>
      <c r="C1933" s="3" t="s">
        <v>2094</v>
      </c>
      <c r="D1933" s="3" t="s">
        <v>1966</v>
      </c>
      <c r="E1933" s="3" t="str">
        <v>Ergisch</v>
      </c>
      <c r="G1933" s="17">
        <v>6356</v>
      </c>
      <c r="H1933" s="17" t="s">
        <v>4535</v>
      </c>
    </row>
    <row r="1934" spans="1:8" x14ac:dyDescent="0.2">
      <c r="A1934" s="3">
        <v>9658</v>
      </c>
      <c r="B1934" s="3" t="s">
        <v>2096</v>
      </c>
      <c r="C1934" s="3" t="s">
        <v>2094</v>
      </c>
      <c r="D1934" s="3" t="s">
        <v>1966</v>
      </c>
      <c r="E1934" s="3" t="str">
        <v>Inden</v>
      </c>
      <c r="G1934" s="17">
        <v>6362</v>
      </c>
      <c r="H1934" s="17" t="s">
        <v>4529</v>
      </c>
    </row>
    <row r="1935" spans="1:8" x14ac:dyDescent="0.2">
      <c r="A1935" s="3">
        <v>9643</v>
      </c>
      <c r="B1935" s="3" t="s">
        <v>2097</v>
      </c>
      <c r="C1935" s="3" t="s">
        <v>2098</v>
      </c>
      <c r="D1935" s="3" t="s">
        <v>1966</v>
      </c>
      <c r="E1935" s="3" t="str">
        <v>Leuk</v>
      </c>
      <c r="G1935" s="17">
        <v>6363</v>
      </c>
      <c r="H1935" s="17" t="s">
        <v>4529</v>
      </c>
    </row>
    <row r="1936" spans="1:8" x14ac:dyDescent="0.2">
      <c r="A1936" s="3">
        <v>9650</v>
      </c>
      <c r="B1936" s="3" t="s">
        <v>2098</v>
      </c>
      <c r="C1936" s="3" t="s">
        <v>2098</v>
      </c>
      <c r="D1936" s="3" t="s">
        <v>1966</v>
      </c>
      <c r="E1936" s="3" t="str">
        <v>Leukerbad</v>
      </c>
      <c r="G1936" s="17">
        <v>6365</v>
      </c>
      <c r="H1936" s="17" t="s">
        <v>4529</v>
      </c>
    </row>
    <row r="1937" spans="1:8" x14ac:dyDescent="0.2">
      <c r="A1937" s="3">
        <v>9651</v>
      </c>
      <c r="B1937" s="3" t="s">
        <v>2099</v>
      </c>
      <c r="C1937" s="3" t="s">
        <v>2098</v>
      </c>
      <c r="D1937" s="3" t="s">
        <v>1966</v>
      </c>
      <c r="E1937" s="3" t="str">
        <v>Oberems</v>
      </c>
      <c r="G1937" s="17">
        <v>6370</v>
      </c>
      <c r="H1937" s="17" t="s">
        <v>4529</v>
      </c>
    </row>
    <row r="1938" spans="1:8" x14ac:dyDescent="0.2">
      <c r="A1938" s="3">
        <v>9652</v>
      </c>
      <c r="B1938" s="3" t="s">
        <v>2100</v>
      </c>
      <c r="C1938" s="3" t="s">
        <v>2098</v>
      </c>
      <c r="D1938" s="3" t="s">
        <v>1966</v>
      </c>
      <c r="E1938" s="3" t="str">
        <v>Salgesch</v>
      </c>
      <c r="G1938" s="17">
        <v>6372</v>
      </c>
      <c r="H1938" s="17" t="s">
        <v>4529</v>
      </c>
    </row>
    <row r="1939" spans="1:8" x14ac:dyDescent="0.2">
      <c r="A1939" s="3">
        <v>9655</v>
      </c>
      <c r="B1939" s="3" t="s">
        <v>2101</v>
      </c>
      <c r="C1939" s="3" t="s">
        <v>2098</v>
      </c>
      <c r="D1939" s="3" t="s">
        <v>1966</v>
      </c>
      <c r="E1939" s="3" t="str">
        <v>Varen</v>
      </c>
      <c r="G1939" s="17">
        <v>6373</v>
      </c>
      <c r="H1939" s="17" t="s">
        <v>4529</v>
      </c>
    </row>
    <row r="1940" spans="1:8" x14ac:dyDescent="0.2">
      <c r="A1940" s="3">
        <v>9633</v>
      </c>
      <c r="B1940" s="3" t="s">
        <v>2102</v>
      </c>
      <c r="C1940" s="3" t="s">
        <v>2102</v>
      </c>
      <c r="D1940" s="3" t="s">
        <v>1966</v>
      </c>
      <c r="E1940" s="3" t="str">
        <v>Guttet-Feschel</v>
      </c>
      <c r="G1940" s="17">
        <v>6374</v>
      </c>
      <c r="H1940" s="17" t="s">
        <v>4529</v>
      </c>
    </row>
    <row r="1941" spans="1:8" x14ac:dyDescent="0.2">
      <c r="A1941" s="3">
        <v>9633</v>
      </c>
      <c r="B1941" s="3" t="s">
        <v>2103</v>
      </c>
      <c r="C1941" s="3" t="s">
        <v>2102</v>
      </c>
      <c r="D1941" s="3" t="s">
        <v>1966</v>
      </c>
      <c r="E1941" s="3" t="str">
        <v>Gampel-Bratsch</v>
      </c>
      <c r="G1941" s="17">
        <v>6375</v>
      </c>
      <c r="H1941" s="17" t="s">
        <v>4536</v>
      </c>
    </row>
    <row r="1942" spans="1:8" x14ac:dyDescent="0.2">
      <c r="A1942" s="3">
        <v>9620</v>
      </c>
      <c r="B1942" s="3" t="s">
        <v>2104</v>
      </c>
      <c r="C1942" s="3" t="s">
        <v>2104</v>
      </c>
      <c r="D1942" s="3" t="s">
        <v>1966</v>
      </c>
      <c r="E1942" s="3" t="str">
        <v>Turtmann-Unterems</v>
      </c>
      <c r="G1942" s="17">
        <v>6376</v>
      </c>
      <c r="H1942" s="17" t="s">
        <v>4536</v>
      </c>
    </row>
    <row r="1943" spans="1:8" x14ac:dyDescent="0.2">
      <c r="A1943" s="3">
        <v>9621</v>
      </c>
      <c r="B1943" s="3" t="s">
        <v>2105</v>
      </c>
      <c r="C1943" s="3" t="s">
        <v>2105</v>
      </c>
      <c r="D1943" s="3" t="s">
        <v>1966</v>
      </c>
      <c r="E1943" s="3" t="str">
        <v>Bovernier</v>
      </c>
      <c r="G1943" s="17">
        <v>6377</v>
      </c>
      <c r="H1943" s="17" t="s">
        <v>4536</v>
      </c>
    </row>
    <row r="1944" spans="1:8" x14ac:dyDescent="0.2">
      <c r="A1944" s="3">
        <v>9114</v>
      </c>
      <c r="B1944" s="3" t="s">
        <v>2106</v>
      </c>
      <c r="C1944" s="3" t="s">
        <v>2107</v>
      </c>
      <c r="D1944" s="3" t="s">
        <v>1966</v>
      </c>
      <c r="E1944" s="3" t="str">
        <v>Fully</v>
      </c>
      <c r="G1944" s="17">
        <v>6382</v>
      </c>
      <c r="H1944" s="17" t="s">
        <v>4529</v>
      </c>
    </row>
    <row r="1945" spans="1:8" x14ac:dyDescent="0.2">
      <c r="A1945" s="3">
        <v>9115</v>
      </c>
      <c r="B1945" s="3" t="s">
        <v>2108</v>
      </c>
      <c r="C1945" s="3" t="s">
        <v>2107</v>
      </c>
      <c r="D1945" s="3" t="s">
        <v>1966</v>
      </c>
      <c r="E1945" s="3" t="str">
        <v>Isérables</v>
      </c>
      <c r="G1945" s="17">
        <v>6383</v>
      </c>
      <c r="H1945" s="17" t="s">
        <v>4529</v>
      </c>
    </row>
    <row r="1946" spans="1:8" x14ac:dyDescent="0.2">
      <c r="A1946" s="3">
        <v>9122</v>
      </c>
      <c r="B1946" s="3" t="s">
        <v>2109</v>
      </c>
      <c r="C1946" s="3" t="s">
        <v>2107</v>
      </c>
      <c r="D1946" s="3" t="s">
        <v>1966</v>
      </c>
      <c r="E1946" s="3" t="str">
        <v>Leytron</v>
      </c>
      <c r="G1946" s="17">
        <v>6386</v>
      </c>
      <c r="H1946" s="17" t="s">
        <v>4536</v>
      </c>
    </row>
    <row r="1947" spans="1:8" x14ac:dyDescent="0.2">
      <c r="A1947" s="3">
        <v>9122</v>
      </c>
      <c r="B1947" s="3" t="s">
        <v>2110</v>
      </c>
      <c r="C1947" s="3" t="s">
        <v>2107</v>
      </c>
      <c r="D1947" s="3" t="s">
        <v>1966</v>
      </c>
      <c r="E1947" s="3" t="str">
        <v>Martigny</v>
      </c>
      <c r="G1947" s="17">
        <v>6387</v>
      </c>
      <c r="H1947" s="17" t="s">
        <v>4535</v>
      </c>
    </row>
    <row r="1948" spans="1:8" x14ac:dyDescent="0.2">
      <c r="A1948" s="3">
        <v>9123</v>
      </c>
      <c r="B1948" s="3" t="s">
        <v>2111</v>
      </c>
      <c r="C1948" s="3" t="s">
        <v>2107</v>
      </c>
      <c r="D1948" s="3" t="s">
        <v>1966</v>
      </c>
      <c r="E1948" s="3" t="str">
        <v>Martigny-Combe</v>
      </c>
      <c r="G1948" s="17">
        <v>6388</v>
      </c>
      <c r="H1948" s="17" t="s">
        <v>4529</v>
      </c>
    </row>
    <row r="1949" spans="1:8" x14ac:dyDescent="0.2">
      <c r="A1949" s="3">
        <v>9125</v>
      </c>
      <c r="B1949" s="3" t="s">
        <v>2112</v>
      </c>
      <c r="C1949" s="3" t="s">
        <v>2107</v>
      </c>
      <c r="D1949" s="3" t="s">
        <v>1966</v>
      </c>
      <c r="E1949" s="3" t="str">
        <v>Riddes</v>
      </c>
      <c r="G1949" s="17">
        <v>6390</v>
      </c>
      <c r="H1949" s="17" t="s">
        <v>4535</v>
      </c>
    </row>
    <row r="1950" spans="1:8" x14ac:dyDescent="0.2">
      <c r="A1950" s="3">
        <v>9126</v>
      </c>
      <c r="B1950" s="3" t="s">
        <v>2113</v>
      </c>
      <c r="C1950" s="3" t="s">
        <v>2107</v>
      </c>
      <c r="D1950" s="3" t="s">
        <v>1966</v>
      </c>
      <c r="E1950" s="3" t="str">
        <v>Saillon</v>
      </c>
      <c r="G1950" s="17">
        <v>6402</v>
      </c>
      <c r="H1950" s="17" t="s">
        <v>4529</v>
      </c>
    </row>
    <row r="1951" spans="1:8" x14ac:dyDescent="0.2">
      <c r="A1951" s="3">
        <v>9127</v>
      </c>
      <c r="B1951" s="3" t="s">
        <v>2114</v>
      </c>
      <c r="C1951" s="3" t="s">
        <v>2107</v>
      </c>
      <c r="D1951" s="3" t="s">
        <v>1966</v>
      </c>
      <c r="E1951" s="3" t="str">
        <v>Saxon</v>
      </c>
      <c r="G1951" s="17">
        <v>6403</v>
      </c>
      <c r="H1951" s="17" t="s">
        <v>4529</v>
      </c>
    </row>
    <row r="1952" spans="1:8" x14ac:dyDescent="0.2">
      <c r="A1952" s="3">
        <v>8726</v>
      </c>
      <c r="B1952" s="3" t="s">
        <v>2115</v>
      </c>
      <c r="C1952" s="3" t="s">
        <v>2116</v>
      </c>
      <c r="D1952" s="3" t="s">
        <v>1966</v>
      </c>
      <c r="E1952" s="3" t="str">
        <v>Trient</v>
      </c>
      <c r="G1952" s="17">
        <v>6404</v>
      </c>
      <c r="H1952" s="17" t="s">
        <v>4529</v>
      </c>
    </row>
    <row r="1953" spans="1:8" x14ac:dyDescent="0.2">
      <c r="A1953" s="3">
        <v>9622</v>
      </c>
      <c r="B1953" s="3" t="s">
        <v>2117</v>
      </c>
      <c r="C1953" s="3" t="s">
        <v>2116</v>
      </c>
      <c r="D1953" s="3" t="s">
        <v>1966</v>
      </c>
      <c r="E1953" s="3" t="str">
        <v>Champéry</v>
      </c>
      <c r="G1953" s="17">
        <v>6405</v>
      </c>
      <c r="H1953" s="17" t="s">
        <v>4529</v>
      </c>
    </row>
    <row r="1954" spans="1:8" x14ac:dyDescent="0.2">
      <c r="A1954" s="3">
        <v>9630</v>
      </c>
      <c r="B1954" s="3" t="s">
        <v>2116</v>
      </c>
      <c r="C1954" s="3" t="s">
        <v>2116</v>
      </c>
      <c r="D1954" s="3" t="s">
        <v>1966</v>
      </c>
      <c r="E1954" s="3" t="str">
        <v>Collombey-Muraz</v>
      </c>
      <c r="G1954" s="17">
        <v>6410</v>
      </c>
      <c r="H1954" s="17" t="s">
        <v>4536</v>
      </c>
    </row>
    <row r="1955" spans="1:8" x14ac:dyDescent="0.2">
      <c r="A1955" s="3">
        <v>9631</v>
      </c>
      <c r="B1955" s="3" t="s">
        <v>2118</v>
      </c>
      <c r="C1955" s="3" t="s">
        <v>2116</v>
      </c>
      <c r="D1955" s="3" t="s">
        <v>1966</v>
      </c>
      <c r="E1955" s="3" t="str">
        <v>Monthey</v>
      </c>
      <c r="G1955" s="17">
        <v>6414</v>
      </c>
      <c r="H1955" s="17" t="s">
        <v>4536</v>
      </c>
    </row>
    <row r="1956" spans="1:8" x14ac:dyDescent="0.2">
      <c r="A1956" s="3">
        <v>9500</v>
      </c>
      <c r="B1956" s="3" t="s">
        <v>2119</v>
      </c>
      <c r="C1956" s="3" t="s">
        <v>2120</v>
      </c>
      <c r="D1956" s="3" t="s">
        <v>1966</v>
      </c>
      <c r="E1956" s="3" t="str">
        <v>Port-Valais</v>
      </c>
      <c r="G1956" s="17">
        <v>6415</v>
      </c>
      <c r="H1956" s="17" t="s">
        <v>4529</v>
      </c>
    </row>
    <row r="1957" spans="1:8" x14ac:dyDescent="0.2">
      <c r="A1957" s="3">
        <v>9533</v>
      </c>
      <c r="B1957" s="3" t="s">
        <v>2121</v>
      </c>
      <c r="C1957" s="3" t="s">
        <v>2120</v>
      </c>
      <c r="D1957" s="3" t="s">
        <v>1966</v>
      </c>
      <c r="E1957" s="3" t="str">
        <v>Saint-Gingolph</v>
      </c>
      <c r="G1957" s="17">
        <v>6416</v>
      </c>
      <c r="H1957" s="17" t="s">
        <v>4536</v>
      </c>
    </row>
    <row r="1958" spans="1:8" x14ac:dyDescent="0.2">
      <c r="A1958" s="3">
        <v>9533</v>
      </c>
      <c r="B1958" s="3" t="s">
        <v>2122</v>
      </c>
      <c r="C1958" s="3" t="s">
        <v>2120</v>
      </c>
      <c r="D1958" s="3" t="s">
        <v>1966</v>
      </c>
      <c r="E1958" s="3" t="str">
        <v>Troistorrents</v>
      </c>
      <c r="G1958" s="17">
        <v>6417</v>
      </c>
      <c r="H1958" s="17" t="s">
        <v>4536</v>
      </c>
    </row>
    <row r="1959" spans="1:8" x14ac:dyDescent="0.2">
      <c r="A1959" s="3">
        <v>9534</v>
      </c>
      <c r="B1959" s="3" t="s">
        <v>2123</v>
      </c>
      <c r="C1959" s="3" t="s">
        <v>2120</v>
      </c>
      <c r="D1959" s="3" t="s">
        <v>1966</v>
      </c>
      <c r="E1959" s="3" t="str">
        <v>Val-d'Illiez</v>
      </c>
      <c r="G1959" s="17">
        <v>6418</v>
      </c>
      <c r="H1959" s="17" t="s">
        <v>4536</v>
      </c>
    </row>
    <row r="1960" spans="1:8" x14ac:dyDescent="0.2">
      <c r="A1960" s="3">
        <v>9602</v>
      </c>
      <c r="B1960" s="3" t="s">
        <v>2124</v>
      </c>
      <c r="C1960" s="3" t="s">
        <v>2120</v>
      </c>
      <c r="D1960" s="3" t="s">
        <v>1966</v>
      </c>
      <c r="E1960" s="3" t="str">
        <v>Vionnaz</v>
      </c>
      <c r="G1960" s="17">
        <v>6422</v>
      </c>
      <c r="H1960" s="17" t="s">
        <v>4536</v>
      </c>
    </row>
    <row r="1961" spans="1:8" x14ac:dyDescent="0.2">
      <c r="A1961" s="3">
        <v>9602</v>
      </c>
      <c r="B1961" s="3" t="s">
        <v>2125</v>
      </c>
      <c r="C1961" s="3" t="s">
        <v>2120</v>
      </c>
      <c r="D1961" s="3" t="s">
        <v>1966</v>
      </c>
      <c r="E1961" s="3" t="str">
        <v>Vouvry</v>
      </c>
      <c r="G1961" s="17">
        <v>6423</v>
      </c>
      <c r="H1961" s="17" t="s">
        <v>4536</v>
      </c>
    </row>
    <row r="1962" spans="1:8" x14ac:dyDescent="0.2">
      <c r="A1962" s="3">
        <v>9601</v>
      </c>
      <c r="B1962" s="3" t="s">
        <v>2126</v>
      </c>
      <c r="C1962" s="3" t="s">
        <v>2127</v>
      </c>
      <c r="D1962" s="3" t="s">
        <v>1966</v>
      </c>
      <c r="E1962" s="3" t="str">
        <v>Bister</v>
      </c>
      <c r="G1962" s="17">
        <v>6424</v>
      </c>
      <c r="H1962" s="17" t="s">
        <v>4536</v>
      </c>
    </row>
    <row r="1963" spans="1:8" x14ac:dyDescent="0.2">
      <c r="A1963" s="3">
        <v>9604</v>
      </c>
      <c r="B1963" s="3" t="s">
        <v>2127</v>
      </c>
      <c r="C1963" s="3" t="s">
        <v>2127</v>
      </c>
      <c r="D1963" s="3" t="s">
        <v>1966</v>
      </c>
      <c r="E1963" s="3" t="str">
        <v>Bitsch</v>
      </c>
      <c r="G1963" s="17">
        <v>6430</v>
      </c>
      <c r="H1963" s="17" t="s">
        <v>4536</v>
      </c>
    </row>
    <row r="1964" spans="1:8" x14ac:dyDescent="0.2">
      <c r="A1964" s="3">
        <v>9604</v>
      </c>
      <c r="B1964" s="3" t="s">
        <v>2128</v>
      </c>
      <c r="C1964" s="3" t="s">
        <v>2127</v>
      </c>
      <c r="D1964" s="3" t="s">
        <v>1966</v>
      </c>
      <c r="E1964" s="3" t="str">
        <v>Grengiols</v>
      </c>
      <c r="G1964" s="17">
        <v>6432</v>
      </c>
      <c r="H1964" s="17" t="s">
        <v>4536</v>
      </c>
    </row>
    <row r="1965" spans="1:8" x14ac:dyDescent="0.2">
      <c r="A1965" s="3">
        <v>9607</v>
      </c>
      <c r="B1965" s="3" t="s">
        <v>2129</v>
      </c>
      <c r="C1965" s="3" t="s">
        <v>2129</v>
      </c>
      <c r="D1965" s="3" t="s">
        <v>1966</v>
      </c>
      <c r="E1965" s="3" t="str">
        <v>Riederalp</v>
      </c>
      <c r="G1965" s="17">
        <v>6433</v>
      </c>
      <c r="H1965" s="17" t="s">
        <v>4535</v>
      </c>
    </row>
    <row r="1966" spans="1:8" x14ac:dyDescent="0.2">
      <c r="A1966" s="3">
        <v>9612</v>
      </c>
      <c r="B1966" s="3" t="s">
        <v>2130</v>
      </c>
      <c r="C1966" s="3" t="s">
        <v>2129</v>
      </c>
      <c r="D1966" s="3" t="s">
        <v>1966</v>
      </c>
      <c r="E1966" s="3" t="str">
        <v>Ausserberg</v>
      </c>
      <c r="G1966" s="17">
        <v>6434</v>
      </c>
      <c r="H1966" s="17" t="s">
        <v>4536</v>
      </c>
    </row>
    <row r="1967" spans="1:8" x14ac:dyDescent="0.2">
      <c r="A1967" s="3">
        <v>9613</v>
      </c>
      <c r="B1967" s="3" t="s">
        <v>2131</v>
      </c>
      <c r="C1967" s="3" t="s">
        <v>2129</v>
      </c>
      <c r="D1967" s="3" t="s">
        <v>1966</v>
      </c>
      <c r="E1967" s="3" t="str">
        <v>Blatten</v>
      </c>
      <c r="G1967" s="17">
        <v>6436</v>
      </c>
      <c r="H1967" s="17" t="s">
        <v>4536</v>
      </c>
    </row>
    <row r="1968" spans="1:8" x14ac:dyDescent="0.2">
      <c r="A1968" s="3">
        <v>9614</v>
      </c>
      <c r="B1968" s="3" t="s">
        <v>2132</v>
      </c>
      <c r="C1968" s="3" t="s">
        <v>2129</v>
      </c>
      <c r="D1968" s="3" t="s">
        <v>1966</v>
      </c>
      <c r="E1968" s="3" t="str">
        <v>Bürchen</v>
      </c>
      <c r="G1968" s="17">
        <v>6438</v>
      </c>
      <c r="H1968" s="17" t="s">
        <v>4536</v>
      </c>
    </row>
    <row r="1969" spans="1:8" x14ac:dyDescent="0.2">
      <c r="A1969" s="3">
        <v>9606</v>
      </c>
      <c r="B1969" s="3" t="s">
        <v>2133</v>
      </c>
      <c r="C1969" s="3" t="s">
        <v>2134</v>
      </c>
      <c r="D1969" s="3" t="s">
        <v>1966</v>
      </c>
      <c r="E1969" s="3" t="str">
        <v>Eischoll</v>
      </c>
      <c r="G1969" s="17">
        <v>6440</v>
      </c>
      <c r="H1969" s="17" t="s">
        <v>4536</v>
      </c>
    </row>
    <row r="1970" spans="1:8" x14ac:dyDescent="0.2">
      <c r="A1970" s="3">
        <v>9608</v>
      </c>
      <c r="B1970" s="3" t="s">
        <v>2135</v>
      </c>
      <c r="C1970" s="3" t="s">
        <v>2134</v>
      </c>
      <c r="D1970" s="3" t="s">
        <v>1966</v>
      </c>
      <c r="E1970" s="3" t="str">
        <v>Ferden</v>
      </c>
      <c r="G1970" s="17">
        <v>6441</v>
      </c>
      <c r="H1970" s="17" t="s">
        <v>4536</v>
      </c>
    </row>
    <row r="1971" spans="1:8" x14ac:dyDescent="0.2">
      <c r="A1971" s="3">
        <v>9615</v>
      </c>
      <c r="B1971" s="3" t="s">
        <v>2136</v>
      </c>
      <c r="C1971" s="3" t="s">
        <v>2134</v>
      </c>
      <c r="D1971" s="3" t="s">
        <v>1966</v>
      </c>
      <c r="E1971" s="3" t="str">
        <v>Kippel</v>
      </c>
      <c r="G1971" s="17">
        <v>6442</v>
      </c>
      <c r="H1971" s="17" t="s">
        <v>4536</v>
      </c>
    </row>
    <row r="1972" spans="1:8" x14ac:dyDescent="0.2">
      <c r="A1972" s="3">
        <v>9113</v>
      </c>
      <c r="B1972" s="3" t="s">
        <v>2137</v>
      </c>
      <c r="C1972" s="3" t="s">
        <v>2137</v>
      </c>
      <c r="D1972" s="3" t="s">
        <v>1966</v>
      </c>
      <c r="E1972" s="3" t="str">
        <v>Niedergesteln</v>
      </c>
      <c r="G1972" s="17">
        <v>6443</v>
      </c>
      <c r="H1972" s="17" t="s">
        <v>4536</v>
      </c>
    </row>
    <row r="1973" spans="1:8" x14ac:dyDescent="0.2">
      <c r="A1973" s="3">
        <v>9116</v>
      </c>
      <c r="B1973" s="3" t="s">
        <v>2138</v>
      </c>
      <c r="C1973" s="3" t="s">
        <v>2137</v>
      </c>
      <c r="D1973" s="3" t="s">
        <v>1966</v>
      </c>
      <c r="E1973" s="3" t="str">
        <v>Raron</v>
      </c>
      <c r="G1973" s="17">
        <v>6452</v>
      </c>
      <c r="H1973" s="17" t="s">
        <v>4536</v>
      </c>
    </row>
    <row r="1974" spans="1:8" x14ac:dyDescent="0.2">
      <c r="A1974" s="3">
        <v>9230</v>
      </c>
      <c r="B1974" s="3" t="s">
        <v>2139</v>
      </c>
      <c r="C1974" s="3" t="s">
        <v>2139</v>
      </c>
      <c r="D1974" s="3" t="s">
        <v>1966</v>
      </c>
      <c r="E1974" s="3" t="str">
        <v>Unterbäch</v>
      </c>
      <c r="G1974" s="17">
        <v>6454</v>
      </c>
      <c r="H1974" s="17" t="s">
        <v>4536</v>
      </c>
    </row>
    <row r="1975" spans="1:8" x14ac:dyDescent="0.2">
      <c r="A1975" s="3">
        <v>9231</v>
      </c>
      <c r="B1975" s="3" t="s">
        <v>2140</v>
      </c>
      <c r="C1975" s="3" t="s">
        <v>2139</v>
      </c>
      <c r="D1975" s="3" t="s">
        <v>1966</v>
      </c>
      <c r="E1975" s="3" t="str">
        <v>Wiler (Lötschen)</v>
      </c>
      <c r="G1975" s="17">
        <v>6460</v>
      </c>
      <c r="H1975" s="17" t="s">
        <v>4536</v>
      </c>
    </row>
    <row r="1976" spans="1:8" x14ac:dyDescent="0.2">
      <c r="A1976" s="3">
        <v>9243</v>
      </c>
      <c r="B1976" s="3" t="s">
        <v>2141</v>
      </c>
      <c r="C1976" s="3" t="s">
        <v>2141</v>
      </c>
      <c r="D1976" s="3" t="s">
        <v>1966</v>
      </c>
      <c r="E1976" s="3" t="str">
        <v>Mörel-Filet</v>
      </c>
      <c r="G1976" s="17">
        <v>6461</v>
      </c>
      <c r="H1976" s="17" t="s">
        <v>4536</v>
      </c>
    </row>
    <row r="1977" spans="1:8" x14ac:dyDescent="0.2">
      <c r="A1977" s="3">
        <v>9532</v>
      </c>
      <c r="B1977" s="3" t="s">
        <v>2142</v>
      </c>
      <c r="C1977" s="3" t="s">
        <v>2141</v>
      </c>
      <c r="D1977" s="3" t="s">
        <v>1966</v>
      </c>
      <c r="E1977" s="3" t="str">
        <v>Steg-Hohtenn</v>
      </c>
      <c r="G1977" s="17">
        <v>6462</v>
      </c>
      <c r="H1977" s="17" t="s">
        <v>4536</v>
      </c>
    </row>
    <row r="1978" spans="1:8" x14ac:dyDescent="0.2">
      <c r="A1978" s="3">
        <v>9536</v>
      </c>
      <c r="B1978" s="3" t="s">
        <v>2143</v>
      </c>
      <c r="C1978" s="3" t="s">
        <v>2141</v>
      </c>
      <c r="D1978" s="3" t="s">
        <v>1966</v>
      </c>
      <c r="E1978" s="3" t="str">
        <v>Bettmeralp</v>
      </c>
      <c r="G1978" s="17">
        <v>6463</v>
      </c>
      <c r="H1978" s="17" t="s">
        <v>4536</v>
      </c>
    </row>
    <row r="1979" spans="1:8" x14ac:dyDescent="0.2">
      <c r="A1979" s="3">
        <v>9604</v>
      </c>
      <c r="B1979" s="3" t="s">
        <v>2144</v>
      </c>
      <c r="C1979" s="3" t="s">
        <v>2141</v>
      </c>
      <c r="D1979" s="3" t="s">
        <v>1966</v>
      </c>
      <c r="E1979" s="3" t="str">
        <v>Collonges</v>
      </c>
      <c r="G1979" s="17">
        <v>6464</v>
      </c>
      <c r="H1979" s="17" t="s">
        <v>4536</v>
      </c>
    </row>
    <row r="1980" spans="1:8" x14ac:dyDescent="0.2">
      <c r="A1980" s="3">
        <v>9240</v>
      </c>
      <c r="B1980" s="3" t="s">
        <v>2145</v>
      </c>
      <c r="C1980" s="3" t="s">
        <v>2146</v>
      </c>
      <c r="D1980" s="3" t="s">
        <v>1966</v>
      </c>
      <c r="E1980" s="3" t="str">
        <v>Dorénaz</v>
      </c>
      <c r="G1980" s="17">
        <v>6465</v>
      </c>
      <c r="H1980" s="17" t="s">
        <v>4536</v>
      </c>
    </row>
    <row r="1981" spans="1:8" x14ac:dyDescent="0.2">
      <c r="A1981" s="3">
        <v>9242</v>
      </c>
      <c r="B1981" s="3" t="s">
        <v>2146</v>
      </c>
      <c r="C1981" s="3" t="s">
        <v>2146</v>
      </c>
      <c r="D1981" s="3" t="s">
        <v>1966</v>
      </c>
      <c r="E1981" s="3" t="str">
        <v>Evionnaz</v>
      </c>
      <c r="G1981" s="17">
        <v>6466</v>
      </c>
      <c r="H1981" s="17" t="s">
        <v>4536</v>
      </c>
    </row>
    <row r="1982" spans="1:8" x14ac:dyDescent="0.2">
      <c r="A1982" s="3">
        <v>9248</v>
      </c>
      <c r="B1982" s="3" t="s">
        <v>2147</v>
      </c>
      <c r="C1982" s="3" t="s">
        <v>2146</v>
      </c>
      <c r="D1982" s="3" t="s">
        <v>1966</v>
      </c>
      <c r="E1982" s="3" t="str">
        <v>Finhaut</v>
      </c>
      <c r="G1982" s="17">
        <v>6467</v>
      </c>
      <c r="H1982" s="17" t="s">
        <v>4536</v>
      </c>
    </row>
    <row r="1983" spans="1:8" x14ac:dyDescent="0.2">
      <c r="A1983" s="3">
        <v>9240</v>
      </c>
      <c r="B1983" s="3" t="s">
        <v>2148</v>
      </c>
      <c r="C1983" s="3" t="s">
        <v>2148</v>
      </c>
      <c r="D1983" s="3" t="s">
        <v>1966</v>
      </c>
      <c r="E1983" s="3" t="str">
        <v>Massongex</v>
      </c>
      <c r="G1983" s="17">
        <v>6468</v>
      </c>
      <c r="H1983" s="17" t="s">
        <v>4536</v>
      </c>
    </row>
    <row r="1984" spans="1:8" x14ac:dyDescent="0.2">
      <c r="A1984" s="3">
        <v>9244</v>
      </c>
      <c r="B1984" s="3" t="s">
        <v>2149</v>
      </c>
      <c r="C1984" s="3" t="s">
        <v>2148</v>
      </c>
      <c r="D1984" s="3" t="s">
        <v>1966</v>
      </c>
      <c r="E1984" s="3" t="str">
        <v>Saint-Maurice</v>
      </c>
      <c r="G1984" s="17">
        <v>6469</v>
      </c>
      <c r="H1984" s="17" t="s">
        <v>4536</v>
      </c>
    </row>
    <row r="1985" spans="1:8" x14ac:dyDescent="0.2">
      <c r="A1985" s="3">
        <v>9247</v>
      </c>
      <c r="B1985" s="3" t="s">
        <v>2150</v>
      </c>
      <c r="C1985" s="3" t="s">
        <v>2148</v>
      </c>
      <c r="D1985" s="3" t="s">
        <v>1966</v>
      </c>
      <c r="E1985" s="3" t="str">
        <v>Salvan</v>
      </c>
      <c r="G1985" s="17">
        <v>6472</v>
      </c>
      <c r="H1985" s="17" t="s">
        <v>4536</v>
      </c>
    </row>
    <row r="1986" spans="1:8" x14ac:dyDescent="0.2">
      <c r="A1986" s="3">
        <v>9249</v>
      </c>
      <c r="B1986" s="3" t="s">
        <v>2151</v>
      </c>
      <c r="C1986" s="3" t="s">
        <v>2148</v>
      </c>
      <c r="D1986" s="3" t="s">
        <v>1966</v>
      </c>
      <c r="E1986" s="3" t="str">
        <v>Vernayaz</v>
      </c>
      <c r="G1986" s="17">
        <v>6473</v>
      </c>
      <c r="H1986" s="17" t="s">
        <v>4536</v>
      </c>
    </row>
    <row r="1987" spans="1:8" x14ac:dyDescent="0.2">
      <c r="A1987" s="3">
        <v>9249</v>
      </c>
      <c r="B1987" s="3" t="s">
        <v>2152</v>
      </c>
      <c r="C1987" s="3" t="s">
        <v>2148</v>
      </c>
      <c r="D1987" s="3" t="s">
        <v>1966</v>
      </c>
      <c r="E1987" s="3" t="str">
        <v>Vérossaz</v>
      </c>
      <c r="G1987" s="17">
        <v>6474</v>
      </c>
      <c r="H1987" s="17" t="s">
        <v>4536</v>
      </c>
    </row>
    <row r="1988" spans="1:8" x14ac:dyDescent="0.2">
      <c r="A1988" s="3">
        <v>9249</v>
      </c>
      <c r="B1988" s="3" t="s">
        <v>2153</v>
      </c>
      <c r="C1988" s="3" t="s">
        <v>2148</v>
      </c>
      <c r="D1988" s="3" t="s">
        <v>1966</v>
      </c>
      <c r="E1988" s="3" t="str">
        <v>Chalais</v>
      </c>
      <c r="G1988" s="17">
        <v>6475</v>
      </c>
      <c r="H1988" s="17" t="s">
        <v>4536</v>
      </c>
    </row>
    <row r="1989" spans="1:8" x14ac:dyDescent="0.2">
      <c r="A1989" s="3">
        <v>9246</v>
      </c>
      <c r="B1989" s="3" t="s">
        <v>2154</v>
      </c>
      <c r="C1989" s="3" t="s">
        <v>2154</v>
      </c>
      <c r="D1989" s="3" t="s">
        <v>1966</v>
      </c>
      <c r="E1989" s="3" t="str">
        <v>Chippis</v>
      </c>
      <c r="G1989" s="17">
        <v>6476</v>
      </c>
      <c r="H1989" s="17" t="s">
        <v>4536</v>
      </c>
    </row>
    <row r="1990" spans="1:8" x14ac:dyDescent="0.2">
      <c r="A1990" s="3">
        <v>9525</v>
      </c>
      <c r="B1990" s="3" t="s">
        <v>2155</v>
      </c>
      <c r="C1990" s="3" t="s">
        <v>2156</v>
      </c>
      <c r="D1990" s="3" t="s">
        <v>1966</v>
      </c>
      <c r="E1990" s="3" t="str">
        <v>Grône</v>
      </c>
      <c r="G1990" s="17">
        <v>6482</v>
      </c>
      <c r="H1990" s="17" t="s">
        <v>4536</v>
      </c>
    </row>
    <row r="1991" spans="1:8" x14ac:dyDescent="0.2">
      <c r="A1991" s="3">
        <v>9526</v>
      </c>
      <c r="B1991" s="3" t="s">
        <v>2157</v>
      </c>
      <c r="C1991" s="3" t="s">
        <v>2156</v>
      </c>
      <c r="D1991" s="3" t="s">
        <v>1966</v>
      </c>
      <c r="E1991" s="3" t="str">
        <v>Icogne</v>
      </c>
      <c r="G1991" s="17">
        <v>6484</v>
      </c>
      <c r="H1991" s="17" t="s">
        <v>4535</v>
      </c>
    </row>
    <row r="1992" spans="1:8" x14ac:dyDescent="0.2">
      <c r="A1992" s="3">
        <v>9527</v>
      </c>
      <c r="B1992" s="3" t="s">
        <v>2156</v>
      </c>
      <c r="C1992" s="3" t="s">
        <v>2156</v>
      </c>
      <c r="D1992" s="3" t="s">
        <v>1966</v>
      </c>
      <c r="E1992" s="3" t="str">
        <v>Lens</v>
      </c>
      <c r="G1992" s="17">
        <v>6485</v>
      </c>
      <c r="H1992" s="17" t="s">
        <v>4535</v>
      </c>
    </row>
    <row r="1993" spans="1:8" x14ac:dyDescent="0.2">
      <c r="A1993" s="3">
        <v>9203</v>
      </c>
      <c r="B1993" s="3" t="s">
        <v>2158</v>
      </c>
      <c r="C1993" s="3" t="s">
        <v>2159</v>
      </c>
      <c r="D1993" s="3" t="s">
        <v>1966</v>
      </c>
      <c r="E1993" s="3" t="str">
        <v>Saint-Léonard</v>
      </c>
      <c r="G1993" s="17">
        <v>6487</v>
      </c>
      <c r="H1993" s="17" t="s">
        <v>4535</v>
      </c>
    </row>
    <row r="1994" spans="1:8" x14ac:dyDescent="0.2">
      <c r="A1994" s="3">
        <v>9245</v>
      </c>
      <c r="B1994" s="3" t="s">
        <v>2159</v>
      </c>
      <c r="C1994" s="3" t="s">
        <v>2159</v>
      </c>
      <c r="D1994" s="3" t="s">
        <v>1966</v>
      </c>
      <c r="E1994" s="3" t="str">
        <v>Sierre</v>
      </c>
      <c r="G1994" s="17">
        <v>6490</v>
      </c>
      <c r="H1994" s="17" t="s">
        <v>4535</v>
      </c>
    </row>
    <row r="1995" spans="1:8" x14ac:dyDescent="0.2">
      <c r="A1995" s="3">
        <v>9245</v>
      </c>
      <c r="B1995" s="3" t="s">
        <v>2160</v>
      </c>
      <c r="C1995" s="3" t="s">
        <v>2159</v>
      </c>
      <c r="D1995" s="3" t="s">
        <v>1966</v>
      </c>
      <c r="E1995" s="3" t="str">
        <v>Anniviers</v>
      </c>
      <c r="G1995" s="17">
        <v>6491</v>
      </c>
      <c r="H1995" s="17" t="s">
        <v>4535</v>
      </c>
    </row>
    <row r="1996" spans="1:8" x14ac:dyDescent="0.2">
      <c r="A1996" s="3">
        <v>9523</v>
      </c>
      <c r="B1996" s="3" t="s">
        <v>2161</v>
      </c>
      <c r="C1996" s="3" t="s">
        <v>2162</v>
      </c>
      <c r="D1996" s="3" t="s">
        <v>1966</v>
      </c>
      <c r="E1996" s="3" t="str">
        <v>Crans-Montana</v>
      </c>
      <c r="G1996" s="17">
        <v>6493</v>
      </c>
      <c r="H1996" s="17" t="s">
        <v>4535</v>
      </c>
    </row>
    <row r="1997" spans="1:8" x14ac:dyDescent="0.2">
      <c r="A1997" s="3">
        <v>9524</v>
      </c>
      <c r="B1997" s="3" t="s">
        <v>2163</v>
      </c>
      <c r="C1997" s="3" t="s">
        <v>2162</v>
      </c>
      <c r="D1997" s="3" t="s">
        <v>1966</v>
      </c>
      <c r="E1997" s="3" t="str">
        <v>Noble-Contrée</v>
      </c>
      <c r="G1997" s="17">
        <v>6500</v>
      </c>
      <c r="H1997" s="17" t="s">
        <v>4537</v>
      </c>
    </row>
    <row r="1998" spans="1:8" x14ac:dyDescent="0.2">
      <c r="A1998" s="3">
        <v>9500</v>
      </c>
      <c r="B1998" s="3" t="s">
        <v>2119</v>
      </c>
      <c r="C1998" s="3" t="s">
        <v>2164</v>
      </c>
      <c r="D1998" s="3" t="s">
        <v>1966</v>
      </c>
      <c r="E1998" s="3" t="str">
        <v>Arbaz</v>
      </c>
      <c r="G1998" s="17">
        <v>6503</v>
      </c>
      <c r="H1998" s="17" t="s">
        <v>4537</v>
      </c>
    </row>
    <row r="1999" spans="1:8" x14ac:dyDescent="0.2">
      <c r="A1999" s="3">
        <v>9512</v>
      </c>
      <c r="B1999" s="3" t="s">
        <v>2165</v>
      </c>
      <c r="C1999" s="3" t="s">
        <v>2164</v>
      </c>
      <c r="D1999" s="3" t="s">
        <v>1966</v>
      </c>
      <c r="E1999" s="3" t="str">
        <v>Grimisuat</v>
      </c>
      <c r="G1999" s="17">
        <v>6512</v>
      </c>
      <c r="H1999" s="17" t="s">
        <v>4537</v>
      </c>
    </row>
    <row r="2000" spans="1:8" x14ac:dyDescent="0.2">
      <c r="A2000" s="3">
        <v>9552</v>
      </c>
      <c r="B2000" s="3" t="s">
        <v>2166</v>
      </c>
      <c r="C2000" s="3" t="s">
        <v>2164</v>
      </c>
      <c r="D2000" s="3" t="s">
        <v>1966</v>
      </c>
      <c r="E2000" s="3" t="str">
        <v>Savièse</v>
      </c>
      <c r="G2000" s="17">
        <v>6513</v>
      </c>
      <c r="H2000" s="17" t="s">
        <v>4537</v>
      </c>
    </row>
    <row r="2001" spans="1:8" x14ac:dyDescent="0.2">
      <c r="A2001" s="3">
        <v>9204</v>
      </c>
      <c r="B2001" s="3" t="s">
        <v>2167</v>
      </c>
      <c r="C2001" s="3" t="s">
        <v>2168</v>
      </c>
      <c r="D2001" s="3" t="s">
        <v>1966</v>
      </c>
      <c r="E2001" s="3" t="str">
        <v>Sion</v>
      </c>
      <c r="G2001" s="17">
        <v>6514</v>
      </c>
      <c r="H2001" s="17" t="s">
        <v>4537</v>
      </c>
    </row>
    <row r="2002" spans="1:8" x14ac:dyDescent="0.2">
      <c r="A2002" s="3">
        <v>9030</v>
      </c>
      <c r="B2002" s="3" t="s">
        <v>2169</v>
      </c>
      <c r="C2002" s="3" t="s">
        <v>2170</v>
      </c>
      <c r="D2002" s="3" t="s">
        <v>1966</v>
      </c>
      <c r="E2002" s="3" t="str">
        <v>Veysonnaz</v>
      </c>
      <c r="G2002" s="17">
        <v>6515</v>
      </c>
      <c r="H2002" s="17" t="s">
        <v>4537</v>
      </c>
    </row>
    <row r="2003" spans="1:8" x14ac:dyDescent="0.2">
      <c r="A2003" s="3">
        <v>9030</v>
      </c>
      <c r="B2003" s="3" t="s">
        <v>2171</v>
      </c>
      <c r="C2003" s="3" t="s">
        <v>2170</v>
      </c>
      <c r="D2003" s="3" t="s">
        <v>1966</v>
      </c>
      <c r="E2003" s="3" t="str">
        <v>Baltschieder</v>
      </c>
      <c r="G2003" s="17">
        <v>6516</v>
      </c>
      <c r="H2003" s="17" t="s">
        <v>4537</v>
      </c>
    </row>
    <row r="2004" spans="1:8" x14ac:dyDescent="0.2">
      <c r="A2004" s="3">
        <v>9032</v>
      </c>
      <c r="B2004" s="3" t="s">
        <v>2172</v>
      </c>
      <c r="C2004" s="3" t="s">
        <v>2170</v>
      </c>
      <c r="D2004" s="3" t="s">
        <v>1966</v>
      </c>
      <c r="E2004" s="3" t="str">
        <v>Eisten</v>
      </c>
      <c r="G2004" s="17">
        <v>6517</v>
      </c>
      <c r="H2004" s="17" t="s">
        <v>4537</v>
      </c>
    </row>
    <row r="2005" spans="1:8" x14ac:dyDescent="0.2">
      <c r="A2005" s="3">
        <v>9200</v>
      </c>
      <c r="B2005" s="3" t="s">
        <v>2173</v>
      </c>
      <c r="C2005" s="3" t="s">
        <v>2174</v>
      </c>
      <c r="D2005" s="3" t="s">
        <v>1966</v>
      </c>
      <c r="E2005" s="3" t="str">
        <v>Embd</v>
      </c>
      <c r="G2005" s="17">
        <v>6518</v>
      </c>
      <c r="H2005" s="17" t="s">
        <v>4537</v>
      </c>
    </row>
    <row r="2006" spans="1:8" x14ac:dyDescent="0.2">
      <c r="A2006" s="3">
        <v>9212</v>
      </c>
      <c r="B2006" s="3" t="s">
        <v>2175</v>
      </c>
      <c r="C2006" s="3" t="s">
        <v>2174</v>
      </c>
      <c r="D2006" s="3" t="s">
        <v>1966</v>
      </c>
      <c r="E2006" s="3" t="str">
        <v>Grächen</v>
      </c>
      <c r="G2006" s="17">
        <v>6523</v>
      </c>
      <c r="H2006" s="17" t="s">
        <v>4537</v>
      </c>
    </row>
    <row r="2007" spans="1:8" x14ac:dyDescent="0.2">
      <c r="A2007" s="3">
        <v>9205</v>
      </c>
      <c r="B2007" s="3" t="s">
        <v>2176</v>
      </c>
      <c r="C2007" s="3" t="s">
        <v>2176</v>
      </c>
      <c r="D2007" s="3" t="s">
        <v>1966</v>
      </c>
      <c r="E2007" s="3" t="str">
        <v>Lalden</v>
      </c>
      <c r="G2007" s="17">
        <v>6524</v>
      </c>
      <c r="H2007" s="17" t="s">
        <v>4537</v>
      </c>
    </row>
    <row r="2008" spans="1:8" x14ac:dyDescent="0.2">
      <c r="A2008" s="3">
        <v>9304</v>
      </c>
      <c r="B2008" s="3" t="s">
        <v>2177</v>
      </c>
      <c r="C2008" s="3" t="s">
        <v>2176</v>
      </c>
      <c r="D2008" s="3" t="s">
        <v>1966</v>
      </c>
      <c r="E2008" s="3" t="str">
        <v>Randa</v>
      </c>
      <c r="G2008" s="17">
        <v>6525</v>
      </c>
      <c r="H2008" s="17" t="s">
        <v>4537</v>
      </c>
    </row>
    <row r="2009" spans="1:8" x14ac:dyDescent="0.2">
      <c r="A2009" s="3">
        <v>7077</v>
      </c>
      <c r="B2009" s="3" t="s">
        <v>2178</v>
      </c>
      <c r="C2009" s="3" t="s">
        <v>2179</v>
      </c>
      <c r="D2009" s="3" t="s">
        <v>2180</v>
      </c>
      <c r="E2009" s="3" t="str">
        <v>Saas-Almagell</v>
      </c>
      <c r="G2009" s="17">
        <v>6526</v>
      </c>
      <c r="H2009" s="17" t="s">
        <v>4537</v>
      </c>
    </row>
    <row r="2010" spans="1:8" x14ac:dyDescent="0.2">
      <c r="A2010" s="3">
        <v>7078</v>
      </c>
      <c r="B2010" s="3" t="s">
        <v>2181</v>
      </c>
      <c r="C2010" s="3" t="s">
        <v>2179</v>
      </c>
      <c r="D2010" s="3" t="s">
        <v>2180</v>
      </c>
      <c r="E2010" s="3" t="str">
        <v>Saas-Balen</v>
      </c>
      <c r="G2010" s="17">
        <v>6527</v>
      </c>
      <c r="H2010" s="17" t="s">
        <v>4537</v>
      </c>
    </row>
    <row r="2011" spans="1:8" x14ac:dyDescent="0.2">
      <c r="A2011" s="3">
        <v>7082</v>
      </c>
      <c r="B2011" s="3" t="s">
        <v>2179</v>
      </c>
      <c r="C2011" s="3" t="s">
        <v>2179</v>
      </c>
      <c r="D2011" s="3" t="s">
        <v>2180</v>
      </c>
      <c r="E2011" s="3" t="str">
        <v>Saas-Fee</v>
      </c>
      <c r="G2011" s="17">
        <v>6528</v>
      </c>
      <c r="H2011" s="17" t="s">
        <v>4537</v>
      </c>
    </row>
    <row r="2012" spans="1:8" x14ac:dyDescent="0.2">
      <c r="A2012" s="3">
        <v>7450</v>
      </c>
      <c r="B2012" s="3" t="s">
        <v>2182</v>
      </c>
      <c r="C2012" s="3" t="s">
        <v>2179</v>
      </c>
      <c r="D2012" s="3" t="s">
        <v>2180</v>
      </c>
      <c r="E2012" s="3" t="str">
        <v>Saas-Grund</v>
      </c>
      <c r="G2012" s="17">
        <v>6532</v>
      </c>
      <c r="H2012" s="17" t="s">
        <v>4537</v>
      </c>
    </row>
    <row r="2013" spans="1:8" x14ac:dyDescent="0.2">
      <c r="A2013" s="3">
        <v>7083</v>
      </c>
      <c r="B2013" s="3" t="s">
        <v>2183</v>
      </c>
      <c r="C2013" s="3" t="s">
        <v>2183</v>
      </c>
      <c r="D2013" s="3" t="s">
        <v>2180</v>
      </c>
      <c r="E2013" s="3" t="str">
        <v>St. Niklaus</v>
      </c>
      <c r="G2013" s="17">
        <v>6533</v>
      </c>
      <c r="H2013" s="17" t="s">
        <v>4537</v>
      </c>
    </row>
    <row r="2014" spans="1:8" x14ac:dyDescent="0.2">
      <c r="A2014" s="3">
        <v>7493</v>
      </c>
      <c r="B2014" s="3" t="s">
        <v>2184</v>
      </c>
      <c r="C2014" s="3" t="s">
        <v>2185</v>
      </c>
      <c r="D2014" s="3" t="s">
        <v>2180</v>
      </c>
      <c r="E2014" s="3" t="str">
        <v>Stalden (VS)</v>
      </c>
      <c r="G2014" s="17">
        <v>6534</v>
      </c>
      <c r="H2014" s="17" t="s">
        <v>4537</v>
      </c>
    </row>
    <row r="2015" spans="1:8" x14ac:dyDescent="0.2">
      <c r="A2015" s="3">
        <v>7084</v>
      </c>
      <c r="B2015" s="3" t="s">
        <v>2186</v>
      </c>
      <c r="C2015" s="3" t="s">
        <v>2187</v>
      </c>
      <c r="D2015" s="3" t="s">
        <v>2180</v>
      </c>
      <c r="E2015" s="3" t="str">
        <v>Staldenried</v>
      </c>
      <c r="G2015" s="17">
        <v>6535</v>
      </c>
      <c r="H2015" s="17" t="s">
        <v>4537</v>
      </c>
    </row>
    <row r="2016" spans="1:8" x14ac:dyDescent="0.2">
      <c r="A2016" s="3">
        <v>7450</v>
      </c>
      <c r="B2016" s="3" t="s">
        <v>2182</v>
      </c>
      <c r="C2016" s="3" t="s">
        <v>2187</v>
      </c>
      <c r="D2016" s="3" t="s">
        <v>2180</v>
      </c>
      <c r="E2016" s="3" t="str">
        <v>Täsch</v>
      </c>
      <c r="G2016" s="17">
        <v>6537</v>
      </c>
      <c r="H2016" s="17" t="s">
        <v>4537</v>
      </c>
    </row>
    <row r="2017" spans="1:8" x14ac:dyDescent="0.2">
      <c r="A2017" s="3">
        <v>7451</v>
      </c>
      <c r="B2017" s="3" t="s">
        <v>2188</v>
      </c>
      <c r="C2017" s="3" t="s">
        <v>2187</v>
      </c>
      <c r="D2017" s="3" t="s">
        <v>2180</v>
      </c>
      <c r="E2017" s="3" t="str">
        <v>Törbel</v>
      </c>
      <c r="G2017" s="17">
        <v>6538</v>
      </c>
      <c r="H2017" s="17" t="s">
        <v>4537</v>
      </c>
    </row>
    <row r="2018" spans="1:8" x14ac:dyDescent="0.2">
      <c r="A2018" s="3">
        <v>7458</v>
      </c>
      <c r="B2018" s="3" t="s">
        <v>2189</v>
      </c>
      <c r="C2018" s="3" t="s">
        <v>2187</v>
      </c>
      <c r="D2018" s="3" t="s">
        <v>2180</v>
      </c>
      <c r="E2018" s="3" t="str">
        <v>Visp</v>
      </c>
      <c r="G2018" s="17">
        <v>6540</v>
      </c>
      <c r="H2018" s="17" t="s">
        <v>4537</v>
      </c>
    </row>
    <row r="2019" spans="1:8" x14ac:dyDescent="0.2">
      <c r="A2019" s="3">
        <v>7459</v>
      </c>
      <c r="B2019" s="3" t="s">
        <v>2190</v>
      </c>
      <c r="C2019" s="3" t="s">
        <v>2187</v>
      </c>
      <c r="D2019" s="3" t="s">
        <v>2180</v>
      </c>
      <c r="E2019" s="3" t="str">
        <v>Visperterminen</v>
      </c>
      <c r="G2019" s="17">
        <v>6541</v>
      </c>
      <c r="H2019" s="17" t="s">
        <v>4537</v>
      </c>
    </row>
    <row r="2020" spans="1:8" x14ac:dyDescent="0.2">
      <c r="A2020" s="3">
        <v>7472</v>
      </c>
      <c r="B2020" s="3" t="s">
        <v>2191</v>
      </c>
      <c r="C2020" s="3" t="s">
        <v>2187</v>
      </c>
      <c r="D2020" s="3" t="s">
        <v>2180</v>
      </c>
      <c r="E2020" s="3" t="str">
        <v>Zeneggen</v>
      </c>
      <c r="G2020" s="17">
        <v>6542</v>
      </c>
      <c r="H2020" s="17" t="s">
        <v>4537</v>
      </c>
    </row>
    <row r="2021" spans="1:8" x14ac:dyDescent="0.2">
      <c r="A2021" s="3">
        <v>7473</v>
      </c>
      <c r="B2021" s="3" t="s">
        <v>2192</v>
      </c>
      <c r="C2021" s="3" t="s">
        <v>2187</v>
      </c>
      <c r="D2021" s="3" t="s">
        <v>2180</v>
      </c>
      <c r="E2021" s="3" t="str">
        <v>Zermatt</v>
      </c>
      <c r="G2021" s="17">
        <v>6543</v>
      </c>
      <c r="H2021" s="17" t="s">
        <v>4537</v>
      </c>
    </row>
    <row r="2022" spans="1:8" x14ac:dyDescent="0.2">
      <c r="A2022" s="3">
        <v>7492</v>
      </c>
      <c r="B2022" s="3" t="s">
        <v>2193</v>
      </c>
      <c r="C2022" s="3" t="s">
        <v>2187</v>
      </c>
      <c r="D2022" s="3" t="s">
        <v>2180</v>
      </c>
      <c r="E2022" s="3" t="str">
        <v>Boudry</v>
      </c>
      <c r="G2022" s="17">
        <v>6544</v>
      </c>
      <c r="H2022" s="17" t="s">
        <v>4538</v>
      </c>
    </row>
    <row r="2023" spans="1:8" x14ac:dyDescent="0.2">
      <c r="A2023" s="3">
        <v>7452</v>
      </c>
      <c r="B2023" s="3" t="s">
        <v>2194</v>
      </c>
      <c r="C2023" s="3" t="s">
        <v>2195</v>
      </c>
      <c r="D2023" s="3" t="s">
        <v>2180</v>
      </c>
      <c r="E2023" s="3" t="str">
        <v>Cortaillod</v>
      </c>
      <c r="G2023" s="17">
        <v>6545</v>
      </c>
      <c r="H2023" s="17" t="s">
        <v>4537</v>
      </c>
    </row>
    <row r="2024" spans="1:8" x14ac:dyDescent="0.2">
      <c r="A2024" s="3">
        <v>7453</v>
      </c>
      <c r="B2024" s="3" t="s">
        <v>2196</v>
      </c>
      <c r="C2024" s="3" t="s">
        <v>2195</v>
      </c>
      <c r="D2024" s="3" t="s">
        <v>2180</v>
      </c>
      <c r="E2024" s="3" t="str">
        <v>Rochefort</v>
      </c>
      <c r="G2024" s="17">
        <v>6546</v>
      </c>
      <c r="H2024" s="17" t="s">
        <v>4537</v>
      </c>
    </row>
    <row r="2025" spans="1:8" x14ac:dyDescent="0.2">
      <c r="A2025" s="3">
        <v>7454</v>
      </c>
      <c r="B2025" s="3" t="s">
        <v>2197</v>
      </c>
      <c r="C2025" s="3" t="s">
        <v>2195</v>
      </c>
      <c r="D2025" s="3" t="s">
        <v>2180</v>
      </c>
      <c r="E2025" s="3" t="str">
        <v>Milvignes</v>
      </c>
      <c r="G2025" s="17">
        <v>6548</v>
      </c>
      <c r="H2025" s="17" t="s">
        <v>4530</v>
      </c>
    </row>
    <row r="2026" spans="1:8" x14ac:dyDescent="0.2">
      <c r="A2026" s="3">
        <v>7455</v>
      </c>
      <c r="B2026" s="3" t="s">
        <v>2198</v>
      </c>
      <c r="C2026" s="3" t="s">
        <v>2195</v>
      </c>
      <c r="D2026" s="3" t="s">
        <v>2180</v>
      </c>
      <c r="E2026" s="3" t="str">
        <v>La Grande Béroche</v>
      </c>
      <c r="G2026" s="17">
        <v>6549</v>
      </c>
      <c r="H2026" s="17" t="s">
        <v>4537</v>
      </c>
    </row>
    <row r="2027" spans="1:8" x14ac:dyDescent="0.2">
      <c r="A2027" s="3">
        <v>7456</v>
      </c>
      <c r="B2027" s="3" t="s">
        <v>2199</v>
      </c>
      <c r="C2027" s="3" t="s">
        <v>2195</v>
      </c>
      <c r="D2027" s="3" t="s">
        <v>2180</v>
      </c>
      <c r="E2027" s="3" t="str">
        <v>La Chaux-de-Fonds</v>
      </c>
      <c r="G2027" s="17">
        <v>6556</v>
      </c>
      <c r="H2027" s="17" t="s">
        <v>4537</v>
      </c>
    </row>
    <row r="2028" spans="1:8" x14ac:dyDescent="0.2">
      <c r="A2028" s="3">
        <v>7456</v>
      </c>
      <c r="B2028" s="3" t="s">
        <v>2200</v>
      </c>
      <c r="C2028" s="3" t="s">
        <v>2195</v>
      </c>
      <c r="D2028" s="3" t="s">
        <v>2180</v>
      </c>
      <c r="E2028" s="3" t="str">
        <v>Les Planchettes</v>
      </c>
      <c r="G2028" s="17">
        <v>6557</v>
      </c>
      <c r="H2028" s="17" t="s">
        <v>4537</v>
      </c>
    </row>
    <row r="2029" spans="1:8" x14ac:dyDescent="0.2">
      <c r="A2029" s="3">
        <v>7457</v>
      </c>
      <c r="B2029" s="3" t="s">
        <v>2201</v>
      </c>
      <c r="C2029" s="3" t="s">
        <v>2195</v>
      </c>
      <c r="D2029" s="3" t="s">
        <v>2180</v>
      </c>
      <c r="E2029" s="3" t="str">
        <v>La Sagne</v>
      </c>
      <c r="G2029" s="17">
        <v>6558</v>
      </c>
      <c r="H2029" s="17" t="s">
        <v>4537</v>
      </c>
    </row>
    <row r="2030" spans="1:8" x14ac:dyDescent="0.2">
      <c r="A2030" s="3">
        <v>7460</v>
      </c>
      <c r="B2030" s="3" t="s">
        <v>2202</v>
      </c>
      <c r="C2030" s="3" t="s">
        <v>2195</v>
      </c>
      <c r="D2030" s="3" t="s">
        <v>2180</v>
      </c>
      <c r="E2030" s="3" t="str">
        <v>La Brévine</v>
      </c>
      <c r="G2030" s="17">
        <v>6562</v>
      </c>
      <c r="H2030" s="17" t="s">
        <v>4537</v>
      </c>
    </row>
    <row r="2031" spans="1:8" x14ac:dyDescent="0.2">
      <c r="A2031" s="3">
        <v>7462</v>
      </c>
      <c r="B2031" s="3" t="s">
        <v>2203</v>
      </c>
      <c r="C2031" s="3" t="s">
        <v>2195</v>
      </c>
      <c r="D2031" s="3" t="s">
        <v>2180</v>
      </c>
      <c r="E2031" s="3" t="str">
        <v>Brot-Plamboz</v>
      </c>
      <c r="G2031" s="17">
        <v>6563</v>
      </c>
      <c r="H2031" s="17" t="s">
        <v>4538</v>
      </c>
    </row>
    <row r="2032" spans="1:8" x14ac:dyDescent="0.2">
      <c r="A2032" s="3">
        <v>7463</v>
      </c>
      <c r="B2032" s="3" t="s">
        <v>2204</v>
      </c>
      <c r="C2032" s="3" t="s">
        <v>2195</v>
      </c>
      <c r="D2032" s="3" t="s">
        <v>2180</v>
      </c>
      <c r="E2032" s="3" t="str">
        <v>Le Cerneux-Péquignot</v>
      </c>
      <c r="G2032" s="17">
        <v>6565</v>
      </c>
      <c r="H2032" s="17" t="s">
        <v>4538</v>
      </c>
    </row>
    <row r="2033" spans="1:8" x14ac:dyDescent="0.2">
      <c r="A2033" s="3">
        <v>7463</v>
      </c>
      <c r="B2033" s="3" t="s">
        <v>2204</v>
      </c>
      <c r="C2033" s="3" t="s">
        <v>2195</v>
      </c>
      <c r="D2033" s="3" t="s">
        <v>2180</v>
      </c>
      <c r="E2033" s="3" t="str">
        <v>La Chaux-du-Milieu</v>
      </c>
      <c r="G2033" s="17">
        <v>6571</v>
      </c>
      <c r="H2033" s="17" t="s">
        <v>4537</v>
      </c>
    </row>
    <row r="2034" spans="1:8" x14ac:dyDescent="0.2">
      <c r="A2034" s="3">
        <v>7464</v>
      </c>
      <c r="B2034" s="3" t="s">
        <v>2205</v>
      </c>
      <c r="C2034" s="3" t="s">
        <v>2195</v>
      </c>
      <c r="D2034" s="3" t="s">
        <v>2180</v>
      </c>
      <c r="E2034" s="3" t="str">
        <v>Le Locle</v>
      </c>
      <c r="G2034" s="17">
        <v>6572</v>
      </c>
      <c r="H2034" s="17" t="s">
        <v>4537</v>
      </c>
    </row>
    <row r="2035" spans="1:8" x14ac:dyDescent="0.2">
      <c r="A2035" s="3">
        <v>7477</v>
      </c>
      <c r="B2035" s="3" t="s">
        <v>2206</v>
      </c>
      <c r="C2035" s="3" t="s">
        <v>2207</v>
      </c>
      <c r="D2035" s="3" t="s">
        <v>2180</v>
      </c>
      <c r="E2035" s="3" t="str">
        <v>Les Ponts-de-Martel</v>
      </c>
      <c r="G2035" s="17">
        <v>6573</v>
      </c>
      <c r="H2035" s="17" t="s">
        <v>4539</v>
      </c>
    </row>
    <row r="2036" spans="1:8" x14ac:dyDescent="0.2">
      <c r="A2036" s="3">
        <v>7482</v>
      </c>
      <c r="B2036" s="3" t="s">
        <v>2208</v>
      </c>
      <c r="C2036" s="3" t="s">
        <v>2207</v>
      </c>
      <c r="D2036" s="3" t="s">
        <v>2180</v>
      </c>
      <c r="E2036" s="3" t="str">
        <v>Cornaux</v>
      </c>
      <c r="G2036" s="17">
        <v>6574</v>
      </c>
      <c r="H2036" s="17" t="s">
        <v>4539</v>
      </c>
    </row>
    <row r="2037" spans="1:8" x14ac:dyDescent="0.2">
      <c r="A2037" s="3">
        <v>7482</v>
      </c>
      <c r="B2037" s="3" t="s">
        <v>2209</v>
      </c>
      <c r="C2037" s="3" t="s">
        <v>2207</v>
      </c>
      <c r="D2037" s="3" t="s">
        <v>2180</v>
      </c>
      <c r="E2037" s="3" t="str">
        <v>Cressier (NE)</v>
      </c>
      <c r="G2037" s="17">
        <v>6575</v>
      </c>
      <c r="H2037" s="17" t="s">
        <v>4539</v>
      </c>
    </row>
    <row r="2038" spans="1:8" x14ac:dyDescent="0.2">
      <c r="A2038" s="3">
        <v>7482</v>
      </c>
      <c r="B2038" s="3" t="s">
        <v>2210</v>
      </c>
      <c r="C2038" s="3" t="s">
        <v>2207</v>
      </c>
      <c r="D2038" s="3" t="s">
        <v>2180</v>
      </c>
      <c r="E2038" s="3" t="str">
        <v>Enges</v>
      </c>
      <c r="G2038" s="17">
        <v>6576</v>
      </c>
      <c r="H2038" s="17" t="s">
        <v>4539</v>
      </c>
    </row>
    <row r="2039" spans="1:8" x14ac:dyDescent="0.2">
      <c r="A2039" s="3">
        <v>7484</v>
      </c>
      <c r="B2039" s="3" t="s">
        <v>2211</v>
      </c>
      <c r="C2039" s="3" t="s">
        <v>2207</v>
      </c>
      <c r="D2039" s="3" t="s">
        <v>2180</v>
      </c>
      <c r="E2039" s="3" t="str">
        <v>Hauterive (NE)</v>
      </c>
      <c r="G2039" s="17">
        <v>6577</v>
      </c>
      <c r="H2039" s="17" t="s">
        <v>4539</v>
      </c>
    </row>
    <row r="2040" spans="1:8" x14ac:dyDescent="0.2">
      <c r="A2040" s="3">
        <v>7743</v>
      </c>
      <c r="B2040" s="3" t="s">
        <v>2212</v>
      </c>
      <c r="C2040" s="3" t="s">
        <v>2212</v>
      </c>
      <c r="D2040" s="3" t="s">
        <v>2180</v>
      </c>
      <c r="E2040" s="3" t="str">
        <v>Le Landeron</v>
      </c>
      <c r="G2040" s="17">
        <v>6578</v>
      </c>
      <c r="H2040" s="17" t="s">
        <v>4539</v>
      </c>
    </row>
    <row r="2041" spans="1:8" x14ac:dyDescent="0.2">
      <c r="A2041" s="3">
        <v>7744</v>
      </c>
      <c r="B2041" s="3" t="s">
        <v>2213</v>
      </c>
      <c r="C2041" s="3" t="s">
        <v>2212</v>
      </c>
      <c r="D2041" s="3" t="s">
        <v>2180</v>
      </c>
      <c r="E2041" s="3" t="str">
        <v>Lignières</v>
      </c>
      <c r="G2041" s="17">
        <v>6579</v>
      </c>
      <c r="H2041" s="17" t="s">
        <v>4539</v>
      </c>
    </row>
    <row r="2042" spans="1:8" x14ac:dyDescent="0.2">
      <c r="A2042" s="3">
        <v>7747</v>
      </c>
      <c r="B2042" s="3" t="s">
        <v>2214</v>
      </c>
      <c r="C2042" s="3" t="s">
        <v>2212</v>
      </c>
      <c r="D2042" s="3" t="s">
        <v>2180</v>
      </c>
      <c r="E2042" s="3" t="str">
        <v>Neuchâtel</v>
      </c>
      <c r="G2042" s="17">
        <v>6582</v>
      </c>
      <c r="H2042" s="17" t="s">
        <v>4537</v>
      </c>
    </row>
    <row r="2043" spans="1:8" x14ac:dyDescent="0.2">
      <c r="A2043" s="3">
        <v>7748</v>
      </c>
      <c r="B2043" s="3" t="s">
        <v>2215</v>
      </c>
      <c r="C2043" s="3" t="s">
        <v>2212</v>
      </c>
      <c r="D2043" s="3" t="s">
        <v>2180</v>
      </c>
      <c r="E2043" s="3" t="str">
        <v>Saint-Blaise</v>
      </c>
      <c r="G2043" s="17">
        <v>6583</v>
      </c>
      <c r="H2043" s="17" t="s">
        <v>4537</v>
      </c>
    </row>
    <row r="2044" spans="1:8" x14ac:dyDescent="0.2">
      <c r="A2044" s="3">
        <v>7710</v>
      </c>
      <c r="B2044" s="3" t="s">
        <v>2216</v>
      </c>
      <c r="C2044" s="3" t="s">
        <v>2217</v>
      </c>
      <c r="D2044" s="3" t="s">
        <v>2180</v>
      </c>
      <c r="E2044" s="3" t="str">
        <v>La Tène</v>
      </c>
      <c r="G2044" s="17">
        <v>6584</v>
      </c>
      <c r="H2044" s="17" t="s">
        <v>4537</v>
      </c>
    </row>
    <row r="2045" spans="1:8" x14ac:dyDescent="0.2">
      <c r="A2045" s="3">
        <v>7710</v>
      </c>
      <c r="B2045" s="3" t="s">
        <v>2218</v>
      </c>
      <c r="C2045" s="3" t="s">
        <v>2217</v>
      </c>
      <c r="D2045" s="3" t="s">
        <v>2180</v>
      </c>
      <c r="E2045" s="3" t="str">
        <v>Val-de-Ruz</v>
      </c>
      <c r="G2045" s="17">
        <v>6592</v>
      </c>
      <c r="H2045" s="17" t="s">
        <v>4537</v>
      </c>
    </row>
    <row r="2046" spans="1:8" x14ac:dyDescent="0.2">
      <c r="A2046" s="3">
        <v>7741</v>
      </c>
      <c r="B2046" s="3" t="s">
        <v>2219</v>
      </c>
      <c r="C2046" s="3" t="s">
        <v>2217</v>
      </c>
      <c r="D2046" s="3" t="s">
        <v>2180</v>
      </c>
      <c r="E2046" s="3" t="str">
        <v>La Côte-aux-Fées</v>
      </c>
      <c r="G2046" s="17">
        <v>6593</v>
      </c>
      <c r="H2046" s="17" t="s">
        <v>4537</v>
      </c>
    </row>
    <row r="2047" spans="1:8" x14ac:dyDescent="0.2">
      <c r="A2047" s="3">
        <v>7742</v>
      </c>
      <c r="B2047" s="3" t="s">
        <v>2217</v>
      </c>
      <c r="C2047" s="3" t="s">
        <v>2217</v>
      </c>
      <c r="D2047" s="3" t="s">
        <v>2180</v>
      </c>
      <c r="E2047" s="3" t="str">
        <v>Les Verrières</v>
      </c>
      <c r="G2047" s="17">
        <v>6594</v>
      </c>
      <c r="H2047" s="17" t="s">
        <v>4537</v>
      </c>
    </row>
    <row r="2048" spans="1:8" x14ac:dyDescent="0.2">
      <c r="A2048" s="3">
        <v>7742</v>
      </c>
      <c r="B2048" s="3" t="s">
        <v>2220</v>
      </c>
      <c r="C2048" s="3" t="s">
        <v>2217</v>
      </c>
      <c r="D2048" s="3" t="s">
        <v>2180</v>
      </c>
      <c r="E2048" s="3" t="str">
        <v>Val-de-Travers</v>
      </c>
      <c r="G2048" s="17">
        <v>6595</v>
      </c>
      <c r="H2048" s="17" t="s">
        <v>4537</v>
      </c>
    </row>
    <row r="2049" spans="1:8" x14ac:dyDescent="0.2">
      <c r="A2049" s="3">
        <v>7742</v>
      </c>
      <c r="B2049" s="3" t="s">
        <v>2221</v>
      </c>
      <c r="C2049" s="3" t="s">
        <v>2217</v>
      </c>
      <c r="D2049" s="3" t="s">
        <v>2180</v>
      </c>
      <c r="E2049" s="3" t="str">
        <v>Aire-la-Ville</v>
      </c>
      <c r="G2049" s="17">
        <v>6596</v>
      </c>
      <c r="H2049" s="17" t="s">
        <v>4539</v>
      </c>
    </row>
    <row r="2050" spans="1:8" x14ac:dyDescent="0.2">
      <c r="A2050" s="3">
        <v>7743</v>
      </c>
      <c r="B2050" s="3" t="s">
        <v>2222</v>
      </c>
      <c r="C2050" s="3" t="s">
        <v>2217</v>
      </c>
      <c r="D2050" s="3" t="s">
        <v>2180</v>
      </c>
      <c r="E2050" s="3" t="str">
        <v>Anières</v>
      </c>
      <c r="G2050" s="17">
        <v>6597</v>
      </c>
      <c r="H2050" s="17" t="s">
        <v>4537</v>
      </c>
    </row>
    <row r="2051" spans="1:8" x14ac:dyDescent="0.2">
      <c r="A2051" s="3">
        <v>7745</v>
      </c>
      <c r="B2051" s="3" t="s">
        <v>2223</v>
      </c>
      <c r="C2051" s="3" t="s">
        <v>2217</v>
      </c>
      <c r="D2051" s="3" t="s">
        <v>2180</v>
      </c>
      <c r="E2051" s="3" t="str">
        <v>Avully</v>
      </c>
      <c r="G2051" s="17">
        <v>6598</v>
      </c>
      <c r="H2051" s="17" t="s">
        <v>4539</v>
      </c>
    </row>
    <row r="2052" spans="1:8" x14ac:dyDescent="0.2">
      <c r="A2052" s="3">
        <v>7746</v>
      </c>
      <c r="B2052" s="3" t="s">
        <v>2224</v>
      </c>
      <c r="C2052" s="3" t="s">
        <v>2217</v>
      </c>
      <c r="D2052" s="3" t="s">
        <v>2180</v>
      </c>
      <c r="E2052" s="3" t="str">
        <v>Avusy</v>
      </c>
      <c r="G2052" s="17">
        <v>6599</v>
      </c>
      <c r="H2052" s="17" t="s">
        <v>4537</v>
      </c>
    </row>
    <row r="2053" spans="1:8" x14ac:dyDescent="0.2">
      <c r="A2053" s="3">
        <v>7153</v>
      </c>
      <c r="B2053" s="3" t="s">
        <v>2225</v>
      </c>
      <c r="C2053" s="3" t="s">
        <v>2225</v>
      </c>
      <c r="D2053" s="3" t="s">
        <v>2180</v>
      </c>
      <c r="E2053" s="3" t="str">
        <v>Bardonnex</v>
      </c>
      <c r="G2053" s="17">
        <v>6600</v>
      </c>
      <c r="H2053" s="17" t="s">
        <v>4539</v>
      </c>
    </row>
    <row r="2054" spans="1:8" x14ac:dyDescent="0.2">
      <c r="A2054" s="3">
        <v>7031</v>
      </c>
      <c r="B2054" s="3" t="s">
        <v>2226</v>
      </c>
      <c r="C2054" s="3" t="s">
        <v>2227</v>
      </c>
      <c r="D2054" s="3" t="s">
        <v>2180</v>
      </c>
      <c r="E2054" s="3" t="str">
        <v>Bellevue</v>
      </c>
      <c r="G2054" s="17">
        <v>6605</v>
      </c>
      <c r="H2054" s="17" t="s">
        <v>4539</v>
      </c>
    </row>
    <row r="2055" spans="1:8" x14ac:dyDescent="0.2">
      <c r="A2055" s="3">
        <v>7032</v>
      </c>
      <c r="B2055" s="3" t="s">
        <v>2228</v>
      </c>
      <c r="C2055" s="3" t="s">
        <v>2227</v>
      </c>
      <c r="D2055" s="3" t="s">
        <v>2180</v>
      </c>
      <c r="E2055" s="3" t="str">
        <v>Bernex</v>
      </c>
      <c r="G2055" s="17">
        <v>6611</v>
      </c>
      <c r="H2055" s="17" t="s">
        <v>4539</v>
      </c>
    </row>
    <row r="2056" spans="1:8" x14ac:dyDescent="0.2">
      <c r="A2056" s="3">
        <v>7152</v>
      </c>
      <c r="B2056" s="3" t="s">
        <v>2229</v>
      </c>
      <c r="C2056" s="3" t="s">
        <v>2229</v>
      </c>
      <c r="D2056" s="3" t="s">
        <v>2180</v>
      </c>
      <c r="E2056" s="3" t="str">
        <v>Carouge (GE)</v>
      </c>
      <c r="G2056" s="17">
        <v>6612</v>
      </c>
      <c r="H2056" s="17" t="s">
        <v>4539</v>
      </c>
    </row>
    <row r="2057" spans="1:8" x14ac:dyDescent="0.2">
      <c r="A2057" s="3">
        <v>7151</v>
      </c>
      <c r="B2057" s="3" t="s">
        <v>2230</v>
      </c>
      <c r="C2057" s="3" t="s">
        <v>2230</v>
      </c>
      <c r="D2057" s="3" t="s">
        <v>2180</v>
      </c>
      <c r="E2057" s="3" t="str">
        <v>Cartigny</v>
      </c>
      <c r="G2057" s="17">
        <v>6613</v>
      </c>
      <c r="H2057" s="17" t="s">
        <v>4539</v>
      </c>
    </row>
    <row r="2058" spans="1:8" x14ac:dyDescent="0.2">
      <c r="A2058" s="3">
        <v>7116</v>
      </c>
      <c r="B2058" s="3" t="s">
        <v>2231</v>
      </c>
      <c r="C2058" s="3" t="s">
        <v>2232</v>
      </c>
      <c r="D2058" s="3" t="s">
        <v>2180</v>
      </c>
      <c r="E2058" s="3" t="str">
        <v>Céligny</v>
      </c>
      <c r="G2058" s="17">
        <v>6614</v>
      </c>
      <c r="H2058" s="17" t="s">
        <v>4539</v>
      </c>
    </row>
    <row r="2059" spans="1:8" x14ac:dyDescent="0.2">
      <c r="A2059" s="3">
        <v>7132</v>
      </c>
      <c r="B2059" s="3" t="s">
        <v>2232</v>
      </c>
      <c r="C2059" s="3" t="s">
        <v>2232</v>
      </c>
      <c r="D2059" s="3" t="s">
        <v>2180</v>
      </c>
      <c r="E2059" s="3" t="str">
        <v>Chancy</v>
      </c>
      <c r="G2059" s="17">
        <v>6616</v>
      </c>
      <c r="H2059" s="17" t="s">
        <v>4539</v>
      </c>
    </row>
    <row r="2060" spans="1:8" x14ac:dyDescent="0.2">
      <c r="A2060" s="3">
        <v>7110</v>
      </c>
      <c r="B2060" s="3" t="s">
        <v>2233</v>
      </c>
      <c r="C2060" s="3" t="s">
        <v>2234</v>
      </c>
      <c r="D2060" s="3" t="s">
        <v>2180</v>
      </c>
      <c r="E2060" s="3" t="str">
        <v>Chêne-Bougeries</v>
      </c>
      <c r="G2060" s="17">
        <v>6618</v>
      </c>
      <c r="H2060" s="17" t="s">
        <v>4539</v>
      </c>
    </row>
    <row r="2061" spans="1:8" x14ac:dyDescent="0.2">
      <c r="A2061" s="3">
        <v>7113</v>
      </c>
      <c r="B2061" s="3" t="s">
        <v>2235</v>
      </c>
      <c r="C2061" s="3" t="s">
        <v>2234</v>
      </c>
      <c r="D2061" s="3" t="s">
        <v>2180</v>
      </c>
      <c r="E2061" s="3" t="str">
        <v>Chêne-Bourg</v>
      </c>
      <c r="G2061" s="17">
        <v>6622</v>
      </c>
      <c r="H2061" s="17" t="s">
        <v>4539</v>
      </c>
    </row>
    <row r="2062" spans="1:8" x14ac:dyDescent="0.2">
      <c r="A2062" s="3">
        <v>7114</v>
      </c>
      <c r="B2062" s="3" t="s">
        <v>2236</v>
      </c>
      <c r="C2062" s="3" t="s">
        <v>2234</v>
      </c>
      <c r="D2062" s="3" t="s">
        <v>2180</v>
      </c>
      <c r="E2062" s="3" t="str">
        <v>Choulex</v>
      </c>
      <c r="G2062" s="17">
        <v>6631</v>
      </c>
      <c r="H2062" s="17" t="s">
        <v>4537</v>
      </c>
    </row>
    <row r="2063" spans="1:8" x14ac:dyDescent="0.2">
      <c r="A2063" s="3">
        <v>7115</v>
      </c>
      <c r="B2063" s="3" t="s">
        <v>2237</v>
      </c>
      <c r="C2063" s="3" t="s">
        <v>2234</v>
      </c>
      <c r="D2063" s="3" t="s">
        <v>2180</v>
      </c>
      <c r="E2063" s="3" t="str">
        <v>Collex-Bossy</v>
      </c>
      <c r="G2063" s="17">
        <v>6632</v>
      </c>
      <c r="H2063" s="17" t="s">
        <v>4537</v>
      </c>
    </row>
    <row r="2064" spans="1:8" x14ac:dyDescent="0.2">
      <c r="A2064" s="3">
        <v>7116</v>
      </c>
      <c r="B2064" s="3" t="s">
        <v>2238</v>
      </c>
      <c r="C2064" s="3" t="s">
        <v>2234</v>
      </c>
      <c r="D2064" s="3" t="s">
        <v>2180</v>
      </c>
      <c r="E2064" s="3" t="str">
        <v>Collonge-Bellerive</v>
      </c>
      <c r="G2064" s="17">
        <v>6633</v>
      </c>
      <c r="H2064" s="17" t="s">
        <v>4537</v>
      </c>
    </row>
    <row r="2065" spans="1:8" x14ac:dyDescent="0.2">
      <c r="A2065" s="3">
        <v>7142</v>
      </c>
      <c r="B2065" s="3" t="s">
        <v>2239</v>
      </c>
      <c r="C2065" s="3" t="s">
        <v>2234</v>
      </c>
      <c r="D2065" s="3" t="s">
        <v>2180</v>
      </c>
      <c r="E2065" s="3" t="str">
        <v>Cologny</v>
      </c>
      <c r="G2065" s="17">
        <v>6634</v>
      </c>
      <c r="H2065" s="17" t="s">
        <v>4537</v>
      </c>
    </row>
    <row r="2066" spans="1:8" x14ac:dyDescent="0.2">
      <c r="A2066" s="3">
        <v>7143</v>
      </c>
      <c r="B2066" s="3" t="s">
        <v>2240</v>
      </c>
      <c r="C2066" s="3" t="s">
        <v>2234</v>
      </c>
      <c r="D2066" s="3" t="s">
        <v>2180</v>
      </c>
      <c r="E2066" s="3" t="str">
        <v>Confignon</v>
      </c>
      <c r="G2066" s="17">
        <v>6635</v>
      </c>
      <c r="H2066" s="17" t="s">
        <v>4537</v>
      </c>
    </row>
    <row r="2067" spans="1:8" x14ac:dyDescent="0.2">
      <c r="A2067" s="3">
        <v>7144</v>
      </c>
      <c r="B2067" s="3" t="s">
        <v>2241</v>
      </c>
      <c r="C2067" s="3" t="s">
        <v>2234</v>
      </c>
      <c r="D2067" s="3" t="s">
        <v>2180</v>
      </c>
      <c r="E2067" s="3" t="str">
        <v>Corsier (GE)</v>
      </c>
      <c r="G2067" s="17">
        <v>6636</v>
      </c>
      <c r="H2067" s="17" t="s">
        <v>4537</v>
      </c>
    </row>
    <row r="2068" spans="1:8" x14ac:dyDescent="0.2">
      <c r="A2068" s="3">
        <v>7145</v>
      </c>
      <c r="B2068" s="3" t="s">
        <v>2242</v>
      </c>
      <c r="C2068" s="3" t="s">
        <v>2234</v>
      </c>
      <c r="D2068" s="3" t="s">
        <v>2180</v>
      </c>
      <c r="E2068" s="3" t="str">
        <v>Dardagny</v>
      </c>
      <c r="G2068" s="17">
        <v>6637</v>
      </c>
      <c r="H2068" s="17" t="s">
        <v>4530</v>
      </c>
    </row>
    <row r="2069" spans="1:8" x14ac:dyDescent="0.2">
      <c r="A2069" s="3">
        <v>7146</v>
      </c>
      <c r="B2069" s="3" t="s">
        <v>2243</v>
      </c>
      <c r="C2069" s="3" t="s">
        <v>2234</v>
      </c>
      <c r="D2069" s="3" t="s">
        <v>2180</v>
      </c>
      <c r="E2069" s="3" t="str">
        <v>Genève</v>
      </c>
      <c r="G2069" s="17">
        <v>6644</v>
      </c>
      <c r="H2069" s="17" t="s">
        <v>4539</v>
      </c>
    </row>
    <row r="2070" spans="1:8" x14ac:dyDescent="0.2">
      <c r="A2070" s="3">
        <v>7147</v>
      </c>
      <c r="B2070" s="3" t="s">
        <v>2244</v>
      </c>
      <c r="C2070" s="3" t="s">
        <v>2234</v>
      </c>
      <c r="D2070" s="3" t="s">
        <v>2180</v>
      </c>
      <c r="E2070" s="3" t="str">
        <v>Genthod</v>
      </c>
      <c r="G2070" s="17">
        <v>6645</v>
      </c>
      <c r="H2070" s="17" t="s">
        <v>4539</v>
      </c>
    </row>
    <row r="2071" spans="1:8" x14ac:dyDescent="0.2">
      <c r="A2071" s="3">
        <v>7148</v>
      </c>
      <c r="B2071" s="3" t="s">
        <v>2245</v>
      </c>
      <c r="C2071" s="3" t="s">
        <v>2234</v>
      </c>
      <c r="D2071" s="3" t="s">
        <v>2180</v>
      </c>
      <c r="E2071" s="3" t="str">
        <v>Le Grand-Saconnex</v>
      </c>
      <c r="G2071" s="17">
        <v>6646</v>
      </c>
      <c r="H2071" s="17" t="s">
        <v>4539</v>
      </c>
    </row>
    <row r="2072" spans="1:8" x14ac:dyDescent="0.2">
      <c r="A2072" s="3">
        <v>7149</v>
      </c>
      <c r="B2072" s="3" t="s">
        <v>2246</v>
      </c>
      <c r="C2072" s="3" t="s">
        <v>2234</v>
      </c>
      <c r="D2072" s="3" t="s">
        <v>2180</v>
      </c>
      <c r="E2072" s="3" t="str">
        <v>Gy</v>
      </c>
      <c r="G2072" s="17">
        <v>6647</v>
      </c>
      <c r="H2072" s="17" t="s">
        <v>4537</v>
      </c>
    </row>
    <row r="2073" spans="1:8" x14ac:dyDescent="0.2">
      <c r="A2073" s="3">
        <v>7111</v>
      </c>
      <c r="B2073" s="3" t="s">
        <v>2247</v>
      </c>
      <c r="C2073" s="3" t="s">
        <v>2248</v>
      </c>
      <c r="D2073" s="3" t="s">
        <v>2180</v>
      </c>
      <c r="E2073" s="3" t="str">
        <v>Hermance</v>
      </c>
      <c r="G2073" s="17">
        <v>6648</v>
      </c>
      <c r="H2073" s="17" t="s">
        <v>4539</v>
      </c>
    </row>
    <row r="2074" spans="1:8" x14ac:dyDescent="0.2">
      <c r="A2074" s="3">
        <v>7112</v>
      </c>
      <c r="B2074" s="3" t="s">
        <v>2249</v>
      </c>
      <c r="C2074" s="3" t="s">
        <v>2248</v>
      </c>
      <c r="D2074" s="3" t="s">
        <v>2180</v>
      </c>
      <c r="E2074" s="3" t="str">
        <v>Jussy</v>
      </c>
      <c r="G2074" s="17">
        <v>6652</v>
      </c>
      <c r="H2074" s="17" t="s">
        <v>4539</v>
      </c>
    </row>
    <row r="2075" spans="1:8" x14ac:dyDescent="0.2">
      <c r="A2075" s="3">
        <v>7126</v>
      </c>
      <c r="B2075" s="3" t="s">
        <v>2250</v>
      </c>
      <c r="C2075" s="3" t="s">
        <v>2248</v>
      </c>
      <c r="D2075" s="3" t="s">
        <v>2180</v>
      </c>
      <c r="E2075" s="3" t="str">
        <v>Laconnex</v>
      </c>
      <c r="G2075" s="17">
        <v>6653</v>
      </c>
      <c r="H2075" s="17" t="s">
        <v>4539</v>
      </c>
    </row>
    <row r="2076" spans="1:8" x14ac:dyDescent="0.2">
      <c r="A2076" s="3">
        <v>7127</v>
      </c>
      <c r="B2076" s="3" t="s">
        <v>2251</v>
      </c>
      <c r="C2076" s="3" t="s">
        <v>2248</v>
      </c>
      <c r="D2076" s="3" t="s">
        <v>2180</v>
      </c>
      <c r="E2076" s="3" t="str">
        <v>Lancy</v>
      </c>
      <c r="G2076" s="17">
        <v>6654</v>
      </c>
      <c r="H2076" s="17" t="s">
        <v>4539</v>
      </c>
    </row>
    <row r="2077" spans="1:8" x14ac:dyDescent="0.2">
      <c r="A2077" s="3">
        <v>7128</v>
      </c>
      <c r="B2077" s="3" t="s">
        <v>2252</v>
      </c>
      <c r="C2077" s="3" t="s">
        <v>2248</v>
      </c>
      <c r="D2077" s="3" t="s">
        <v>2180</v>
      </c>
      <c r="E2077" s="3" t="str">
        <v>Meinier</v>
      </c>
      <c r="G2077" s="17">
        <v>6655</v>
      </c>
      <c r="H2077" s="17" t="s">
        <v>4539</v>
      </c>
    </row>
    <row r="2078" spans="1:8" x14ac:dyDescent="0.2">
      <c r="A2078" s="3">
        <v>7130</v>
      </c>
      <c r="B2078" s="3" t="s">
        <v>2253</v>
      </c>
      <c r="C2078" s="3" t="s">
        <v>2248</v>
      </c>
      <c r="D2078" s="3" t="s">
        <v>2180</v>
      </c>
      <c r="E2078" s="3" t="str">
        <v>Meyrin</v>
      </c>
      <c r="G2078" s="17">
        <v>6656</v>
      </c>
      <c r="H2078" s="17" t="s">
        <v>4539</v>
      </c>
    </row>
    <row r="2079" spans="1:8" x14ac:dyDescent="0.2">
      <c r="A2079" s="3">
        <v>7130</v>
      </c>
      <c r="B2079" s="3" t="s">
        <v>2254</v>
      </c>
      <c r="C2079" s="3" t="s">
        <v>2248</v>
      </c>
      <c r="D2079" s="3" t="s">
        <v>2180</v>
      </c>
      <c r="E2079" s="3" t="str">
        <v>Onex</v>
      </c>
      <c r="G2079" s="17">
        <v>6657</v>
      </c>
      <c r="H2079" s="17" t="s">
        <v>4539</v>
      </c>
    </row>
    <row r="2080" spans="1:8" x14ac:dyDescent="0.2">
      <c r="A2080" s="3">
        <v>7130</v>
      </c>
      <c r="B2080" s="3" t="s">
        <v>2254</v>
      </c>
      <c r="C2080" s="3" t="s">
        <v>2248</v>
      </c>
      <c r="D2080" s="3" t="s">
        <v>2180</v>
      </c>
      <c r="E2080" s="3" t="str">
        <v>Perly-Certoux</v>
      </c>
      <c r="G2080" s="17">
        <v>6658</v>
      </c>
      <c r="H2080" s="17" t="s">
        <v>4539</v>
      </c>
    </row>
    <row r="2081" spans="1:8" x14ac:dyDescent="0.2">
      <c r="A2081" s="3">
        <v>7141</v>
      </c>
      <c r="B2081" s="3" t="s">
        <v>2255</v>
      </c>
      <c r="C2081" s="3" t="s">
        <v>2248</v>
      </c>
      <c r="D2081" s="3" t="s">
        <v>2180</v>
      </c>
      <c r="E2081" s="3" t="str">
        <v>Plan-les-Ouates</v>
      </c>
      <c r="G2081" s="17">
        <v>6659</v>
      </c>
      <c r="H2081" s="17" t="s">
        <v>4539</v>
      </c>
    </row>
    <row r="2082" spans="1:8" x14ac:dyDescent="0.2">
      <c r="A2082" s="3">
        <v>7154</v>
      </c>
      <c r="B2082" s="3" t="s">
        <v>2256</v>
      </c>
      <c r="C2082" s="3" t="s">
        <v>2248</v>
      </c>
      <c r="D2082" s="3" t="s">
        <v>2180</v>
      </c>
      <c r="E2082" s="3" t="str">
        <v>Pregny-Chambésy</v>
      </c>
      <c r="G2082" s="17">
        <v>6661</v>
      </c>
      <c r="H2082" s="17" t="s">
        <v>4539</v>
      </c>
    </row>
    <row r="2083" spans="1:8" x14ac:dyDescent="0.2">
      <c r="A2083" s="3">
        <v>7155</v>
      </c>
      <c r="B2083" s="3" t="s">
        <v>2257</v>
      </c>
      <c r="C2083" s="3" t="s">
        <v>2248</v>
      </c>
      <c r="D2083" s="3" t="s">
        <v>2180</v>
      </c>
      <c r="E2083" s="3" t="str">
        <v>Presinge</v>
      </c>
      <c r="G2083" s="17">
        <v>6662</v>
      </c>
      <c r="H2083" s="17" t="s">
        <v>4539</v>
      </c>
    </row>
    <row r="2084" spans="1:8" x14ac:dyDescent="0.2">
      <c r="A2084" s="3">
        <v>7155</v>
      </c>
      <c r="B2084" s="3" t="s">
        <v>2257</v>
      </c>
      <c r="C2084" s="3" t="s">
        <v>2248</v>
      </c>
      <c r="D2084" s="3" t="s">
        <v>2180</v>
      </c>
      <c r="E2084" s="3" t="str">
        <v>Puplinge</v>
      </c>
      <c r="G2084" s="17">
        <v>6663</v>
      </c>
      <c r="H2084" s="17" t="s">
        <v>4539</v>
      </c>
    </row>
    <row r="2085" spans="1:8" x14ac:dyDescent="0.2">
      <c r="A2085" s="3">
        <v>7156</v>
      </c>
      <c r="B2085" s="3" t="s">
        <v>2258</v>
      </c>
      <c r="C2085" s="3" t="s">
        <v>2248</v>
      </c>
      <c r="D2085" s="3" t="s">
        <v>2180</v>
      </c>
      <c r="E2085" s="3" t="str">
        <v>Russin</v>
      </c>
      <c r="G2085" s="17">
        <v>6664</v>
      </c>
      <c r="H2085" s="17" t="s">
        <v>4539</v>
      </c>
    </row>
    <row r="2086" spans="1:8" x14ac:dyDescent="0.2">
      <c r="A2086" s="3">
        <v>7156</v>
      </c>
      <c r="B2086" s="3" t="s">
        <v>2259</v>
      </c>
      <c r="C2086" s="3" t="s">
        <v>2248</v>
      </c>
      <c r="D2086" s="3" t="s">
        <v>2180</v>
      </c>
      <c r="E2086" s="3" t="str">
        <v>Satigny</v>
      </c>
      <c r="G2086" s="17">
        <v>6670</v>
      </c>
      <c r="H2086" s="17" t="s">
        <v>4539</v>
      </c>
    </row>
    <row r="2087" spans="1:8" x14ac:dyDescent="0.2">
      <c r="A2087" s="3">
        <v>7157</v>
      </c>
      <c r="B2087" s="3" t="s">
        <v>2260</v>
      </c>
      <c r="C2087" s="3" t="s">
        <v>2248</v>
      </c>
      <c r="D2087" s="3" t="s">
        <v>2180</v>
      </c>
      <c r="E2087" s="3" t="str">
        <v>Soral</v>
      </c>
      <c r="G2087" s="17">
        <v>6672</v>
      </c>
      <c r="H2087" s="17" t="s">
        <v>4539</v>
      </c>
    </row>
    <row r="2088" spans="1:8" x14ac:dyDescent="0.2">
      <c r="A2088" s="3">
        <v>7413</v>
      </c>
      <c r="B2088" s="3" t="s">
        <v>2261</v>
      </c>
      <c r="C2088" s="3" t="s">
        <v>2262</v>
      </c>
      <c r="D2088" s="3" t="s">
        <v>2180</v>
      </c>
      <c r="E2088" s="3" t="str">
        <v>Thônex</v>
      </c>
      <c r="G2088" s="17">
        <v>6673</v>
      </c>
      <c r="H2088" s="17" t="s">
        <v>4539</v>
      </c>
    </row>
    <row r="2089" spans="1:8" x14ac:dyDescent="0.2">
      <c r="A2089" s="3">
        <v>7414</v>
      </c>
      <c r="B2089" s="3" t="s">
        <v>2262</v>
      </c>
      <c r="C2089" s="3" t="s">
        <v>2262</v>
      </c>
      <c r="D2089" s="3" t="s">
        <v>2180</v>
      </c>
      <c r="E2089" s="3" t="str">
        <v>Troinex</v>
      </c>
      <c r="G2089" s="17">
        <v>6674</v>
      </c>
      <c r="H2089" s="17" t="s">
        <v>4539</v>
      </c>
    </row>
    <row r="2090" spans="1:8" x14ac:dyDescent="0.2">
      <c r="A2090" s="3">
        <v>7405</v>
      </c>
      <c r="B2090" s="3" t="s">
        <v>2263</v>
      </c>
      <c r="C2090" s="3" t="s">
        <v>2263</v>
      </c>
      <c r="D2090" s="3" t="s">
        <v>2180</v>
      </c>
      <c r="E2090" s="3" t="str">
        <v>Vandoeuvres</v>
      </c>
      <c r="G2090" s="17">
        <v>6675</v>
      </c>
      <c r="H2090" s="17" t="s">
        <v>4539</v>
      </c>
    </row>
    <row r="2091" spans="1:8" x14ac:dyDescent="0.2">
      <c r="A2091" s="3">
        <v>7412</v>
      </c>
      <c r="B2091" s="3" t="s">
        <v>2264</v>
      </c>
      <c r="C2091" s="3" t="s">
        <v>2264</v>
      </c>
      <c r="D2091" s="3" t="s">
        <v>2180</v>
      </c>
      <c r="E2091" s="3" t="str">
        <v>Vernier</v>
      </c>
      <c r="G2091" s="17">
        <v>6676</v>
      </c>
      <c r="H2091" s="17" t="s">
        <v>4539</v>
      </c>
    </row>
    <row r="2092" spans="1:8" x14ac:dyDescent="0.2">
      <c r="A2092" s="3">
        <v>7411</v>
      </c>
      <c r="B2092" s="3" t="s">
        <v>2265</v>
      </c>
      <c r="C2092" s="3" t="s">
        <v>2265</v>
      </c>
      <c r="D2092" s="3" t="s">
        <v>2180</v>
      </c>
      <c r="E2092" s="3" t="str">
        <v>Versoix</v>
      </c>
      <c r="G2092" s="17">
        <v>6677</v>
      </c>
      <c r="H2092" s="17" t="s">
        <v>4539</v>
      </c>
    </row>
    <row r="2093" spans="1:8" x14ac:dyDescent="0.2">
      <c r="A2093" s="3">
        <v>7408</v>
      </c>
      <c r="B2093" s="3" t="s">
        <v>2266</v>
      </c>
      <c r="C2093" s="3" t="s">
        <v>2266</v>
      </c>
      <c r="D2093" s="3" t="s">
        <v>2180</v>
      </c>
      <c r="E2093" s="3" t="str">
        <v>Veyrier</v>
      </c>
      <c r="G2093" s="17">
        <v>6678</v>
      </c>
      <c r="H2093" s="17" t="s">
        <v>4539</v>
      </c>
    </row>
    <row r="2094" spans="1:8" x14ac:dyDescent="0.2">
      <c r="A2094" s="3">
        <v>7421</v>
      </c>
      <c r="B2094" s="3" t="s">
        <v>2267</v>
      </c>
      <c r="C2094" s="3" t="s">
        <v>2266</v>
      </c>
      <c r="D2094" s="3" t="s">
        <v>2180</v>
      </c>
      <c r="E2094" s="3" t="str">
        <v>Boécourt</v>
      </c>
      <c r="G2094" s="17">
        <v>6682</v>
      </c>
      <c r="H2094" s="17" t="s">
        <v>4539</v>
      </c>
    </row>
    <row r="2095" spans="1:8" x14ac:dyDescent="0.2">
      <c r="A2095" s="3">
        <v>7422</v>
      </c>
      <c r="B2095" s="3" t="s">
        <v>2268</v>
      </c>
      <c r="C2095" s="3" t="s">
        <v>2266</v>
      </c>
      <c r="D2095" s="3" t="s">
        <v>2180</v>
      </c>
      <c r="E2095" s="3" t="str">
        <v>Bourrignon</v>
      </c>
      <c r="G2095" s="17">
        <v>6683</v>
      </c>
      <c r="H2095" s="17" t="s">
        <v>4530</v>
      </c>
    </row>
    <row r="2096" spans="1:8" x14ac:dyDescent="0.2">
      <c r="A2096" s="3">
        <v>7423</v>
      </c>
      <c r="B2096" s="3" t="s">
        <v>2269</v>
      </c>
      <c r="C2096" s="3" t="s">
        <v>2266</v>
      </c>
      <c r="D2096" s="3" t="s">
        <v>2180</v>
      </c>
      <c r="E2096" s="3" t="str">
        <v>Châtillon (JU)</v>
      </c>
      <c r="G2096" s="17">
        <v>6684</v>
      </c>
      <c r="H2096" s="17" t="s">
        <v>4530</v>
      </c>
    </row>
    <row r="2097" spans="1:8" x14ac:dyDescent="0.2">
      <c r="A2097" s="3">
        <v>7423</v>
      </c>
      <c r="B2097" s="3" t="s">
        <v>2270</v>
      </c>
      <c r="C2097" s="3" t="s">
        <v>2266</v>
      </c>
      <c r="D2097" s="3" t="s">
        <v>2180</v>
      </c>
      <c r="E2097" s="3" t="str">
        <v>Courchapoix</v>
      </c>
      <c r="G2097" s="17">
        <v>6685</v>
      </c>
      <c r="H2097" s="17" t="s">
        <v>4530</v>
      </c>
    </row>
    <row r="2098" spans="1:8" x14ac:dyDescent="0.2">
      <c r="A2098" s="3">
        <v>7424</v>
      </c>
      <c r="B2098" s="3" t="s">
        <v>2271</v>
      </c>
      <c r="C2098" s="3" t="s">
        <v>2266</v>
      </c>
      <c r="D2098" s="3" t="s">
        <v>2180</v>
      </c>
      <c r="E2098" s="3" t="str">
        <v>Courrendlin</v>
      </c>
      <c r="G2098" s="17">
        <v>6690</v>
      </c>
      <c r="H2098" s="17" t="s">
        <v>4539</v>
      </c>
    </row>
    <row r="2099" spans="1:8" x14ac:dyDescent="0.2">
      <c r="A2099" s="3">
        <v>7424</v>
      </c>
      <c r="B2099" s="3" t="s">
        <v>2272</v>
      </c>
      <c r="C2099" s="3" t="s">
        <v>2266</v>
      </c>
      <c r="D2099" s="3" t="s">
        <v>2180</v>
      </c>
      <c r="E2099" s="3" t="str">
        <v>Courroux</v>
      </c>
      <c r="G2099" s="17">
        <v>6692</v>
      </c>
      <c r="H2099" s="17" t="s">
        <v>4539</v>
      </c>
    </row>
    <row r="2100" spans="1:8" x14ac:dyDescent="0.2">
      <c r="A2100" s="3">
        <v>7426</v>
      </c>
      <c r="B2100" s="3" t="s">
        <v>2273</v>
      </c>
      <c r="C2100" s="3" t="s">
        <v>2273</v>
      </c>
      <c r="D2100" s="3" t="s">
        <v>2180</v>
      </c>
      <c r="E2100" s="3" t="str">
        <v>Courtételle</v>
      </c>
      <c r="G2100" s="17">
        <v>6693</v>
      </c>
      <c r="H2100" s="17" t="s">
        <v>4539</v>
      </c>
    </row>
    <row r="2101" spans="1:8" x14ac:dyDescent="0.2">
      <c r="A2101" s="3">
        <v>7426</v>
      </c>
      <c r="B2101" s="3" t="s">
        <v>2273</v>
      </c>
      <c r="C2101" s="3" t="s">
        <v>2273</v>
      </c>
      <c r="D2101" s="3" t="s">
        <v>2180</v>
      </c>
      <c r="E2101" s="3" t="str">
        <v>Delémont</v>
      </c>
      <c r="G2101" s="17">
        <v>6694</v>
      </c>
      <c r="H2101" s="17" t="s">
        <v>4530</v>
      </c>
    </row>
    <row r="2102" spans="1:8" x14ac:dyDescent="0.2">
      <c r="A2102" s="3">
        <v>7425</v>
      </c>
      <c r="B2102" s="3" t="s">
        <v>2274</v>
      </c>
      <c r="C2102" s="3" t="s">
        <v>2274</v>
      </c>
      <c r="D2102" s="3" t="s">
        <v>2180</v>
      </c>
      <c r="E2102" s="3" t="str">
        <v>Develier</v>
      </c>
      <c r="G2102" s="17">
        <v>6695</v>
      </c>
      <c r="H2102" s="17" t="s">
        <v>4530</v>
      </c>
    </row>
    <row r="2103" spans="1:8" x14ac:dyDescent="0.2">
      <c r="A2103" s="3">
        <v>7430</v>
      </c>
      <c r="B2103" s="3" t="s">
        <v>2275</v>
      </c>
      <c r="C2103" s="3" t="s">
        <v>2275</v>
      </c>
      <c r="D2103" s="3" t="s">
        <v>2180</v>
      </c>
      <c r="E2103" s="3" t="str">
        <v>Ederswiler</v>
      </c>
      <c r="G2103" s="17">
        <v>6696</v>
      </c>
      <c r="H2103" s="17" t="s">
        <v>4530</v>
      </c>
    </row>
    <row r="2104" spans="1:8" x14ac:dyDescent="0.2">
      <c r="A2104" s="3">
        <v>7431</v>
      </c>
      <c r="B2104" s="3" t="s">
        <v>2276</v>
      </c>
      <c r="C2104" s="3" t="s">
        <v>2275</v>
      </c>
      <c r="D2104" s="3" t="s">
        <v>2180</v>
      </c>
      <c r="E2104" s="3" t="str">
        <v>Mervelier</v>
      </c>
      <c r="G2104" s="17">
        <v>6702</v>
      </c>
      <c r="H2104" s="17" t="s">
        <v>4537</v>
      </c>
    </row>
    <row r="2105" spans="1:8" x14ac:dyDescent="0.2">
      <c r="A2105" s="3">
        <v>7431</v>
      </c>
      <c r="B2105" s="3" t="s">
        <v>2277</v>
      </c>
      <c r="C2105" s="3" t="s">
        <v>2275</v>
      </c>
      <c r="D2105" s="3" t="s">
        <v>2180</v>
      </c>
      <c r="E2105" s="3" t="str">
        <v>Mettembert</v>
      </c>
      <c r="G2105" s="17">
        <v>6703</v>
      </c>
      <c r="H2105" s="17" t="s">
        <v>4537</v>
      </c>
    </row>
    <row r="2106" spans="1:8" x14ac:dyDescent="0.2">
      <c r="A2106" s="3">
        <v>7428</v>
      </c>
      <c r="B2106" s="3" t="s">
        <v>2278</v>
      </c>
      <c r="C2106" s="3" t="s">
        <v>2278</v>
      </c>
      <c r="D2106" s="3" t="s">
        <v>2180</v>
      </c>
      <c r="E2106" s="3" t="str">
        <v>Movelier</v>
      </c>
      <c r="G2106" s="17">
        <v>6705</v>
      </c>
      <c r="H2106" s="17" t="s">
        <v>4537</v>
      </c>
    </row>
    <row r="2107" spans="1:8" x14ac:dyDescent="0.2">
      <c r="A2107" s="3">
        <v>7427</v>
      </c>
      <c r="B2107" s="3" t="s">
        <v>2279</v>
      </c>
      <c r="C2107" s="3" t="s">
        <v>2279</v>
      </c>
      <c r="D2107" s="3" t="s">
        <v>2180</v>
      </c>
      <c r="E2107" s="3" t="str">
        <v>Pleigne</v>
      </c>
      <c r="G2107" s="17">
        <v>6707</v>
      </c>
      <c r="H2107" s="17" t="s">
        <v>4539</v>
      </c>
    </row>
    <row r="2108" spans="1:8" x14ac:dyDescent="0.2">
      <c r="A2108" s="3">
        <v>7104</v>
      </c>
      <c r="B2108" s="3" t="s">
        <v>2280</v>
      </c>
      <c r="C2108" s="3" t="s">
        <v>2281</v>
      </c>
      <c r="D2108" s="3" t="s">
        <v>2180</v>
      </c>
      <c r="E2108" s="3" t="str">
        <v>Rossemaison</v>
      </c>
      <c r="G2108" s="17">
        <v>6710</v>
      </c>
      <c r="H2108" s="17" t="s">
        <v>4539</v>
      </c>
    </row>
    <row r="2109" spans="1:8" x14ac:dyDescent="0.2">
      <c r="A2109" s="3">
        <v>7106</v>
      </c>
      <c r="B2109" s="3" t="s">
        <v>2282</v>
      </c>
      <c r="C2109" s="3" t="s">
        <v>2281</v>
      </c>
      <c r="D2109" s="3" t="s">
        <v>2180</v>
      </c>
      <c r="E2109" s="3" t="str">
        <v>Saulcy</v>
      </c>
      <c r="G2109" s="17">
        <v>6713</v>
      </c>
      <c r="H2109" s="17" t="s">
        <v>4539</v>
      </c>
    </row>
    <row r="2110" spans="1:8" x14ac:dyDescent="0.2">
      <c r="A2110" s="3">
        <v>7107</v>
      </c>
      <c r="B2110" s="3" t="s">
        <v>2283</v>
      </c>
      <c r="C2110" s="3" t="s">
        <v>2281</v>
      </c>
      <c r="D2110" s="3" t="s">
        <v>2180</v>
      </c>
      <c r="E2110" s="3" t="str">
        <v>Soyhières</v>
      </c>
      <c r="G2110" s="17">
        <v>6714</v>
      </c>
      <c r="H2110" s="17" t="s">
        <v>4539</v>
      </c>
    </row>
    <row r="2111" spans="1:8" x14ac:dyDescent="0.2">
      <c r="A2111" s="3">
        <v>7109</v>
      </c>
      <c r="B2111" s="3" t="s">
        <v>2284</v>
      </c>
      <c r="C2111" s="3" t="s">
        <v>2281</v>
      </c>
      <c r="D2111" s="3" t="s">
        <v>2180</v>
      </c>
      <c r="E2111" s="3" t="str">
        <v>Haute-Sorne</v>
      </c>
      <c r="G2111" s="17">
        <v>6715</v>
      </c>
      <c r="H2111" s="17" t="s">
        <v>4537</v>
      </c>
    </row>
    <row r="2112" spans="1:8" x14ac:dyDescent="0.2">
      <c r="A2112" s="3">
        <v>7122</v>
      </c>
      <c r="B2112" s="3" t="s">
        <v>2285</v>
      </c>
      <c r="C2112" s="3" t="s">
        <v>2281</v>
      </c>
      <c r="D2112" s="3" t="s">
        <v>2180</v>
      </c>
      <c r="E2112" s="3" t="str">
        <v>Val Terbi</v>
      </c>
      <c r="G2112" s="17">
        <v>6716</v>
      </c>
      <c r="H2112" s="17" t="s">
        <v>4537</v>
      </c>
    </row>
    <row r="2113" spans="1:8" x14ac:dyDescent="0.2">
      <c r="A2113" s="3">
        <v>7404</v>
      </c>
      <c r="B2113" s="3" t="s">
        <v>2286</v>
      </c>
      <c r="C2113" s="3" t="s">
        <v>2287</v>
      </c>
      <c r="D2113" s="3" t="s">
        <v>2180</v>
      </c>
      <c r="E2113" s="3" t="str">
        <v>Le Bémont (JU)</v>
      </c>
      <c r="G2113" s="17">
        <v>6717</v>
      </c>
      <c r="H2113" s="17" t="s">
        <v>4530</v>
      </c>
    </row>
    <row r="2114" spans="1:8" x14ac:dyDescent="0.2">
      <c r="A2114" s="3">
        <v>7407</v>
      </c>
      <c r="B2114" s="3" t="s">
        <v>2288</v>
      </c>
      <c r="C2114" s="3" t="s">
        <v>2287</v>
      </c>
      <c r="D2114" s="3" t="s">
        <v>2180</v>
      </c>
      <c r="E2114" s="3" t="str">
        <v>Les Bois</v>
      </c>
      <c r="G2114" s="17">
        <v>6718</v>
      </c>
      <c r="H2114" s="17" t="s">
        <v>4530</v>
      </c>
    </row>
    <row r="2115" spans="1:8" x14ac:dyDescent="0.2">
      <c r="A2115" s="3">
        <v>7415</v>
      </c>
      <c r="B2115" s="3" t="s">
        <v>2289</v>
      </c>
      <c r="C2115" s="3" t="s">
        <v>2287</v>
      </c>
      <c r="D2115" s="3" t="s">
        <v>2180</v>
      </c>
      <c r="E2115" s="3" t="str">
        <v>Les Breuleux</v>
      </c>
      <c r="G2115" s="17">
        <v>6719</v>
      </c>
      <c r="H2115" s="17" t="s">
        <v>4530</v>
      </c>
    </row>
    <row r="2116" spans="1:8" x14ac:dyDescent="0.2">
      <c r="A2116" s="3">
        <v>7415</v>
      </c>
      <c r="B2116" s="3" t="s">
        <v>2290</v>
      </c>
      <c r="C2116" s="3" t="s">
        <v>2287</v>
      </c>
      <c r="D2116" s="3" t="s">
        <v>2180</v>
      </c>
      <c r="E2116" s="3" t="str">
        <v>La Chaux-des-Breuleux</v>
      </c>
      <c r="G2116" s="17">
        <v>6720</v>
      </c>
      <c r="H2116" s="17" t="s">
        <v>4540</v>
      </c>
    </row>
    <row r="2117" spans="1:8" x14ac:dyDescent="0.2">
      <c r="A2117" s="3">
        <v>7416</v>
      </c>
      <c r="B2117" s="3" t="s">
        <v>2291</v>
      </c>
      <c r="C2117" s="3" t="s">
        <v>2287</v>
      </c>
      <c r="D2117" s="3" t="s">
        <v>2180</v>
      </c>
      <c r="E2117" s="3" t="str">
        <v>Les Enfers</v>
      </c>
      <c r="G2117" s="17">
        <v>6721</v>
      </c>
      <c r="H2117" s="17" t="s">
        <v>4537</v>
      </c>
    </row>
    <row r="2118" spans="1:8" x14ac:dyDescent="0.2">
      <c r="A2118" s="3">
        <v>7417</v>
      </c>
      <c r="B2118" s="3" t="s">
        <v>2292</v>
      </c>
      <c r="C2118" s="3" t="s">
        <v>2287</v>
      </c>
      <c r="D2118" s="3" t="s">
        <v>2180</v>
      </c>
      <c r="E2118" s="3" t="str">
        <v>Les Genevez (JU)</v>
      </c>
      <c r="G2118" s="17">
        <v>6722</v>
      </c>
      <c r="H2118" s="17" t="s">
        <v>4537</v>
      </c>
    </row>
    <row r="2119" spans="1:8" x14ac:dyDescent="0.2">
      <c r="A2119" s="3">
        <v>7418</v>
      </c>
      <c r="B2119" s="3" t="s">
        <v>2293</v>
      </c>
      <c r="C2119" s="3" t="s">
        <v>2287</v>
      </c>
      <c r="D2119" s="3" t="s">
        <v>2180</v>
      </c>
      <c r="E2119" s="3" t="str">
        <v>Lajoux (JU)</v>
      </c>
      <c r="G2119" s="17">
        <v>6723</v>
      </c>
      <c r="H2119" s="17" t="s">
        <v>4537</v>
      </c>
    </row>
    <row r="2120" spans="1:8" x14ac:dyDescent="0.2">
      <c r="A2120" s="3">
        <v>7419</v>
      </c>
      <c r="B2120" s="3" t="s">
        <v>2294</v>
      </c>
      <c r="C2120" s="3" t="s">
        <v>2287</v>
      </c>
      <c r="D2120" s="3" t="s">
        <v>2180</v>
      </c>
      <c r="E2120" s="3" t="str">
        <v>Montfaucon</v>
      </c>
      <c r="G2120" s="17">
        <v>6724</v>
      </c>
      <c r="H2120" s="17" t="s">
        <v>4530</v>
      </c>
    </row>
    <row r="2121" spans="1:8" x14ac:dyDescent="0.2">
      <c r="A2121" s="3">
        <v>7447</v>
      </c>
      <c r="B2121" s="3" t="s">
        <v>2295</v>
      </c>
      <c r="C2121" s="3" t="s">
        <v>2295</v>
      </c>
      <c r="D2121" s="3" t="s">
        <v>2180</v>
      </c>
      <c r="E2121" s="3" t="str">
        <v>Muriaux</v>
      </c>
      <c r="G2121" s="17">
        <v>6742</v>
      </c>
      <c r="H2121" s="17" t="s">
        <v>4539</v>
      </c>
    </row>
    <row r="2122" spans="1:8" x14ac:dyDescent="0.2">
      <c r="A2122" s="3">
        <v>7448</v>
      </c>
      <c r="B2122" s="3" t="s">
        <v>2296</v>
      </c>
      <c r="C2122" s="3" t="s">
        <v>2295</v>
      </c>
      <c r="D2122" s="3" t="s">
        <v>2180</v>
      </c>
      <c r="E2122" s="3" t="str">
        <v>Le Noirmont</v>
      </c>
      <c r="G2122" s="17">
        <v>6743</v>
      </c>
      <c r="H2122" s="17" t="s">
        <v>4539</v>
      </c>
    </row>
    <row r="2123" spans="1:8" x14ac:dyDescent="0.2">
      <c r="A2123" s="3">
        <v>7434</v>
      </c>
      <c r="B2123" s="3" t="s">
        <v>2297</v>
      </c>
      <c r="C2123" s="3" t="s">
        <v>2297</v>
      </c>
      <c r="D2123" s="3" t="s">
        <v>2180</v>
      </c>
      <c r="E2123" s="3" t="str">
        <v>Saignelégier</v>
      </c>
      <c r="G2123" s="17">
        <v>6744</v>
      </c>
      <c r="H2123" s="17" t="s">
        <v>4539</v>
      </c>
    </row>
    <row r="2124" spans="1:8" x14ac:dyDescent="0.2">
      <c r="A2124" s="3">
        <v>7440</v>
      </c>
      <c r="B2124" s="3" t="s">
        <v>2298</v>
      </c>
      <c r="C2124" s="3" t="s">
        <v>2298</v>
      </c>
      <c r="D2124" s="3" t="s">
        <v>2180</v>
      </c>
      <c r="E2124" s="3" t="str">
        <v>Saint-Brais</v>
      </c>
      <c r="G2124" s="17">
        <v>6745</v>
      </c>
      <c r="H2124" s="17" t="s">
        <v>4539</v>
      </c>
    </row>
    <row r="2125" spans="1:8" x14ac:dyDescent="0.2">
      <c r="A2125" s="3">
        <v>7442</v>
      </c>
      <c r="B2125" s="3" t="s">
        <v>2299</v>
      </c>
      <c r="C2125" s="3" t="s">
        <v>2298</v>
      </c>
      <c r="D2125" s="3" t="s">
        <v>2180</v>
      </c>
      <c r="E2125" s="3" t="str">
        <v>Soubey</v>
      </c>
      <c r="G2125" s="17">
        <v>6746</v>
      </c>
      <c r="H2125" s="17" t="s">
        <v>4530</v>
      </c>
    </row>
    <row r="2126" spans="1:8" x14ac:dyDescent="0.2">
      <c r="A2126" s="3">
        <v>7443</v>
      </c>
      <c r="B2126" s="3" t="s">
        <v>2300</v>
      </c>
      <c r="C2126" s="3" t="s">
        <v>2298</v>
      </c>
      <c r="D2126" s="3" t="s">
        <v>2180</v>
      </c>
      <c r="E2126" s="3" t="str">
        <v>Alle</v>
      </c>
      <c r="G2126" s="17">
        <v>6747</v>
      </c>
      <c r="H2126" s="17" t="s">
        <v>4530</v>
      </c>
    </row>
    <row r="2127" spans="1:8" x14ac:dyDescent="0.2">
      <c r="A2127" s="3">
        <v>7430</v>
      </c>
      <c r="B2127" s="3" t="s">
        <v>2301</v>
      </c>
      <c r="C2127" s="3" t="s">
        <v>2301</v>
      </c>
      <c r="D2127" s="3" t="s">
        <v>2180</v>
      </c>
      <c r="E2127" s="3" t="str">
        <v>Beurnevésin</v>
      </c>
      <c r="G2127" s="17">
        <v>6748</v>
      </c>
      <c r="H2127" s="17" t="s">
        <v>4530</v>
      </c>
    </row>
    <row r="2128" spans="1:8" x14ac:dyDescent="0.2">
      <c r="A2128" s="3">
        <v>7432</v>
      </c>
      <c r="B2128" s="3" t="s">
        <v>2302</v>
      </c>
      <c r="C2128" s="3" t="s">
        <v>2303</v>
      </c>
      <c r="D2128" s="3" t="s">
        <v>2180</v>
      </c>
      <c r="E2128" s="3" t="str">
        <v>Boncourt</v>
      </c>
      <c r="G2128" s="17">
        <v>6749</v>
      </c>
      <c r="H2128" s="17" t="s">
        <v>4530</v>
      </c>
    </row>
    <row r="2129" spans="1:8" x14ac:dyDescent="0.2">
      <c r="A2129" s="3">
        <v>7444</v>
      </c>
      <c r="B2129" s="3" t="s">
        <v>2304</v>
      </c>
      <c r="C2129" s="3" t="s">
        <v>2305</v>
      </c>
      <c r="D2129" s="3" t="s">
        <v>2180</v>
      </c>
      <c r="E2129" s="3" t="str">
        <v>Bonfol</v>
      </c>
      <c r="G2129" s="17">
        <v>6760</v>
      </c>
      <c r="H2129" s="17" t="s">
        <v>4530</v>
      </c>
    </row>
    <row r="2130" spans="1:8" x14ac:dyDescent="0.2">
      <c r="A2130" s="3">
        <v>7445</v>
      </c>
      <c r="B2130" s="3" t="s">
        <v>2306</v>
      </c>
      <c r="C2130" s="3" t="s">
        <v>2305</v>
      </c>
      <c r="D2130" s="3" t="s">
        <v>2180</v>
      </c>
      <c r="E2130" s="3" t="str">
        <v>Bure</v>
      </c>
      <c r="G2130" s="17">
        <v>6763</v>
      </c>
      <c r="H2130" s="17" t="s">
        <v>4530</v>
      </c>
    </row>
    <row r="2131" spans="1:8" x14ac:dyDescent="0.2">
      <c r="A2131" s="3">
        <v>7445</v>
      </c>
      <c r="B2131" s="3" t="s">
        <v>2306</v>
      </c>
      <c r="C2131" s="3" t="s">
        <v>2305</v>
      </c>
      <c r="D2131" s="3" t="s">
        <v>2180</v>
      </c>
      <c r="E2131" s="3" t="str">
        <v>Coeuve</v>
      </c>
      <c r="G2131" s="17">
        <v>6764</v>
      </c>
      <c r="H2131" s="17" t="s">
        <v>4530</v>
      </c>
    </row>
    <row r="2132" spans="1:8" x14ac:dyDescent="0.2">
      <c r="A2132" s="3">
        <v>7435</v>
      </c>
      <c r="B2132" s="3" t="s">
        <v>2307</v>
      </c>
      <c r="C2132" s="3" t="s">
        <v>2308</v>
      </c>
      <c r="D2132" s="3" t="s">
        <v>2180</v>
      </c>
      <c r="E2132" s="3" t="str">
        <v>Cornol</v>
      </c>
      <c r="G2132" s="17">
        <v>6772</v>
      </c>
      <c r="H2132" s="17" t="s">
        <v>4530</v>
      </c>
    </row>
    <row r="2133" spans="1:8" x14ac:dyDescent="0.2">
      <c r="A2133" s="3">
        <v>7436</v>
      </c>
      <c r="B2133" s="3" t="s">
        <v>2309</v>
      </c>
      <c r="C2133" s="3" t="s">
        <v>2308</v>
      </c>
      <c r="D2133" s="3" t="s">
        <v>2180</v>
      </c>
      <c r="E2133" s="3" t="str">
        <v>Courchavon</v>
      </c>
      <c r="G2133" s="17">
        <v>6773</v>
      </c>
      <c r="H2133" s="17" t="s">
        <v>4530</v>
      </c>
    </row>
    <row r="2134" spans="1:8" x14ac:dyDescent="0.2">
      <c r="A2134" s="3">
        <v>7437</v>
      </c>
      <c r="B2134" s="3" t="s">
        <v>2310</v>
      </c>
      <c r="C2134" s="3" t="s">
        <v>2308</v>
      </c>
      <c r="D2134" s="3" t="s">
        <v>2180</v>
      </c>
      <c r="E2134" s="3" t="str">
        <v>Courgenay</v>
      </c>
      <c r="G2134" s="17">
        <v>6774</v>
      </c>
      <c r="H2134" s="17" t="s">
        <v>4530</v>
      </c>
    </row>
    <row r="2135" spans="1:8" x14ac:dyDescent="0.2">
      <c r="A2135" s="3">
        <v>7438</v>
      </c>
      <c r="B2135" s="3" t="s">
        <v>2311</v>
      </c>
      <c r="C2135" s="3" t="s">
        <v>2308</v>
      </c>
      <c r="D2135" s="3" t="s">
        <v>2180</v>
      </c>
      <c r="E2135" s="3" t="str">
        <v>Courtedoux</v>
      </c>
      <c r="G2135" s="17">
        <v>6775</v>
      </c>
      <c r="H2135" s="17" t="s">
        <v>4530</v>
      </c>
    </row>
    <row r="2136" spans="1:8" x14ac:dyDescent="0.2">
      <c r="A2136" s="3">
        <v>7433</v>
      </c>
      <c r="B2136" s="3" t="s">
        <v>2312</v>
      </c>
      <c r="C2136" s="3" t="s">
        <v>2313</v>
      </c>
      <c r="D2136" s="3" t="s">
        <v>2180</v>
      </c>
      <c r="E2136" s="3" t="str">
        <v>Damphreux</v>
      </c>
      <c r="G2136" s="17">
        <v>6776</v>
      </c>
      <c r="H2136" s="17" t="s">
        <v>4530</v>
      </c>
    </row>
    <row r="2137" spans="1:8" x14ac:dyDescent="0.2">
      <c r="A2137" s="3">
        <v>7433</v>
      </c>
      <c r="B2137" s="3" t="s">
        <v>2314</v>
      </c>
      <c r="C2137" s="3" t="s">
        <v>2313</v>
      </c>
      <c r="D2137" s="3" t="s">
        <v>2180</v>
      </c>
      <c r="E2137" s="3" t="str">
        <v>Fahy</v>
      </c>
      <c r="G2137" s="17">
        <v>6777</v>
      </c>
      <c r="H2137" s="17" t="s">
        <v>4530</v>
      </c>
    </row>
    <row r="2138" spans="1:8" x14ac:dyDescent="0.2">
      <c r="A2138" s="3">
        <v>7433</v>
      </c>
      <c r="B2138" s="3" t="s">
        <v>2315</v>
      </c>
      <c r="C2138" s="3" t="s">
        <v>2313</v>
      </c>
      <c r="D2138" s="3" t="s">
        <v>2180</v>
      </c>
      <c r="E2138" s="3" t="str">
        <v>Fontenais</v>
      </c>
      <c r="G2138" s="17">
        <v>6780</v>
      </c>
      <c r="H2138" s="17" t="s">
        <v>4530</v>
      </c>
    </row>
    <row r="2139" spans="1:8" x14ac:dyDescent="0.2">
      <c r="A2139" s="3">
        <v>7433</v>
      </c>
      <c r="B2139" s="3" t="s">
        <v>2316</v>
      </c>
      <c r="C2139" s="3" t="s">
        <v>2313</v>
      </c>
      <c r="D2139" s="3" t="s">
        <v>2180</v>
      </c>
      <c r="E2139" s="3" t="str">
        <v>Grandfontaine</v>
      </c>
      <c r="G2139" s="17">
        <v>6781</v>
      </c>
      <c r="H2139" s="17" t="s">
        <v>4530</v>
      </c>
    </row>
    <row r="2140" spans="1:8" x14ac:dyDescent="0.2">
      <c r="A2140" s="3">
        <v>7402</v>
      </c>
      <c r="B2140" s="3" t="s">
        <v>2317</v>
      </c>
      <c r="C2140" s="3" t="s">
        <v>2317</v>
      </c>
      <c r="D2140" s="3" t="s">
        <v>2180</v>
      </c>
      <c r="E2140" s="3" t="str">
        <v>Lugnez</v>
      </c>
      <c r="G2140" s="17">
        <v>6802</v>
      </c>
      <c r="H2140" s="17" t="s">
        <v>4537</v>
      </c>
    </row>
    <row r="2141" spans="1:8" x14ac:dyDescent="0.2">
      <c r="A2141" s="3">
        <v>7013</v>
      </c>
      <c r="B2141" s="3" t="s">
        <v>2318</v>
      </c>
      <c r="C2141" s="3" t="s">
        <v>2318</v>
      </c>
      <c r="D2141" s="3" t="s">
        <v>2180</v>
      </c>
      <c r="E2141" s="3" t="str">
        <v>Porrentruy</v>
      </c>
      <c r="G2141" s="17">
        <v>6803</v>
      </c>
      <c r="H2141" s="17" t="s">
        <v>4537</v>
      </c>
    </row>
    <row r="2142" spans="1:8" x14ac:dyDescent="0.2">
      <c r="A2142" s="3">
        <v>7403</v>
      </c>
      <c r="B2142" s="3" t="s">
        <v>2319</v>
      </c>
      <c r="C2142" s="3" t="s">
        <v>2319</v>
      </c>
      <c r="D2142" s="3" t="s">
        <v>2180</v>
      </c>
      <c r="E2142" s="3" t="str">
        <v>Vendlincourt</v>
      </c>
      <c r="G2142" s="17">
        <v>6804</v>
      </c>
      <c r="H2142" s="17" t="s">
        <v>4537</v>
      </c>
    </row>
    <row r="2143" spans="1:8" x14ac:dyDescent="0.2">
      <c r="A2143" s="3">
        <v>7012</v>
      </c>
      <c r="B2143" s="3" t="s">
        <v>2320</v>
      </c>
      <c r="C2143" s="3" t="s">
        <v>2320</v>
      </c>
      <c r="D2143" s="3" t="s">
        <v>2180</v>
      </c>
      <c r="E2143" s="3" t="str">
        <v>Basse-Allaine</v>
      </c>
      <c r="G2143" s="17">
        <v>6805</v>
      </c>
      <c r="H2143" s="17" t="s">
        <v>4541</v>
      </c>
    </row>
    <row r="2144" spans="1:8" x14ac:dyDescent="0.2">
      <c r="A2144" s="3">
        <v>7017</v>
      </c>
      <c r="B2144" s="3" t="s">
        <v>2321</v>
      </c>
      <c r="C2144" s="3" t="s">
        <v>2322</v>
      </c>
      <c r="D2144" s="3" t="s">
        <v>2180</v>
      </c>
      <c r="E2144" s="3" t="str">
        <v>Clos du Doubs</v>
      </c>
      <c r="G2144" s="17">
        <v>6806</v>
      </c>
      <c r="H2144" s="17" t="s">
        <v>4541</v>
      </c>
    </row>
    <row r="2145" spans="1:8" x14ac:dyDescent="0.2">
      <c r="A2145" s="3">
        <v>7018</v>
      </c>
      <c r="B2145" s="3" t="s">
        <v>2323</v>
      </c>
      <c r="C2145" s="3" t="s">
        <v>2322</v>
      </c>
      <c r="D2145" s="3" t="s">
        <v>2180</v>
      </c>
      <c r="E2145" s="3" t="str">
        <v>Haute-Ajoie</v>
      </c>
      <c r="G2145" s="17">
        <v>6807</v>
      </c>
      <c r="H2145" s="17" t="s">
        <v>4541</v>
      </c>
    </row>
    <row r="2146" spans="1:8" x14ac:dyDescent="0.2">
      <c r="A2146" s="3">
        <v>7019</v>
      </c>
      <c r="B2146" s="3" t="s">
        <v>2324</v>
      </c>
      <c r="C2146" s="3" t="s">
        <v>2322</v>
      </c>
      <c r="D2146" s="3" t="s">
        <v>2180</v>
      </c>
      <c r="E2146" s="3" t="str">
        <v>La Baroche</v>
      </c>
      <c r="G2146" s="17">
        <v>6808</v>
      </c>
      <c r="H2146" s="17" t="s">
        <v>4541</v>
      </c>
    </row>
    <row r="2147" spans="1:8" x14ac:dyDescent="0.2">
      <c r="A2147" s="3">
        <v>7015</v>
      </c>
      <c r="B2147" s="3" t="s">
        <v>2325</v>
      </c>
      <c r="C2147" s="3" t="s">
        <v>2325</v>
      </c>
      <c r="D2147" s="3" t="s">
        <v>2180</v>
      </c>
      <c r="E2147" s="3" t="str">
        <v>Vaduz</v>
      </c>
      <c r="G2147" s="17">
        <v>6809</v>
      </c>
      <c r="H2147" s="17" t="s">
        <v>4537</v>
      </c>
    </row>
    <row r="2148" spans="1:8" x14ac:dyDescent="0.2">
      <c r="A2148" s="3">
        <v>7014</v>
      </c>
      <c r="B2148" s="3" t="s">
        <v>2326</v>
      </c>
      <c r="C2148" s="3" t="s">
        <v>2326</v>
      </c>
      <c r="D2148" s="3" t="s">
        <v>2180</v>
      </c>
      <c r="G2148" s="17">
        <v>6810</v>
      </c>
      <c r="H2148" s="17" t="s">
        <v>4537</v>
      </c>
    </row>
    <row r="2149" spans="1:8" x14ac:dyDescent="0.2">
      <c r="A2149" s="3">
        <v>7016</v>
      </c>
      <c r="B2149" s="3" t="s">
        <v>2327</v>
      </c>
      <c r="C2149" s="3" t="s">
        <v>2326</v>
      </c>
      <c r="D2149" s="3" t="s">
        <v>2180</v>
      </c>
      <c r="G2149" s="17">
        <v>6814</v>
      </c>
      <c r="H2149" s="17" t="s">
        <v>4541</v>
      </c>
    </row>
    <row r="2150" spans="1:8" x14ac:dyDescent="0.2">
      <c r="A2150" s="3">
        <v>7527</v>
      </c>
      <c r="B2150" s="3" t="s">
        <v>2328</v>
      </c>
      <c r="C2150" s="3" t="s">
        <v>2329</v>
      </c>
      <c r="D2150" s="3" t="s">
        <v>2180</v>
      </c>
      <c r="G2150" s="17">
        <v>6815</v>
      </c>
      <c r="H2150" s="17" t="s">
        <v>4541</v>
      </c>
    </row>
    <row r="2151" spans="1:8" x14ac:dyDescent="0.2">
      <c r="A2151" s="3">
        <v>7530</v>
      </c>
      <c r="B2151" s="3" t="s">
        <v>2329</v>
      </c>
      <c r="C2151" s="3" t="s">
        <v>2329</v>
      </c>
      <c r="D2151" s="3" t="s">
        <v>2180</v>
      </c>
      <c r="G2151" s="17">
        <v>6816</v>
      </c>
      <c r="H2151" s="17" t="s">
        <v>4541</v>
      </c>
    </row>
    <row r="2152" spans="1:8" x14ac:dyDescent="0.2">
      <c r="A2152" s="3">
        <v>7542</v>
      </c>
      <c r="B2152" s="3" t="s">
        <v>2330</v>
      </c>
      <c r="C2152" s="3" t="s">
        <v>2329</v>
      </c>
      <c r="D2152" s="3" t="s">
        <v>2180</v>
      </c>
      <c r="G2152" s="17">
        <v>6817</v>
      </c>
      <c r="H2152" s="17" t="s">
        <v>4541</v>
      </c>
    </row>
    <row r="2153" spans="1:8" x14ac:dyDescent="0.2">
      <c r="A2153" s="3">
        <v>7543</v>
      </c>
      <c r="B2153" s="3" t="s">
        <v>2331</v>
      </c>
      <c r="C2153" s="3" t="s">
        <v>2329</v>
      </c>
      <c r="D2153" s="3" t="s">
        <v>2180</v>
      </c>
      <c r="G2153" s="17">
        <v>6818</v>
      </c>
      <c r="H2153" s="17" t="s">
        <v>4541</v>
      </c>
    </row>
    <row r="2154" spans="1:8" x14ac:dyDescent="0.2">
      <c r="A2154" s="3">
        <v>7562</v>
      </c>
      <c r="B2154" s="3" t="s">
        <v>2332</v>
      </c>
      <c r="C2154" s="3" t="s">
        <v>2333</v>
      </c>
      <c r="D2154" s="3" t="s">
        <v>2180</v>
      </c>
      <c r="G2154" s="17">
        <v>6821</v>
      </c>
      <c r="H2154" s="17" t="s">
        <v>4541</v>
      </c>
    </row>
    <row r="2155" spans="1:8" x14ac:dyDescent="0.2">
      <c r="A2155" s="3">
        <v>7563</v>
      </c>
      <c r="B2155" s="3" t="s">
        <v>2334</v>
      </c>
      <c r="C2155" s="3" t="s">
        <v>2333</v>
      </c>
      <c r="D2155" s="3" t="s">
        <v>2180</v>
      </c>
      <c r="G2155" s="17">
        <v>6822</v>
      </c>
      <c r="H2155" s="17" t="s">
        <v>4541</v>
      </c>
    </row>
    <row r="2156" spans="1:8" x14ac:dyDescent="0.2">
      <c r="A2156" s="3">
        <v>7545</v>
      </c>
      <c r="B2156" s="3" t="s">
        <v>2335</v>
      </c>
      <c r="C2156" s="3" t="s">
        <v>2336</v>
      </c>
      <c r="D2156" s="3" t="s">
        <v>2180</v>
      </c>
      <c r="G2156" s="17">
        <v>6823</v>
      </c>
      <c r="H2156" s="17" t="s">
        <v>4541</v>
      </c>
    </row>
    <row r="2157" spans="1:8" x14ac:dyDescent="0.2">
      <c r="A2157" s="3">
        <v>7546</v>
      </c>
      <c r="B2157" s="3" t="s">
        <v>2337</v>
      </c>
      <c r="C2157" s="3" t="s">
        <v>2336</v>
      </c>
      <c r="D2157" s="3" t="s">
        <v>2180</v>
      </c>
      <c r="G2157" s="17">
        <v>6825</v>
      </c>
      <c r="H2157" s="17" t="s">
        <v>4541</v>
      </c>
    </row>
    <row r="2158" spans="1:8" x14ac:dyDescent="0.2">
      <c r="A2158" s="3">
        <v>7550</v>
      </c>
      <c r="B2158" s="3" t="s">
        <v>2336</v>
      </c>
      <c r="C2158" s="3" t="s">
        <v>2336</v>
      </c>
      <c r="D2158" s="3" t="s">
        <v>2180</v>
      </c>
      <c r="G2158" s="17">
        <v>6826</v>
      </c>
      <c r="H2158" s="17" t="s">
        <v>4541</v>
      </c>
    </row>
    <row r="2159" spans="1:8" x14ac:dyDescent="0.2">
      <c r="A2159" s="3">
        <v>7551</v>
      </c>
      <c r="B2159" s="3" t="s">
        <v>2338</v>
      </c>
      <c r="C2159" s="3" t="s">
        <v>2336</v>
      </c>
      <c r="D2159" s="3" t="s">
        <v>2180</v>
      </c>
      <c r="G2159" s="17">
        <v>6827</v>
      </c>
      <c r="H2159" s="17" t="s">
        <v>4541</v>
      </c>
    </row>
    <row r="2160" spans="1:8" x14ac:dyDescent="0.2">
      <c r="A2160" s="3">
        <v>7552</v>
      </c>
      <c r="B2160" s="3" t="s">
        <v>2339</v>
      </c>
      <c r="C2160" s="3" t="s">
        <v>2336</v>
      </c>
      <c r="D2160" s="3" t="s">
        <v>2180</v>
      </c>
      <c r="G2160" s="17">
        <v>6828</v>
      </c>
      <c r="H2160" s="17" t="s">
        <v>4541</v>
      </c>
    </row>
    <row r="2161" spans="1:8" x14ac:dyDescent="0.2">
      <c r="A2161" s="3">
        <v>7553</v>
      </c>
      <c r="B2161" s="3" t="s">
        <v>2340</v>
      </c>
      <c r="C2161" s="3" t="s">
        <v>2336</v>
      </c>
      <c r="D2161" s="3" t="s">
        <v>2180</v>
      </c>
      <c r="G2161" s="17">
        <v>6830</v>
      </c>
      <c r="H2161" s="17" t="s">
        <v>4541</v>
      </c>
    </row>
    <row r="2162" spans="1:8" x14ac:dyDescent="0.2">
      <c r="A2162" s="3">
        <v>7554</v>
      </c>
      <c r="B2162" s="3" t="s">
        <v>2341</v>
      </c>
      <c r="C2162" s="3" t="s">
        <v>2336</v>
      </c>
      <c r="D2162" s="3" t="s">
        <v>2180</v>
      </c>
      <c r="G2162" s="17">
        <v>6832</v>
      </c>
      <c r="H2162" s="17" t="s">
        <v>4541</v>
      </c>
    </row>
    <row r="2163" spans="1:8" x14ac:dyDescent="0.2">
      <c r="A2163" s="3">
        <v>7556</v>
      </c>
      <c r="B2163" s="3" t="s">
        <v>2342</v>
      </c>
      <c r="C2163" s="3" t="s">
        <v>2343</v>
      </c>
      <c r="D2163" s="3" t="s">
        <v>2180</v>
      </c>
      <c r="G2163" s="17">
        <v>6833</v>
      </c>
      <c r="H2163" s="17" t="s">
        <v>4541</v>
      </c>
    </row>
    <row r="2164" spans="1:8" x14ac:dyDescent="0.2">
      <c r="A2164" s="3">
        <v>7556</v>
      </c>
      <c r="B2164" s="3" t="s">
        <v>2342</v>
      </c>
      <c r="C2164" s="3" t="s">
        <v>2343</v>
      </c>
      <c r="D2164" s="3" t="s">
        <v>2180</v>
      </c>
      <c r="G2164" s="17">
        <v>6834</v>
      </c>
      <c r="H2164" s="17" t="s">
        <v>4541</v>
      </c>
    </row>
    <row r="2165" spans="1:8" x14ac:dyDescent="0.2">
      <c r="A2165" s="3">
        <v>7557</v>
      </c>
      <c r="B2165" s="3" t="s">
        <v>2344</v>
      </c>
      <c r="C2165" s="3" t="s">
        <v>2343</v>
      </c>
      <c r="D2165" s="3" t="s">
        <v>2180</v>
      </c>
      <c r="G2165" s="17">
        <v>6835</v>
      </c>
      <c r="H2165" s="17" t="s">
        <v>4541</v>
      </c>
    </row>
    <row r="2166" spans="1:8" x14ac:dyDescent="0.2">
      <c r="A2166" s="3">
        <v>7558</v>
      </c>
      <c r="B2166" s="3" t="s">
        <v>2345</v>
      </c>
      <c r="C2166" s="3" t="s">
        <v>2343</v>
      </c>
      <c r="D2166" s="3" t="s">
        <v>2180</v>
      </c>
      <c r="G2166" s="17">
        <v>6837</v>
      </c>
      <c r="H2166" s="17" t="s">
        <v>4541</v>
      </c>
    </row>
    <row r="2167" spans="1:8" x14ac:dyDescent="0.2">
      <c r="A2167" s="3">
        <v>7559</v>
      </c>
      <c r="B2167" s="3" t="s">
        <v>2346</v>
      </c>
      <c r="C2167" s="3" t="s">
        <v>2343</v>
      </c>
      <c r="D2167" s="3" t="s">
        <v>2180</v>
      </c>
      <c r="G2167" s="17">
        <v>6838</v>
      </c>
      <c r="H2167" s="17" t="s">
        <v>4541</v>
      </c>
    </row>
    <row r="2168" spans="1:8" x14ac:dyDescent="0.2">
      <c r="A2168" s="3">
        <v>7560</v>
      </c>
      <c r="B2168" s="3" t="s">
        <v>2347</v>
      </c>
      <c r="C2168" s="3" t="s">
        <v>2343</v>
      </c>
      <c r="D2168" s="3" t="s">
        <v>2180</v>
      </c>
      <c r="G2168" s="17">
        <v>6839</v>
      </c>
      <c r="H2168" s="17" t="s">
        <v>4541</v>
      </c>
    </row>
    <row r="2169" spans="1:8" x14ac:dyDescent="0.2">
      <c r="A2169" s="3">
        <v>7502</v>
      </c>
      <c r="B2169" s="3" t="s">
        <v>2348</v>
      </c>
      <c r="C2169" s="3" t="s">
        <v>2348</v>
      </c>
      <c r="D2169" s="3" t="s">
        <v>2180</v>
      </c>
      <c r="G2169" s="17">
        <v>6850</v>
      </c>
      <c r="H2169" s="17" t="s">
        <v>4541</v>
      </c>
    </row>
    <row r="2170" spans="1:8" x14ac:dyDescent="0.2">
      <c r="A2170" s="3">
        <v>7502</v>
      </c>
      <c r="B2170" s="3" t="s">
        <v>2348</v>
      </c>
      <c r="C2170" s="3" t="s">
        <v>2348</v>
      </c>
      <c r="D2170" s="3" t="s">
        <v>2180</v>
      </c>
      <c r="G2170" s="17">
        <v>6852</v>
      </c>
      <c r="H2170" s="17" t="s">
        <v>4541</v>
      </c>
    </row>
    <row r="2171" spans="1:8" x14ac:dyDescent="0.2">
      <c r="A2171" s="3">
        <v>7505</v>
      </c>
      <c r="B2171" s="3" t="s">
        <v>2349</v>
      </c>
      <c r="C2171" s="3" t="s">
        <v>2349</v>
      </c>
      <c r="D2171" s="3" t="s">
        <v>2180</v>
      </c>
      <c r="G2171" s="17">
        <v>6853</v>
      </c>
      <c r="H2171" s="17" t="s">
        <v>4541</v>
      </c>
    </row>
    <row r="2172" spans="1:8" x14ac:dyDescent="0.2">
      <c r="A2172" s="3">
        <v>7523</v>
      </c>
      <c r="B2172" s="3" t="s">
        <v>2350</v>
      </c>
      <c r="C2172" s="3" t="s">
        <v>2350</v>
      </c>
      <c r="D2172" s="3" t="s">
        <v>2180</v>
      </c>
      <c r="G2172" s="17">
        <v>6854</v>
      </c>
      <c r="H2172" s="17" t="s">
        <v>4541</v>
      </c>
    </row>
    <row r="2173" spans="1:8" x14ac:dyDescent="0.2">
      <c r="A2173" s="3">
        <v>7523</v>
      </c>
      <c r="B2173" s="3" t="s">
        <v>2350</v>
      </c>
      <c r="C2173" s="3" t="s">
        <v>2350</v>
      </c>
      <c r="D2173" s="3" t="s">
        <v>2180</v>
      </c>
      <c r="G2173" s="17">
        <v>6855</v>
      </c>
      <c r="H2173" s="17" t="s">
        <v>4541</v>
      </c>
    </row>
    <row r="2174" spans="1:8" x14ac:dyDescent="0.2">
      <c r="A2174" s="3">
        <v>7504</v>
      </c>
      <c r="B2174" s="3" t="s">
        <v>2351</v>
      </c>
      <c r="C2174" s="3" t="s">
        <v>2351</v>
      </c>
      <c r="D2174" s="3" t="s">
        <v>2180</v>
      </c>
      <c r="G2174" s="17">
        <v>6862</v>
      </c>
      <c r="H2174" s="17" t="s">
        <v>4541</v>
      </c>
    </row>
    <row r="2175" spans="1:8" x14ac:dyDescent="0.2">
      <c r="A2175" s="3">
        <v>7522</v>
      </c>
      <c r="B2175" s="3" t="s">
        <v>2352</v>
      </c>
      <c r="C2175" s="3" t="s">
        <v>2352</v>
      </c>
      <c r="D2175" s="3" t="s">
        <v>2180</v>
      </c>
      <c r="G2175" s="17">
        <v>6863</v>
      </c>
      <c r="H2175" s="17" t="s">
        <v>4541</v>
      </c>
    </row>
    <row r="2176" spans="1:8" x14ac:dyDescent="0.2">
      <c r="A2176" s="3">
        <v>7503</v>
      </c>
      <c r="B2176" s="3" t="s">
        <v>2353</v>
      </c>
      <c r="C2176" s="3" t="s">
        <v>2353</v>
      </c>
      <c r="D2176" s="3" t="s">
        <v>2180</v>
      </c>
      <c r="G2176" s="17">
        <v>6864</v>
      </c>
      <c r="H2176" s="17" t="s">
        <v>4541</v>
      </c>
    </row>
    <row r="2177" spans="1:8" x14ac:dyDescent="0.2">
      <c r="A2177" s="3">
        <v>7500</v>
      </c>
      <c r="B2177" s="3" t="s">
        <v>2354</v>
      </c>
      <c r="C2177" s="3" t="s">
        <v>2354</v>
      </c>
      <c r="D2177" s="3" t="s">
        <v>2180</v>
      </c>
      <c r="G2177" s="17">
        <v>6865</v>
      </c>
      <c r="H2177" s="17" t="s">
        <v>4541</v>
      </c>
    </row>
    <row r="2178" spans="1:8" x14ac:dyDescent="0.2">
      <c r="A2178" s="3">
        <v>7525</v>
      </c>
      <c r="B2178" s="3" t="s">
        <v>2355</v>
      </c>
      <c r="C2178" s="3" t="s">
        <v>2355</v>
      </c>
      <c r="D2178" s="3" t="s">
        <v>2180</v>
      </c>
      <c r="G2178" s="17">
        <v>6866</v>
      </c>
      <c r="H2178" s="17" t="s">
        <v>4541</v>
      </c>
    </row>
    <row r="2179" spans="1:8" x14ac:dyDescent="0.2">
      <c r="A2179" s="3">
        <v>7526</v>
      </c>
      <c r="B2179" s="3" t="s">
        <v>2356</v>
      </c>
      <c r="C2179" s="3" t="s">
        <v>2355</v>
      </c>
      <c r="D2179" s="3" t="s">
        <v>2180</v>
      </c>
      <c r="G2179" s="17">
        <v>6867</v>
      </c>
      <c r="H2179" s="17" t="s">
        <v>4541</v>
      </c>
    </row>
    <row r="2180" spans="1:8" x14ac:dyDescent="0.2">
      <c r="A2180" s="3">
        <v>7526</v>
      </c>
      <c r="B2180" s="3" t="s">
        <v>2357</v>
      </c>
      <c r="C2180" s="3" t="s">
        <v>2355</v>
      </c>
      <c r="D2180" s="3" t="s">
        <v>2180</v>
      </c>
      <c r="G2180" s="17">
        <v>6872</v>
      </c>
      <c r="H2180" s="17" t="s">
        <v>4541</v>
      </c>
    </row>
    <row r="2181" spans="1:8" x14ac:dyDescent="0.2">
      <c r="A2181" s="3">
        <v>7514</v>
      </c>
      <c r="B2181" s="3" t="s">
        <v>2358</v>
      </c>
      <c r="C2181" s="3" t="s">
        <v>2359</v>
      </c>
      <c r="D2181" s="3" t="s">
        <v>2180</v>
      </c>
      <c r="G2181" s="17">
        <v>6873</v>
      </c>
      <c r="H2181" s="17" t="s">
        <v>4541</v>
      </c>
    </row>
    <row r="2182" spans="1:8" x14ac:dyDescent="0.2">
      <c r="A2182" s="3">
        <v>7514</v>
      </c>
      <c r="B2182" s="3" t="s">
        <v>2360</v>
      </c>
      <c r="C2182" s="3" t="s">
        <v>2359</v>
      </c>
      <c r="D2182" s="3" t="s">
        <v>2180</v>
      </c>
      <c r="G2182" s="17">
        <v>6874</v>
      </c>
      <c r="H2182" s="17" t="s">
        <v>4541</v>
      </c>
    </row>
    <row r="2183" spans="1:8" x14ac:dyDescent="0.2">
      <c r="A2183" s="3">
        <v>7515</v>
      </c>
      <c r="B2183" s="3" t="s">
        <v>2361</v>
      </c>
      <c r="C2183" s="3" t="s">
        <v>2359</v>
      </c>
      <c r="D2183" s="3" t="s">
        <v>2180</v>
      </c>
      <c r="G2183" s="17">
        <v>6875</v>
      </c>
      <c r="H2183" s="17" t="s">
        <v>4541</v>
      </c>
    </row>
    <row r="2184" spans="1:8" x14ac:dyDescent="0.2">
      <c r="A2184" s="3">
        <v>7517</v>
      </c>
      <c r="B2184" s="3" t="s">
        <v>2362</v>
      </c>
      <c r="C2184" s="3" t="s">
        <v>2359</v>
      </c>
      <c r="D2184" s="3" t="s">
        <v>2180</v>
      </c>
      <c r="G2184" s="17">
        <v>6877</v>
      </c>
      <c r="H2184" s="17" t="s">
        <v>4541</v>
      </c>
    </row>
    <row r="2185" spans="1:8" x14ac:dyDescent="0.2">
      <c r="A2185" s="3">
        <v>7512</v>
      </c>
      <c r="B2185" s="3" t="s">
        <v>2363</v>
      </c>
      <c r="C2185" s="3" t="s">
        <v>2364</v>
      </c>
      <c r="D2185" s="3" t="s">
        <v>2180</v>
      </c>
      <c r="G2185" s="17">
        <v>6883</v>
      </c>
      <c r="H2185" s="17" t="s">
        <v>4541</v>
      </c>
    </row>
    <row r="2186" spans="1:8" x14ac:dyDescent="0.2">
      <c r="A2186" s="3">
        <v>7513</v>
      </c>
      <c r="B2186" s="3" t="s">
        <v>2364</v>
      </c>
      <c r="C2186" s="3" t="s">
        <v>2364</v>
      </c>
      <c r="D2186" s="3" t="s">
        <v>2180</v>
      </c>
      <c r="G2186" s="17">
        <v>6900</v>
      </c>
      <c r="H2186" s="17" t="s">
        <v>4541</v>
      </c>
    </row>
    <row r="2187" spans="1:8" x14ac:dyDescent="0.2">
      <c r="A2187" s="3">
        <v>7513</v>
      </c>
      <c r="B2187" s="3" t="s">
        <v>2365</v>
      </c>
      <c r="C2187" s="3" t="s">
        <v>2364</v>
      </c>
      <c r="D2187" s="3" t="s">
        <v>2180</v>
      </c>
      <c r="G2187" s="17">
        <v>6912</v>
      </c>
      <c r="H2187" s="17" t="s">
        <v>4541</v>
      </c>
    </row>
    <row r="2188" spans="1:8" x14ac:dyDescent="0.2">
      <c r="A2188" s="3">
        <v>7524</v>
      </c>
      <c r="B2188" s="3" t="s">
        <v>2366</v>
      </c>
      <c r="C2188" s="3" t="s">
        <v>2366</v>
      </c>
      <c r="D2188" s="3" t="s">
        <v>2180</v>
      </c>
      <c r="G2188" s="17">
        <v>6913</v>
      </c>
      <c r="H2188" s="17" t="s">
        <v>4541</v>
      </c>
    </row>
    <row r="2189" spans="1:8" x14ac:dyDescent="0.2">
      <c r="A2189" s="3">
        <v>7524</v>
      </c>
      <c r="B2189" s="3" t="s">
        <v>2366</v>
      </c>
      <c r="C2189" s="3" t="s">
        <v>2366</v>
      </c>
      <c r="D2189" s="3" t="s">
        <v>2180</v>
      </c>
      <c r="G2189" s="17">
        <v>6914</v>
      </c>
      <c r="H2189" s="17" t="s">
        <v>4541</v>
      </c>
    </row>
    <row r="2190" spans="1:8" x14ac:dyDescent="0.2">
      <c r="A2190" s="3">
        <v>7516</v>
      </c>
      <c r="B2190" s="3" t="s">
        <v>2367</v>
      </c>
      <c r="C2190" s="3" t="s">
        <v>2368</v>
      </c>
      <c r="D2190" s="3" t="s">
        <v>2180</v>
      </c>
      <c r="G2190" s="17">
        <v>6915</v>
      </c>
      <c r="H2190" s="17" t="s">
        <v>4541</v>
      </c>
    </row>
    <row r="2191" spans="1:8" x14ac:dyDescent="0.2">
      <c r="A2191" s="3">
        <v>7602</v>
      </c>
      <c r="B2191" s="3" t="s">
        <v>2369</v>
      </c>
      <c r="C2191" s="3" t="s">
        <v>2368</v>
      </c>
      <c r="D2191" s="3" t="s">
        <v>2180</v>
      </c>
      <c r="G2191" s="17">
        <v>6916</v>
      </c>
      <c r="H2191" s="17" t="s">
        <v>4541</v>
      </c>
    </row>
    <row r="2192" spans="1:8" x14ac:dyDescent="0.2">
      <c r="A2192" s="3">
        <v>7603</v>
      </c>
      <c r="B2192" s="3" t="s">
        <v>2370</v>
      </c>
      <c r="C2192" s="3" t="s">
        <v>2368</v>
      </c>
      <c r="D2192" s="3" t="s">
        <v>2180</v>
      </c>
      <c r="G2192" s="17">
        <v>6917</v>
      </c>
      <c r="H2192" s="17" t="s">
        <v>4541</v>
      </c>
    </row>
    <row r="2193" spans="1:8" x14ac:dyDescent="0.2">
      <c r="A2193" s="3">
        <v>7604</v>
      </c>
      <c r="B2193" s="3" t="s">
        <v>2371</v>
      </c>
      <c r="C2193" s="3" t="s">
        <v>2368</v>
      </c>
      <c r="D2193" s="3" t="s">
        <v>2180</v>
      </c>
      <c r="G2193" s="17">
        <v>6918</v>
      </c>
      <c r="H2193" s="17" t="s">
        <v>4541</v>
      </c>
    </row>
    <row r="2194" spans="1:8" x14ac:dyDescent="0.2">
      <c r="A2194" s="3">
        <v>7605</v>
      </c>
      <c r="B2194" s="3" t="s">
        <v>2372</v>
      </c>
      <c r="C2194" s="3" t="s">
        <v>2368</v>
      </c>
      <c r="D2194" s="3" t="s">
        <v>2180</v>
      </c>
      <c r="G2194" s="17">
        <v>6919</v>
      </c>
      <c r="H2194" s="17" t="s">
        <v>4541</v>
      </c>
    </row>
    <row r="2195" spans="1:8" x14ac:dyDescent="0.2">
      <c r="A2195" s="3">
        <v>7606</v>
      </c>
      <c r="B2195" s="3" t="s">
        <v>2373</v>
      </c>
      <c r="C2195" s="3" t="s">
        <v>2368</v>
      </c>
      <c r="D2195" s="3" t="s">
        <v>2180</v>
      </c>
      <c r="G2195" s="17">
        <v>6921</v>
      </c>
      <c r="H2195" s="17" t="s">
        <v>4541</v>
      </c>
    </row>
    <row r="2196" spans="1:8" x14ac:dyDescent="0.2">
      <c r="A2196" s="3">
        <v>7606</v>
      </c>
      <c r="B2196" s="3" t="s">
        <v>2374</v>
      </c>
      <c r="C2196" s="3" t="s">
        <v>2368</v>
      </c>
      <c r="D2196" s="3" t="s">
        <v>2180</v>
      </c>
      <c r="G2196" s="17">
        <v>6922</v>
      </c>
      <c r="H2196" s="17" t="s">
        <v>4541</v>
      </c>
    </row>
    <row r="2197" spans="1:8" x14ac:dyDescent="0.2">
      <c r="A2197" s="3">
        <v>7608</v>
      </c>
      <c r="B2197" s="3" t="s">
        <v>2375</v>
      </c>
      <c r="C2197" s="3" t="s">
        <v>2368</v>
      </c>
      <c r="D2197" s="3" t="s">
        <v>2180</v>
      </c>
      <c r="G2197" s="17">
        <v>6924</v>
      </c>
      <c r="H2197" s="17" t="s">
        <v>4541</v>
      </c>
    </row>
    <row r="2198" spans="1:8" x14ac:dyDescent="0.2">
      <c r="A2198" s="3">
        <v>7610</v>
      </c>
      <c r="B2198" s="3" t="s">
        <v>2376</v>
      </c>
      <c r="C2198" s="3" t="s">
        <v>2368</v>
      </c>
      <c r="D2198" s="3" t="s">
        <v>2180</v>
      </c>
      <c r="G2198" s="17">
        <v>6925</v>
      </c>
      <c r="H2198" s="17" t="s">
        <v>4541</v>
      </c>
    </row>
    <row r="2199" spans="1:8" x14ac:dyDescent="0.2">
      <c r="A2199" s="3">
        <v>6542</v>
      </c>
      <c r="B2199" s="3" t="s">
        <v>2377</v>
      </c>
      <c r="C2199" s="3" t="s">
        <v>2377</v>
      </c>
      <c r="D2199" s="3" t="s">
        <v>2180</v>
      </c>
      <c r="G2199" s="17">
        <v>6926</v>
      </c>
      <c r="H2199" s="17" t="s">
        <v>4541</v>
      </c>
    </row>
    <row r="2200" spans="1:8" x14ac:dyDescent="0.2">
      <c r="A2200" s="3">
        <v>6540</v>
      </c>
      <c r="B2200" s="3" t="s">
        <v>2378</v>
      </c>
      <c r="C2200" s="3" t="s">
        <v>2378</v>
      </c>
      <c r="D2200" s="3" t="s">
        <v>2180</v>
      </c>
      <c r="G2200" s="17">
        <v>6927</v>
      </c>
      <c r="H2200" s="17" t="s">
        <v>4541</v>
      </c>
    </row>
    <row r="2201" spans="1:8" x14ac:dyDescent="0.2">
      <c r="A2201" s="3">
        <v>6548</v>
      </c>
      <c r="B2201" s="3" t="s">
        <v>2379</v>
      </c>
      <c r="C2201" s="3" t="s">
        <v>2379</v>
      </c>
      <c r="D2201" s="3" t="s">
        <v>2180</v>
      </c>
      <c r="G2201" s="17">
        <v>6928</v>
      </c>
      <c r="H2201" s="17" t="s">
        <v>4541</v>
      </c>
    </row>
    <row r="2202" spans="1:8" x14ac:dyDescent="0.2">
      <c r="A2202" s="3">
        <v>6548</v>
      </c>
      <c r="B2202" s="3" t="s">
        <v>2380</v>
      </c>
      <c r="C2202" s="3" t="s">
        <v>2379</v>
      </c>
      <c r="D2202" s="3" t="s">
        <v>2180</v>
      </c>
      <c r="G2202" s="17">
        <v>6929</v>
      </c>
      <c r="H2202" s="17" t="s">
        <v>4541</v>
      </c>
    </row>
    <row r="2203" spans="1:8" x14ac:dyDescent="0.2">
      <c r="A2203" s="3">
        <v>6548</v>
      </c>
      <c r="B2203" s="3" t="s">
        <v>2381</v>
      </c>
      <c r="C2203" s="3" t="s">
        <v>2379</v>
      </c>
      <c r="D2203" s="3" t="s">
        <v>2180</v>
      </c>
      <c r="G2203" s="17">
        <v>6930</v>
      </c>
      <c r="H2203" s="17" t="s">
        <v>4541</v>
      </c>
    </row>
    <row r="2204" spans="1:8" x14ac:dyDescent="0.2">
      <c r="A2204" s="3">
        <v>6541</v>
      </c>
      <c r="B2204" s="3" t="s">
        <v>2382</v>
      </c>
      <c r="C2204" s="3" t="s">
        <v>2383</v>
      </c>
      <c r="D2204" s="3" t="s">
        <v>2180</v>
      </c>
      <c r="G2204" s="17">
        <v>6932</v>
      </c>
      <c r="H2204" s="17" t="s">
        <v>4541</v>
      </c>
    </row>
    <row r="2205" spans="1:8" x14ac:dyDescent="0.2">
      <c r="A2205" s="3">
        <v>6558</v>
      </c>
      <c r="B2205" s="3" t="s">
        <v>2384</v>
      </c>
      <c r="C2205" s="3" t="s">
        <v>2384</v>
      </c>
      <c r="D2205" s="3" t="s">
        <v>2180</v>
      </c>
      <c r="G2205" s="17">
        <v>6933</v>
      </c>
      <c r="H2205" s="17" t="s">
        <v>4541</v>
      </c>
    </row>
    <row r="2206" spans="1:8" x14ac:dyDescent="0.2">
      <c r="A2206" s="3">
        <v>6563</v>
      </c>
      <c r="B2206" s="3" t="s">
        <v>2385</v>
      </c>
      <c r="C2206" s="3" t="s">
        <v>2385</v>
      </c>
      <c r="D2206" s="3" t="s">
        <v>2180</v>
      </c>
      <c r="G2206" s="17">
        <v>6934</v>
      </c>
      <c r="H2206" s="17" t="s">
        <v>4541</v>
      </c>
    </row>
    <row r="2207" spans="1:8" x14ac:dyDescent="0.2">
      <c r="A2207" s="3">
        <v>6565</v>
      </c>
      <c r="B2207" s="3" t="s">
        <v>2386</v>
      </c>
      <c r="C2207" s="3" t="s">
        <v>2385</v>
      </c>
      <c r="D2207" s="3" t="s">
        <v>2180</v>
      </c>
      <c r="G2207" s="17">
        <v>6935</v>
      </c>
      <c r="H2207" s="17" t="s">
        <v>4541</v>
      </c>
    </row>
    <row r="2208" spans="1:8" x14ac:dyDescent="0.2">
      <c r="A2208" s="3">
        <v>6562</v>
      </c>
      <c r="B2208" s="3" t="s">
        <v>2387</v>
      </c>
      <c r="C2208" s="3" t="s">
        <v>2387</v>
      </c>
      <c r="D2208" s="3" t="s">
        <v>2180</v>
      </c>
      <c r="G2208" s="17">
        <v>6936</v>
      </c>
      <c r="H2208" s="17" t="s">
        <v>4541</v>
      </c>
    </row>
    <row r="2209" spans="1:8" x14ac:dyDescent="0.2">
      <c r="A2209" s="3">
        <v>6557</v>
      </c>
      <c r="B2209" s="3" t="s">
        <v>2388</v>
      </c>
      <c r="C2209" s="3" t="s">
        <v>2388</v>
      </c>
      <c r="D2209" s="3" t="s">
        <v>2180</v>
      </c>
      <c r="G2209" s="17">
        <v>6937</v>
      </c>
      <c r="H2209" s="17" t="s">
        <v>4541</v>
      </c>
    </row>
    <row r="2210" spans="1:8" x14ac:dyDescent="0.2">
      <c r="A2210" s="3">
        <v>6537</v>
      </c>
      <c r="B2210" s="3" t="s">
        <v>2389</v>
      </c>
      <c r="C2210" s="3" t="s">
        <v>2389</v>
      </c>
      <c r="D2210" s="3" t="s">
        <v>2180</v>
      </c>
      <c r="G2210" s="17">
        <v>6938</v>
      </c>
      <c r="H2210" s="17" t="s">
        <v>4541</v>
      </c>
    </row>
    <row r="2211" spans="1:8" x14ac:dyDescent="0.2">
      <c r="A2211" s="3">
        <v>6538</v>
      </c>
      <c r="B2211" s="3" t="s">
        <v>2390</v>
      </c>
      <c r="C2211" s="3" t="s">
        <v>2389</v>
      </c>
      <c r="D2211" s="3" t="s">
        <v>2180</v>
      </c>
      <c r="G2211" s="17">
        <v>6939</v>
      </c>
      <c r="H2211" s="17" t="s">
        <v>4537</v>
      </c>
    </row>
    <row r="2212" spans="1:8" x14ac:dyDescent="0.2">
      <c r="A2212" s="3">
        <v>6538</v>
      </c>
      <c r="B2212" s="3" t="s">
        <v>2390</v>
      </c>
      <c r="C2212" s="3" t="s">
        <v>2389</v>
      </c>
      <c r="D2212" s="3" t="s">
        <v>2180</v>
      </c>
      <c r="G2212" s="17">
        <v>6942</v>
      </c>
      <c r="H2212" s="17" t="s">
        <v>4541</v>
      </c>
    </row>
    <row r="2213" spans="1:8" x14ac:dyDescent="0.2">
      <c r="A2213" s="3">
        <v>6556</v>
      </c>
      <c r="B2213" s="3" t="s">
        <v>2391</v>
      </c>
      <c r="C2213" s="3" t="s">
        <v>2389</v>
      </c>
      <c r="D2213" s="3" t="s">
        <v>2180</v>
      </c>
      <c r="G2213" s="17">
        <v>6943</v>
      </c>
      <c r="H2213" s="17" t="s">
        <v>4541</v>
      </c>
    </row>
    <row r="2214" spans="1:8" x14ac:dyDescent="0.2">
      <c r="A2214" s="3">
        <v>6535</v>
      </c>
      <c r="B2214" s="3" t="s">
        <v>2392</v>
      </c>
      <c r="C2214" s="3" t="s">
        <v>2393</v>
      </c>
      <c r="D2214" s="3" t="s">
        <v>2180</v>
      </c>
      <c r="G2214" s="17">
        <v>6944</v>
      </c>
      <c r="H2214" s="17" t="s">
        <v>4541</v>
      </c>
    </row>
    <row r="2215" spans="1:8" x14ac:dyDescent="0.2">
      <c r="A2215" s="3">
        <v>6549</v>
      </c>
      <c r="B2215" s="3" t="s">
        <v>2394</v>
      </c>
      <c r="C2215" s="3" t="s">
        <v>2393</v>
      </c>
      <c r="D2215" s="3" t="s">
        <v>2180</v>
      </c>
      <c r="G2215" s="17">
        <v>6945</v>
      </c>
      <c r="H2215" s="17" t="s">
        <v>4541</v>
      </c>
    </row>
    <row r="2216" spans="1:8" x14ac:dyDescent="0.2">
      <c r="A2216" s="3">
        <v>6534</v>
      </c>
      <c r="B2216" s="3" t="s">
        <v>2395</v>
      </c>
      <c r="C2216" s="3" t="s">
        <v>2396</v>
      </c>
      <c r="D2216" s="3" t="s">
        <v>2180</v>
      </c>
      <c r="G2216" s="17">
        <v>6946</v>
      </c>
      <c r="H2216" s="17" t="s">
        <v>4541</v>
      </c>
    </row>
    <row r="2217" spans="1:8" x14ac:dyDescent="0.2">
      <c r="A2217" s="3">
        <v>6534</v>
      </c>
      <c r="B2217" s="3" t="s">
        <v>2395</v>
      </c>
      <c r="C2217" s="3" t="s">
        <v>2396</v>
      </c>
      <c r="D2217" s="3" t="s">
        <v>2180</v>
      </c>
      <c r="G2217" s="17">
        <v>6947</v>
      </c>
      <c r="H2217" s="17" t="s">
        <v>4541</v>
      </c>
    </row>
    <row r="2218" spans="1:8" x14ac:dyDescent="0.2">
      <c r="A2218" s="3">
        <v>6543</v>
      </c>
      <c r="B2218" s="3" t="s">
        <v>2397</v>
      </c>
      <c r="C2218" s="3" t="s">
        <v>2398</v>
      </c>
      <c r="D2218" s="3" t="s">
        <v>2180</v>
      </c>
      <c r="G2218" s="17">
        <v>6948</v>
      </c>
      <c r="H2218" s="17" t="s">
        <v>4541</v>
      </c>
    </row>
    <row r="2219" spans="1:8" x14ac:dyDescent="0.2">
      <c r="A2219" s="3">
        <v>6544</v>
      </c>
      <c r="B2219" s="3" t="s">
        <v>2399</v>
      </c>
      <c r="C2219" s="3" t="s">
        <v>2398</v>
      </c>
      <c r="D2219" s="3" t="s">
        <v>2180</v>
      </c>
      <c r="G2219" s="17">
        <v>6949</v>
      </c>
      <c r="H2219" s="17" t="s">
        <v>4541</v>
      </c>
    </row>
    <row r="2220" spans="1:8" x14ac:dyDescent="0.2">
      <c r="A2220" s="3">
        <v>6545</v>
      </c>
      <c r="B2220" s="3" t="s">
        <v>2400</v>
      </c>
      <c r="C2220" s="3" t="s">
        <v>2398</v>
      </c>
      <c r="D2220" s="3" t="s">
        <v>2180</v>
      </c>
      <c r="G2220" s="17">
        <v>6950</v>
      </c>
      <c r="H2220" s="17" t="s">
        <v>4541</v>
      </c>
    </row>
    <row r="2221" spans="1:8" x14ac:dyDescent="0.2">
      <c r="A2221" s="3">
        <v>6546</v>
      </c>
      <c r="B2221" s="3" t="s">
        <v>2401</v>
      </c>
      <c r="C2221" s="3" t="s">
        <v>2398</v>
      </c>
      <c r="D2221" s="3" t="s">
        <v>2180</v>
      </c>
      <c r="G2221" s="17">
        <v>6951</v>
      </c>
      <c r="H2221" s="17" t="s">
        <v>4537</v>
      </c>
    </row>
    <row r="2222" spans="1:8" x14ac:dyDescent="0.2">
      <c r="A2222" s="3">
        <v>7532</v>
      </c>
      <c r="B2222" s="3" t="s">
        <v>2402</v>
      </c>
      <c r="C2222" s="3" t="s">
        <v>2403</v>
      </c>
      <c r="D2222" s="3" t="s">
        <v>2180</v>
      </c>
      <c r="G2222" s="17">
        <v>6952</v>
      </c>
      <c r="H2222" s="17" t="s">
        <v>4541</v>
      </c>
    </row>
    <row r="2223" spans="1:8" x14ac:dyDescent="0.2">
      <c r="A2223" s="3">
        <v>7533</v>
      </c>
      <c r="B2223" s="3" t="s">
        <v>2404</v>
      </c>
      <c r="C2223" s="3" t="s">
        <v>2403</v>
      </c>
      <c r="D2223" s="3" t="s">
        <v>2180</v>
      </c>
      <c r="G2223" s="17">
        <v>6953</v>
      </c>
      <c r="H2223" s="17" t="s">
        <v>4541</v>
      </c>
    </row>
    <row r="2224" spans="1:8" x14ac:dyDescent="0.2">
      <c r="A2224" s="3">
        <v>7534</v>
      </c>
      <c r="B2224" s="3" t="s">
        <v>2405</v>
      </c>
      <c r="C2224" s="3" t="s">
        <v>2403</v>
      </c>
      <c r="D2224" s="3" t="s">
        <v>2180</v>
      </c>
      <c r="G2224" s="17">
        <v>6954</v>
      </c>
      <c r="H2224" s="17" t="s">
        <v>4541</v>
      </c>
    </row>
    <row r="2225" spans="1:8" x14ac:dyDescent="0.2">
      <c r="A2225" s="3">
        <v>7535</v>
      </c>
      <c r="B2225" s="3" t="s">
        <v>2406</v>
      </c>
      <c r="C2225" s="3" t="s">
        <v>2403</v>
      </c>
      <c r="D2225" s="3" t="s">
        <v>2180</v>
      </c>
      <c r="G2225" s="17">
        <v>6955</v>
      </c>
      <c r="H2225" s="17" t="s">
        <v>4541</v>
      </c>
    </row>
    <row r="2226" spans="1:8" x14ac:dyDescent="0.2">
      <c r="A2226" s="3">
        <v>7536</v>
      </c>
      <c r="B2226" s="3" t="s">
        <v>2407</v>
      </c>
      <c r="C2226" s="3" t="s">
        <v>2403</v>
      </c>
      <c r="D2226" s="3" t="s">
        <v>2180</v>
      </c>
      <c r="G2226" s="17">
        <v>6956</v>
      </c>
      <c r="H2226" s="17" t="s">
        <v>4537</v>
      </c>
    </row>
    <row r="2227" spans="1:8" x14ac:dyDescent="0.2">
      <c r="A2227" s="3">
        <v>7537</v>
      </c>
      <c r="B2227" s="3" t="s">
        <v>2408</v>
      </c>
      <c r="C2227" s="3" t="s">
        <v>2403</v>
      </c>
      <c r="D2227" s="3" t="s">
        <v>2180</v>
      </c>
      <c r="G2227" s="17">
        <v>6957</v>
      </c>
      <c r="H2227" s="17" t="s">
        <v>4537</v>
      </c>
    </row>
    <row r="2228" spans="1:8" x14ac:dyDescent="0.2">
      <c r="A2228" s="3">
        <v>7260</v>
      </c>
      <c r="B2228" s="3" t="s">
        <v>2409</v>
      </c>
      <c r="C2228" s="3" t="s">
        <v>2410</v>
      </c>
      <c r="D2228" s="3" t="s">
        <v>2180</v>
      </c>
      <c r="G2228" s="17">
        <v>6958</v>
      </c>
      <c r="H2228" s="17" t="s">
        <v>4537</v>
      </c>
    </row>
    <row r="2229" spans="1:8" x14ac:dyDescent="0.2">
      <c r="A2229" s="3">
        <v>7265</v>
      </c>
      <c r="B2229" s="3" t="s">
        <v>2411</v>
      </c>
      <c r="C2229" s="3" t="s">
        <v>2410</v>
      </c>
      <c r="D2229" s="3" t="s">
        <v>2180</v>
      </c>
      <c r="G2229" s="17">
        <v>6959</v>
      </c>
      <c r="H2229" s="17" t="s">
        <v>4537</v>
      </c>
    </row>
    <row r="2230" spans="1:8" x14ac:dyDescent="0.2">
      <c r="A2230" s="3">
        <v>7270</v>
      </c>
      <c r="B2230" s="3" t="s">
        <v>2412</v>
      </c>
      <c r="C2230" s="3" t="s">
        <v>2410</v>
      </c>
      <c r="D2230" s="3" t="s">
        <v>2180</v>
      </c>
      <c r="G2230" s="17">
        <v>6960</v>
      </c>
      <c r="H2230" s="17" t="s">
        <v>4537</v>
      </c>
    </row>
    <row r="2231" spans="1:8" x14ac:dyDescent="0.2">
      <c r="A2231" s="3">
        <v>7272</v>
      </c>
      <c r="B2231" s="3" t="s">
        <v>2413</v>
      </c>
      <c r="C2231" s="3" t="s">
        <v>2410</v>
      </c>
      <c r="D2231" s="3" t="s">
        <v>2180</v>
      </c>
      <c r="G2231" s="17">
        <v>6962</v>
      </c>
      <c r="H2231" s="17" t="s">
        <v>4541</v>
      </c>
    </row>
    <row r="2232" spans="1:8" x14ac:dyDescent="0.2">
      <c r="A2232" s="3">
        <v>7276</v>
      </c>
      <c r="B2232" s="3" t="s">
        <v>2414</v>
      </c>
      <c r="C2232" s="3" t="s">
        <v>2410</v>
      </c>
      <c r="D2232" s="3" t="s">
        <v>2180</v>
      </c>
      <c r="G2232" s="17">
        <v>6963</v>
      </c>
      <c r="H2232" s="17" t="s">
        <v>4541</v>
      </c>
    </row>
    <row r="2233" spans="1:8" x14ac:dyDescent="0.2">
      <c r="A2233" s="3">
        <v>7277</v>
      </c>
      <c r="B2233" s="3" t="s">
        <v>2415</v>
      </c>
      <c r="C2233" s="3" t="s">
        <v>2410</v>
      </c>
      <c r="D2233" s="3" t="s">
        <v>2180</v>
      </c>
      <c r="G2233" s="17">
        <v>6964</v>
      </c>
      <c r="H2233" s="17" t="s">
        <v>4541</v>
      </c>
    </row>
    <row r="2234" spans="1:8" x14ac:dyDescent="0.2">
      <c r="A2234" s="3">
        <v>7278</v>
      </c>
      <c r="B2234" s="3" t="s">
        <v>2416</v>
      </c>
      <c r="C2234" s="3" t="s">
        <v>2410</v>
      </c>
      <c r="D2234" s="3" t="s">
        <v>2180</v>
      </c>
      <c r="G2234" s="17">
        <v>6965</v>
      </c>
      <c r="H2234" s="17" t="s">
        <v>4541</v>
      </c>
    </row>
    <row r="2235" spans="1:8" x14ac:dyDescent="0.2">
      <c r="A2235" s="3">
        <v>7494</v>
      </c>
      <c r="B2235" s="3" t="s">
        <v>2417</v>
      </c>
      <c r="C2235" s="3" t="s">
        <v>2410</v>
      </c>
      <c r="D2235" s="3" t="s">
        <v>2180</v>
      </c>
      <c r="G2235" s="17">
        <v>6966</v>
      </c>
      <c r="H2235" s="17" t="s">
        <v>4541</v>
      </c>
    </row>
    <row r="2236" spans="1:8" x14ac:dyDescent="0.2">
      <c r="A2236" s="3">
        <v>7235</v>
      </c>
      <c r="B2236" s="3" t="s">
        <v>2418</v>
      </c>
      <c r="C2236" s="3" t="s">
        <v>2418</v>
      </c>
      <c r="D2236" s="3" t="s">
        <v>2180</v>
      </c>
      <c r="G2236" s="17">
        <v>6967</v>
      </c>
      <c r="H2236" s="17" t="s">
        <v>4541</v>
      </c>
    </row>
    <row r="2237" spans="1:8" x14ac:dyDescent="0.2">
      <c r="A2237" s="3">
        <v>7232</v>
      </c>
      <c r="B2237" s="3" t="s">
        <v>2419</v>
      </c>
      <c r="C2237" s="3" t="s">
        <v>2419</v>
      </c>
      <c r="D2237" s="3" t="s">
        <v>2180</v>
      </c>
      <c r="G2237" s="17">
        <v>6968</v>
      </c>
      <c r="H2237" s="17" t="s">
        <v>4537</v>
      </c>
    </row>
    <row r="2238" spans="1:8" x14ac:dyDescent="0.2">
      <c r="A2238" s="3">
        <v>7231</v>
      </c>
      <c r="B2238" s="3" t="s">
        <v>2420</v>
      </c>
      <c r="C2238" s="3" t="s">
        <v>2421</v>
      </c>
      <c r="D2238" s="3" t="s">
        <v>2180</v>
      </c>
      <c r="G2238" s="17">
        <v>6974</v>
      </c>
      <c r="H2238" s="17" t="s">
        <v>4541</v>
      </c>
    </row>
    <row r="2239" spans="1:8" x14ac:dyDescent="0.2">
      <c r="A2239" s="3">
        <v>7233</v>
      </c>
      <c r="B2239" s="3" t="s">
        <v>2421</v>
      </c>
      <c r="C2239" s="3" t="s">
        <v>2421</v>
      </c>
      <c r="D2239" s="3" t="s">
        <v>2180</v>
      </c>
      <c r="G2239" s="17">
        <v>6976</v>
      </c>
      <c r="H2239" s="17" t="s">
        <v>4541</v>
      </c>
    </row>
    <row r="2240" spans="1:8" x14ac:dyDescent="0.2">
      <c r="A2240" s="3">
        <v>7247</v>
      </c>
      <c r="B2240" s="3" t="s">
        <v>2422</v>
      </c>
      <c r="C2240" s="3" t="s">
        <v>2423</v>
      </c>
      <c r="D2240" s="3" t="s">
        <v>2180</v>
      </c>
      <c r="G2240" s="17">
        <v>6977</v>
      </c>
      <c r="H2240" s="17" t="s">
        <v>4541</v>
      </c>
    </row>
    <row r="2241" spans="1:8" x14ac:dyDescent="0.2">
      <c r="A2241" s="3">
        <v>7249</v>
      </c>
      <c r="B2241" s="3" t="s">
        <v>2424</v>
      </c>
      <c r="C2241" s="3" t="s">
        <v>2423</v>
      </c>
      <c r="D2241" s="3" t="s">
        <v>2180</v>
      </c>
      <c r="G2241" s="17">
        <v>6978</v>
      </c>
      <c r="H2241" s="17" t="s">
        <v>4541</v>
      </c>
    </row>
    <row r="2242" spans="1:8" x14ac:dyDescent="0.2">
      <c r="A2242" s="3">
        <v>7250</v>
      </c>
      <c r="B2242" s="3" t="s">
        <v>2423</v>
      </c>
      <c r="C2242" s="3" t="s">
        <v>2423</v>
      </c>
      <c r="D2242" s="3" t="s">
        <v>2180</v>
      </c>
      <c r="G2242" s="17">
        <v>6979</v>
      </c>
      <c r="H2242" s="17" t="s">
        <v>4541</v>
      </c>
    </row>
    <row r="2243" spans="1:8" x14ac:dyDescent="0.2">
      <c r="A2243" s="3">
        <v>7252</v>
      </c>
      <c r="B2243" s="3" t="s">
        <v>2425</v>
      </c>
      <c r="C2243" s="3" t="s">
        <v>2423</v>
      </c>
      <c r="D2243" s="3" t="s">
        <v>2180</v>
      </c>
      <c r="G2243" s="17">
        <v>6980</v>
      </c>
      <c r="H2243" s="17" t="s">
        <v>4541</v>
      </c>
    </row>
    <row r="2244" spans="1:8" x14ac:dyDescent="0.2">
      <c r="A2244" s="3">
        <v>7241</v>
      </c>
      <c r="B2244" s="3" t="s">
        <v>2426</v>
      </c>
      <c r="C2244" s="3" t="s">
        <v>2426</v>
      </c>
      <c r="D2244" s="3" t="s">
        <v>2180</v>
      </c>
      <c r="G2244" s="17">
        <v>6981</v>
      </c>
      <c r="H2244" s="17" t="s">
        <v>4541</v>
      </c>
    </row>
    <row r="2245" spans="1:8" x14ac:dyDescent="0.2">
      <c r="A2245" s="3">
        <v>7240</v>
      </c>
      <c r="B2245" s="3" t="s">
        <v>2427</v>
      </c>
      <c r="C2245" s="3" t="s">
        <v>2427</v>
      </c>
      <c r="D2245" s="3" t="s">
        <v>2180</v>
      </c>
      <c r="G2245" s="17">
        <v>6982</v>
      </c>
      <c r="H2245" s="17" t="s">
        <v>4541</v>
      </c>
    </row>
    <row r="2246" spans="1:8" x14ac:dyDescent="0.2">
      <c r="A2246" s="3">
        <v>7223</v>
      </c>
      <c r="B2246" s="3" t="s">
        <v>2428</v>
      </c>
      <c r="C2246" s="3" t="s">
        <v>2429</v>
      </c>
      <c r="D2246" s="3" t="s">
        <v>2180</v>
      </c>
      <c r="G2246" s="17">
        <v>6983</v>
      </c>
      <c r="H2246" s="17" t="s">
        <v>4541</v>
      </c>
    </row>
    <row r="2247" spans="1:8" x14ac:dyDescent="0.2">
      <c r="A2247" s="3">
        <v>7224</v>
      </c>
      <c r="B2247" s="3" t="s">
        <v>2430</v>
      </c>
      <c r="C2247" s="3" t="s">
        <v>2429</v>
      </c>
      <c r="D2247" s="3" t="s">
        <v>2180</v>
      </c>
      <c r="G2247" s="17">
        <v>6984</v>
      </c>
      <c r="H2247" s="17" t="s">
        <v>4541</v>
      </c>
    </row>
    <row r="2248" spans="1:8" x14ac:dyDescent="0.2">
      <c r="A2248" s="3">
        <v>7242</v>
      </c>
      <c r="B2248" s="3" t="s">
        <v>2429</v>
      </c>
      <c r="C2248" s="3" t="s">
        <v>2429</v>
      </c>
      <c r="D2248" s="3" t="s">
        <v>2180</v>
      </c>
      <c r="G2248" s="17">
        <v>6986</v>
      </c>
      <c r="H2248" s="17" t="s">
        <v>4541</v>
      </c>
    </row>
    <row r="2249" spans="1:8" x14ac:dyDescent="0.2">
      <c r="A2249" s="3">
        <v>7243</v>
      </c>
      <c r="B2249" s="3" t="s">
        <v>2431</v>
      </c>
      <c r="C2249" s="3" t="s">
        <v>2429</v>
      </c>
      <c r="D2249" s="3" t="s">
        <v>2180</v>
      </c>
      <c r="G2249" s="17">
        <v>6987</v>
      </c>
      <c r="H2249" s="17" t="s">
        <v>4541</v>
      </c>
    </row>
    <row r="2250" spans="1:8" x14ac:dyDescent="0.2">
      <c r="A2250" s="3">
        <v>7244</v>
      </c>
      <c r="B2250" s="3" t="s">
        <v>2432</v>
      </c>
      <c r="C2250" s="3" t="s">
        <v>2429</v>
      </c>
      <c r="D2250" s="3" t="s">
        <v>2180</v>
      </c>
      <c r="G2250" s="17">
        <v>6988</v>
      </c>
      <c r="H2250" s="17" t="s">
        <v>4541</v>
      </c>
    </row>
    <row r="2251" spans="1:8" x14ac:dyDescent="0.2">
      <c r="A2251" s="3">
        <v>7245</v>
      </c>
      <c r="B2251" s="3" t="s">
        <v>2433</v>
      </c>
      <c r="C2251" s="3" t="s">
        <v>2429</v>
      </c>
      <c r="D2251" s="3" t="s">
        <v>2180</v>
      </c>
      <c r="G2251" s="17">
        <v>6989</v>
      </c>
      <c r="H2251" s="17" t="s">
        <v>4541</v>
      </c>
    </row>
    <row r="2252" spans="1:8" x14ac:dyDescent="0.2">
      <c r="A2252" s="3">
        <v>7246</v>
      </c>
      <c r="B2252" s="3" t="s">
        <v>2434</v>
      </c>
      <c r="C2252" s="3" t="s">
        <v>2429</v>
      </c>
      <c r="D2252" s="3" t="s">
        <v>2180</v>
      </c>
      <c r="G2252" s="17">
        <v>6990</v>
      </c>
      <c r="H2252" s="17" t="s">
        <v>4541</v>
      </c>
    </row>
    <row r="2253" spans="1:8" x14ac:dyDescent="0.2">
      <c r="A2253" s="3">
        <v>7000</v>
      </c>
      <c r="B2253" s="3" t="s">
        <v>2435</v>
      </c>
      <c r="C2253" s="3" t="s">
        <v>2435</v>
      </c>
      <c r="D2253" s="3" t="s">
        <v>2180</v>
      </c>
      <c r="G2253" s="17">
        <v>6991</v>
      </c>
      <c r="H2253" s="17" t="s">
        <v>4541</v>
      </c>
    </row>
    <row r="2254" spans="1:8" x14ac:dyDescent="0.2">
      <c r="A2254" s="3">
        <v>7023</v>
      </c>
      <c r="B2254" s="3" t="s">
        <v>2436</v>
      </c>
      <c r="C2254" s="3" t="s">
        <v>2435</v>
      </c>
      <c r="D2254" s="3" t="s">
        <v>2180</v>
      </c>
      <c r="G2254" s="17">
        <v>6992</v>
      </c>
      <c r="H2254" s="17" t="s">
        <v>4541</v>
      </c>
    </row>
    <row r="2255" spans="1:8" x14ac:dyDescent="0.2">
      <c r="A2255" s="3">
        <v>7026</v>
      </c>
      <c r="B2255" s="3" t="s">
        <v>2437</v>
      </c>
      <c r="C2255" s="3" t="s">
        <v>2435</v>
      </c>
      <c r="D2255" s="3" t="s">
        <v>2180</v>
      </c>
      <c r="G2255" s="17">
        <v>6993</v>
      </c>
      <c r="H2255" s="17" t="s">
        <v>4541</v>
      </c>
    </row>
    <row r="2256" spans="1:8" x14ac:dyDescent="0.2">
      <c r="A2256" s="3">
        <v>7062</v>
      </c>
      <c r="B2256" s="3" t="s">
        <v>2438</v>
      </c>
      <c r="C2256" s="3" t="s">
        <v>2439</v>
      </c>
      <c r="D2256" s="3" t="s">
        <v>2180</v>
      </c>
      <c r="G2256" s="17">
        <v>6994</v>
      </c>
      <c r="H2256" s="17" t="s">
        <v>4541</v>
      </c>
    </row>
    <row r="2257" spans="1:8" x14ac:dyDescent="0.2">
      <c r="A2257" s="3">
        <v>7074</v>
      </c>
      <c r="B2257" s="3" t="s">
        <v>2440</v>
      </c>
      <c r="C2257" s="3" t="s">
        <v>2439</v>
      </c>
      <c r="D2257" s="3" t="s">
        <v>2180</v>
      </c>
      <c r="G2257" s="17">
        <v>6995</v>
      </c>
      <c r="H2257" s="17" t="s">
        <v>4541</v>
      </c>
    </row>
    <row r="2258" spans="1:8" x14ac:dyDescent="0.2">
      <c r="A2258" s="3">
        <v>7075</v>
      </c>
      <c r="B2258" s="3" t="s">
        <v>2439</v>
      </c>
      <c r="C2258" s="3" t="s">
        <v>2439</v>
      </c>
      <c r="D2258" s="3" t="s">
        <v>2180</v>
      </c>
      <c r="G2258" s="17">
        <v>6997</v>
      </c>
      <c r="H2258" s="17" t="s">
        <v>4541</v>
      </c>
    </row>
    <row r="2259" spans="1:8" x14ac:dyDescent="0.2">
      <c r="A2259" s="3">
        <v>7076</v>
      </c>
      <c r="B2259" s="3" t="s">
        <v>2441</v>
      </c>
      <c r="C2259" s="3" t="s">
        <v>2439</v>
      </c>
      <c r="D2259" s="3" t="s">
        <v>2180</v>
      </c>
      <c r="G2259" s="17">
        <v>6998</v>
      </c>
      <c r="H2259" s="17" t="s">
        <v>4541</v>
      </c>
    </row>
    <row r="2260" spans="1:8" x14ac:dyDescent="0.2">
      <c r="A2260" s="3">
        <v>7027</v>
      </c>
      <c r="B2260" s="3" t="s">
        <v>2442</v>
      </c>
      <c r="C2260" s="3" t="s">
        <v>2443</v>
      </c>
      <c r="D2260" s="3" t="s">
        <v>2180</v>
      </c>
      <c r="G2260" s="17">
        <v>6999</v>
      </c>
      <c r="H2260" s="17" t="s">
        <v>4541</v>
      </c>
    </row>
    <row r="2261" spans="1:8" x14ac:dyDescent="0.2">
      <c r="A2261" s="3">
        <v>7027</v>
      </c>
      <c r="B2261" s="3" t="s">
        <v>2444</v>
      </c>
      <c r="C2261" s="3" t="s">
        <v>2443</v>
      </c>
      <c r="D2261" s="3" t="s">
        <v>2180</v>
      </c>
      <c r="G2261" s="17">
        <v>7000</v>
      </c>
      <c r="H2261" s="17" t="s">
        <v>4542</v>
      </c>
    </row>
    <row r="2262" spans="1:8" x14ac:dyDescent="0.2">
      <c r="A2262" s="3">
        <v>7027</v>
      </c>
      <c r="B2262" s="3" t="s">
        <v>2445</v>
      </c>
      <c r="C2262" s="3" t="s">
        <v>2443</v>
      </c>
      <c r="D2262" s="3" t="s">
        <v>2180</v>
      </c>
      <c r="G2262" s="17">
        <v>7012</v>
      </c>
      <c r="H2262" s="17" t="s">
        <v>4542</v>
      </c>
    </row>
    <row r="2263" spans="1:8" x14ac:dyDescent="0.2">
      <c r="A2263" s="3">
        <v>7028</v>
      </c>
      <c r="B2263" s="3" t="s">
        <v>2446</v>
      </c>
      <c r="C2263" s="3" t="s">
        <v>2443</v>
      </c>
      <c r="D2263" s="3" t="s">
        <v>2180</v>
      </c>
      <c r="G2263" s="17">
        <v>7013</v>
      </c>
      <c r="H2263" s="17" t="s">
        <v>4542</v>
      </c>
    </row>
    <row r="2264" spans="1:8" x14ac:dyDescent="0.2">
      <c r="A2264" s="3">
        <v>7028</v>
      </c>
      <c r="B2264" s="3" t="s">
        <v>2447</v>
      </c>
      <c r="C2264" s="3" t="s">
        <v>2443</v>
      </c>
      <c r="D2264" s="3" t="s">
        <v>2180</v>
      </c>
      <c r="G2264" s="17">
        <v>7014</v>
      </c>
      <c r="H2264" s="17" t="s">
        <v>4542</v>
      </c>
    </row>
    <row r="2265" spans="1:8" x14ac:dyDescent="0.2">
      <c r="A2265" s="3">
        <v>7029</v>
      </c>
      <c r="B2265" s="3" t="s">
        <v>2448</v>
      </c>
      <c r="C2265" s="3" t="s">
        <v>2443</v>
      </c>
      <c r="D2265" s="3" t="s">
        <v>2180</v>
      </c>
      <c r="G2265" s="17">
        <v>7015</v>
      </c>
      <c r="H2265" s="17" t="s">
        <v>4542</v>
      </c>
    </row>
    <row r="2266" spans="1:8" x14ac:dyDescent="0.2">
      <c r="A2266" s="3">
        <v>7050</v>
      </c>
      <c r="B2266" s="3" t="s">
        <v>2443</v>
      </c>
      <c r="C2266" s="3" t="s">
        <v>2443</v>
      </c>
      <c r="D2266" s="3" t="s">
        <v>2180</v>
      </c>
      <c r="G2266" s="17">
        <v>7016</v>
      </c>
      <c r="H2266" s="17" t="s">
        <v>4542</v>
      </c>
    </row>
    <row r="2267" spans="1:8" x14ac:dyDescent="0.2">
      <c r="A2267" s="3">
        <v>7056</v>
      </c>
      <c r="B2267" s="3" t="s">
        <v>2449</v>
      </c>
      <c r="C2267" s="3" t="s">
        <v>2443</v>
      </c>
      <c r="D2267" s="3" t="s">
        <v>2180</v>
      </c>
      <c r="G2267" s="17">
        <v>7017</v>
      </c>
      <c r="H2267" s="17" t="s">
        <v>4542</v>
      </c>
    </row>
    <row r="2268" spans="1:8" x14ac:dyDescent="0.2">
      <c r="A2268" s="3">
        <v>7057</v>
      </c>
      <c r="B2268" s="3" t="s">
        <v>2450</v>
      </c>
      <c r="C2268" s="3" t="s">
        <v>2443</v>
      </c>
      <c r="D2268" s="3" t="s">
        <v>2180</v>
      </c>
      <c r="G2268" s="17">
        <v>7018</v>
      </c>
      <c r="H2268" s="17" t="s">
        <v>4542</v>
      </c>
    </row>
    <row r="2269" spans="1:8" x14ac:dyDescent="0.2">
      <c r="A2269" s="3">
        <v>7058</v>
      </c>
      <c r="B2269" s="3" t="s">
        <v>2451</v>
      </c>
      <c r="C2269" s="3" t="s">
        <v>2443</v>
      </c>
      <c r="D2269" s="3" t="s">
        <v>2180</v>
      </c>
      <c r="G2269" s="17">
        <v>7019</v>
      </c>
      <c r="H2269" s="17" t="s">
        <v>4542</v>
      </c>
    </row>
    <row r="2270" spans="1:8" x14ac:dyDescent="0.2">
      <c r="A2270" s="3">
        <v>7063</v>
      </c>
      <c r="B2270" s="3" t="s">
        <v>2452</v>
      </c>
      <c r="C2270" s="3" t="s">
        <v>2453</v>
      </c>
      <c r="D2270" s="3" t="s">
        <v>2180</v>
      </c>
      <c r="G2270" s="17">
        <v>7023</v>
      </c>
      <c r="H2270" s="17" t="s">
        <v>4542</v>
      </c>
    </row>
    <row r="2271" spans="1:8" x14ac:dyDescent="0.2">
      <c r="A2271" s="3">
        <v>7064</v>
      </c>
      <c r="B2271" s="3" t="s">
        <v>2454</v>
      </c>
      <c r="C2271" s="3" t="s">
        <v>2453</v>
      </c>
      <c r="D2271" s="3" t="s">
        <v>2180</v>
      </c>
      <c r="G2271" s="17">
        <v>7026</v>
      </c>
      <c r="H2271" s="17" t="s">
        <v>4542</v>
      </c>
    </row>
    <row r="2272" spans="1:8" x14ac:dyDescent="0.2">
      <c r="A2272" s="3">
        <v>7202</v>
      </c>
      <c r="B2272" s="3" t="s">
        <v>2455</v>
      </c>
      <c r="C2272" s="3" t="s">
        <v>2456</v>
      </c>
      <c r="D2272" s="3" t="s">
        <v>2180</v>
      </c>
      <c r="G2272" s="17">
        <v>7027</v>
      </c>
      <c r="H2272" s="17" t="s">
        <v>4542</v>
      </c>
    </row>
    <row r="2273" spans="1:8" x14ac:dyDescent="0.2">
      <c r="A2273" s="3">
        <v>7203</v>
      </c>
      <c r="B2273" s="3" t="s">
        <v>2456</v>
      </c>
      <c r="C2273" s="3" t="s">
        <v>2456</v>
      </c>
      <c r="D2273" s="3" t="s">
        <v>2180</v>
      </c>
      <c r="G2273" s="17">
        <v>7028</v>
      </c>
      <c r="H2273" s="17" t="s">
        <v>4542</v>
      </c>
    </row>
    <row r="2274" spans="1:8" x14ac:dyDescent="0.2">
      <c r="A2274" s="3">
        <v>7204</v>
      </c>
      <c r="B2274" s="3" t="s">
        <v>2457</v>
      </c>
      <c r="C2274" s="3" t="s">
        <v>2457</v>
      </c>
      <c r="D2274" s="3" t="s">
        <v>2180</v>
      </c>
      <c r="G2274" s="17">
        <v>7029</v>
      </c>
      <c r="H2274" s="17" t="s">
        <v>4542</v>
      </c>
    </row>
    <row r="2275" spans="1:8" x14ac:dyDescent="0.2">
      <c r="A2275" s="3">
        <v>7205</v>
      </c>
      <c r="B2275" s="3" t="s">
        <v>2458</v>
      </c>
      <c r="C2275" s="3" t="s">
        <v>2458</v>
      </c>
      <c r="D2275" s="3" t="s">
        <v>2180</v>
      </c>
      <c r="G2275" s="17">
        <v>7031</v>
      </c>
      <c r="H2275" s="17" t="s">
        <v>4542</v>
      </c>
    </row>
    <row r="2276" spans="1:8" x14ac:dyDescent="0.2">
      <c r="A2276" s="3">
        <v>7306</v>
      </c>
      <c r="B2276" s="3" t="s">
        <v>2459</v>
      </c>
      <c r="C2276" s="3" t="s">
        <v>2459</v>
      </c>
      <c r="D2276" s="3" t="s">
        <v>2180</v>
      </c>
      <c r="G2276" s="17">
        <v>7032</v>
      </c>
      <c r="H2276" s="17" t="s">
        <v>4542</v>
      </c>
    </row>
    <row r="2277" spans="1:8" x14ac:dyDescent="0.2">
      <c r="A2277" s="3">
        <v>7307</v>
      </c>
      <c r="B2277" s="3" t="s">
        <v>2460</v>
      </c>
      <c r="C2277" s="3" t="s">
        <v>2460</v>
      </c>
      <c r="D2277" s="3" t="s">
        <v>2180</v>
      </c>
      <c r="G2277" s="17">
        <v>7050</v>
      </c>
      <c r="H2277" s="17" t="s">
        <v>4543</v>
      </c>
    </row>
    <row r="2278" spans="1:8" x14ac:dyDescent="0.2">
      <c r="A2278" s="3">
        <v>7304</v>
      </c>
      <c r="B2278" s="3" t="s">
        <v>2461</v>
      </c>
      <c r="C2278" s="3" t="s">
        <v>2461</v>
      </c>
      <c r="D2278" s="3" t="s">
        <v>2180</v>
      </c>
      <c r="G2278" s="17">
        <v>7056</v>
      </c>
      <c r="H2278" s="17" t="s">
        <v>4542</v>
      </c>
    </row>
    <row r="2279" spans="1:8" x14ac:dyDescent="0.2">
      <c r="A2279" s="3">
        <v>7208</v>
      </c>
      <c r="B2279" s="3" t="s">
        <v>2462</v>
      </c>
      <c r="C2279" s="3" t="s">
        <v>2463</v>
      </c>
      <c r="D2279" s="3" t="s">
        <v>2180</v>
      </c>
      <c r="G2279" s="17">
        <v>7057</v>
      </c>
      <c r="H2279" s="17" t="s">
        <v>4542</v>
      </c>
    </row>
    <row r="2280" spans="1:8" x14ac:dyDescent="0.2">
      <c r="A2280" s="3">
        <v>7206</v>
      </c>
      <c r="B2280" s="3" t="s">
        <v>2464</v>
      </c>
      <c r="C2280" s="3" t="s">
        <v>2465</v>
      </c>
      <c r="D2280" s="3" t="s">
        <v>2180</v>
      </c>
      <c r="G2280" s="17">
        <v>7058</v>
      </c>
      <c r="H2280" s="17" t="s">
        <v>4543</v>
      </c>
    </row>
    <row r="2281" spans="1:8" x14ac:dyDescent="0.2">
      <c r="A2281" s="3">
        <v>7302</v>
      </c>
      <c r="B2281" s="3" t="s">
        <v>2465</v>
      </c>
      <c r="C2281" s="3" t="s">
        <v>2465</v>
      </c>
      <c r="D2281" s="3" t="s">
        <v>2180</v>
      </c>
      <c r="G2281" s="17">
        <v>7062</v>
      </c>
      <c r="H2281" s="17" t="s">
        <v>4542</v>
      </c>
    </row>
    <row r="2282" spans="1:8" x14ac:dyDescent="0.2">
      <c r="A2282" s="3">
        <v>7303</v>
      </c>
      <c r="B2282" s="3" t="s">
        <v>2466</v>
      </c>
      <c r="C2282" s="3" t="s">
        <v>2465</v>
      </c>
      <c r="D2282" s="3" t="s">
        <v>2180</v>
      </c>
      <c r="G2282" s="17">
        <v>7063</v>
      </c>
      <c r="H2282" s="17" t="s">
        <v>4542</v>
      </c>
    </row>
    <row r="2283" spans="1:8" x14ac:dyDescent="0.2">
      <c r="A2283" s="3">
        <v>7213</v>
      </c>
      <c r="B2283" s="3" t="s">
        <v>2467</v>
      </c>
      <c r="C2283" s="3" t="s">
        <v>2468</v>
      </c>
      <c r="D2283" s="3" t="s">
        <v>2180</v>
      </c>
      <c r="G2283" s="17">
        <v>7064</v>
      </c>
      <c r="H2283" s="17" t="s">
        <v>4542</v>
      </c>
    </row>
    <row r="2284" spans="1:8" x14ac:dyDescent="0.2">
      <c r="A2284" s="3">
        <v>7214</v>
      </c>
      <c r="B2284" s="3" t="s">
        <v>2468</v>
      </c>
      <c r="C2284" s="3" t="s">
        <v>2468</v>
      </c>
      <c r="D2284" s="3" t="s">
        <v>2180</v>
      </c>
      <c r="G2284" s="17">
        <v>7074</v>
      </c>
      <c r="H2284" s="17" t="s">
        <v>4542</v>
      </c>
    </row>
    <row r="2285" spans="1:8" x14ac:dyDescent="0.2">
      <c r="A2285" s="3">
        <v>7215</v>
      </c>
      <c r="B2285" s="3" t="s">
        <v>2469</v>
      </c>
      <c r="C2285" s="3" t="s">
        <v>2468</v>
      </c>
      <c r="D2285" s="3" t="s">
        <v>2180</v>
      </c>
      <c r="G2285" s="17">
        <v>7075</v>
      </c>
      <c r="H2285" s="17" t="s">
        <v>4542</v>
      </c>
    </row>
    <row r="2286" spans="1:8" x14ac:dyDescent="0.2">
      <c r="A2286" s="3">
        <v>7220</v>
      </c>
      <c r="B2286" s="3" t="s">
        <v>2470</v>
      </c>
      <c r="C2286" s="3" t="s">
        <v>2470</v>
      </c>
      <c r="D2286" s="3" t="s">
        <v>2180</v>
      </c>
      <c r="G2286" s="17">
        <v>7076</v>
      </c>
      <c r="H2286" s="17" t="s">
        <v>4542</v>
      </c>
    </row>
    <row r="2287" spans="1:8" x14ac:dyDescent="0.2">
      <c r="A2287" s="3">
        <v>7220</v>
      </c>
      <c r="B2287" s="3" t="s">
        <v>2470</v>
      </c>
      <c r="C2287" s="3" t="s">
        <v>2470</v>
      </c>
      <c r="D2287" s="3" t="s">
        <v>2180</v>
      </c>
      <c r="G2287" s="17">
        <v>7077</v>
      </c>
      <c r="H2287" s="17" t="s">
        <v>4542</v>
      </c>
    </row>
    <row r="2288" spans="1:8" x14ac:dyDescent="0.2">
      <c r="A2288" s="3">
        <v>7222</v>
      </c>
      <c r="B2288" s="3" t="s">
        <v>2471</v>
      </c>
      <c r="C2288" s="3" t="s">
        <v>2470</v>
      </c>
      <c r="D2288" s="3" t="s">
        <v>2180</v>
      </c>
      <c r="G2288" s="17">
        <v>7078</v>
      </c>
      <c r="H2288" s="17" t="s">
        <v>4542</v>
      </c>
    </row>
    <row r="2289" spans="1:8" x14ac:dyDescent="0.2">
      <c r="A2289" s="3">
        <v>7226</v>
      </c>
      <c r="B2289" s="3" t="s">
        <v>2472</v>
      </c>
      <c r="C2289" s="3" t="s">
        <v>2470</v>
      </c>
      <c r="D2289" s="3" t="s">
        <v>2180</v>
      </c>
      <c r="G2289" s="17">
        <v>7082</v>
      </c>
      <c r="H2289" s="17" t="s">
        <v>4542</v>
      </c>
    </row>
    <row r="2290" spans="1:8" x14ac:dyDescent="0.2">
      <c r="A2290" s="3">
        <v>7226</v>
      </c>
      <c r="B2290" s="3" t="s">
        <v>2472</v>
      </c>
      <c r="C2290" s="3" t="s">
        <v>2470</v>
      </c>
      <c r="D2290" s="3" t="s">
        <v>2180</v>
      </c>
      <c r="G2290" s="17">
        <v>7083</v>
      </c>
      <c r="H2290" s="17" t="s">
        <v>4542</v>
      </c>
    </row>
    <row r="2291" spans="1:8" x14ac:dyDescent="0.2">
      <c r="A2291" s="3">
        <v>7226</v>
      </c>
      <c r="B2291" s="3" t="s">
        <v>2473</v>
      </c>
      <c r="C2291" s="3" t="s">
        <v>2470</v>
      </c>
      <c r="D2291" s="3" t="s">
        <v>2180</v>
      </c>
      <c r="G2291" s="17">
        <v>7084</v>
      </c>
      <c r="H2291" s="17" t="s">
        <v>4542</v>
      </c>
    </row>
    <row r="2292" spans="1:8" x14ac:dyDescent="0.2">
      <c r="A2292" s="3">
        <v>7228</v>
      </c>
      <c r="B2292" s="3" t="s">
        <v>2474</v>
      </c>
      <c r="C2292" s="3" t="s">
        <v>2470</v>
      </c>
      <c r="D2292" s="3" t="s">
        <v>2180</v>
      </c>
      <c r="G2292" s="17">
        <v>7104</v>
      </c>
      <c r="H2292" s="17" t="s">
        <v>4542</v>
      </c>
    </row>
    <row r="2293" spans="1:8" x14ac:dyDescent="0.2">
      <c r="A2293" s="3">
        <v>7228</v>
      </c>
      <c r="B2293" s="3" t="s">
        <v>2475</v>
      </c>
      <c r="C2293" s="3" t="s">
        <v>2470</v>
      </c>
      <c r="D2293" s="3" t="s">
        <v>2180</v>
      </c>
      <c r="G2293" s="17">
        <v>7106</v>
      </c>
      <c r="H2293" s="17" t="s">
        <v>4538</v>
      </c>
    </row>
    <row r="2294" spans="1:8" x14ac:dyDescent="0.2">
      <c r="A2294" s="3">
        <v>7212</v>
      </c>
      <c r="B2294" s="3" t="s">
        <v>2476</v>
      </c>
      <c r="C2294" s="3" t="s">
        <v>2477</v>
      </c>
      <c r="D2294" s="3" t="s">
        <v>2180</v>
      </c>
      <c r="G2294" s="17">
        <v>7107</v>
      </c>
      <c r="H2294" s="17" t="s">
        <v>4538</v>
      </c>
    </row>
    <row r="2295" spans="1:8" x14ac:dyDescent="0.2">
      <c r="A2295" s="3">
        <v>7212</v>
      </c>
      <c r="B2295" s="3" t="s">
        <v>2478</v>
      </c>
      <c r="C2295" s="3" t="s">
        <v>2477</v>
      </c>
      <c r="D2295" s="3" t="s">
        <v>2180</v>
      </c>
      <c r="G2295" s="17">
        <v>7109</v>
      </c>
      <c r="H2295" s="17" t="s">
        <v>4538</v>
      </c>
    </row>
    <row r="2296" spans="1:8" x14ac:dyDescent="0.2">
      <c r="A2296" s="3">
        <v>7212</v>
      </c>
      <c r="B2296" s="3" t="s">
        <v>2479</v>
      </c>
      <c r="C2296" s="3" t="s">
        <v>2477</v>
      </c>
      <c r="D2296" s="3" t="s">
        <v>2180</v>
      </c>
      <c r="G2296" s="17">
        <v>7110</v>
      </c>
      <c r="H2296" s="17" t="s">
        <v>4542</v>
      </c>
    </row>
    <row r="2297" spans="1:8" x14ac:dyDescent="0.2">
      <c r="A2297" s="3">
        <v>7158</v>
      </c>
      <c r="B2297" s="3" t="s">
        <v>2480</v>
      </c>
      <c r="C2297" s="3" t="s">
        <v>2481</v>
      </c>
      <c r="D2297" s="3" t="s">
        <v>2180</v>
      </c>
      <c r="G2297" s="17">
        <v>7111</v>
      </c>
      <c r="H2297" s="17" t="s">
        <v>4542</v>
      </c>
    </row>
    <row r="2298" spans="1:8" x14ac:dyDescent="0.2">
      <c r="A2298" s="3">
        <v>7159</v>
      </c>
      <c r="B2298" s="3" t="s">
        <v>2482</v>
      </c>
      <c r="C2298" s="3" t="s">
        <v>2481</v>
      </c>
      <c r="D2298" s="3" t="s">
        <v>2180</v>
      </c>
      <c r="G2298" s="17">
        <v>7112</v>
      </c>
      <c r="H2298" s="17" t="s">
        <v>4540</v>
      </c>
    </row>
    <row r="2299" spans="1:8" x14ac:dyDescent="0.2">
      <c r="A2299" s="3">
        <v>7162</v>
      </c>
      <c r="B2299" s="3" t="s">
        <v>2483</v>
      </c>
      <c r="C2299" s="3" t="s">
        <v>2481</v>
      </c>
      <c r="D2299" s="3" t="s">
        <v>2180</v>
      </c>
      <c r="G2299" s="17">
        <v>7113</v>
      </c>
      <c r="H2299" s="17" t="s">
        <v>4540</v>
      </c>
    </row>
    <row r="2300" spans="1:8" x14ac:dyDescent="0.2">
      <c r="A2300" s="3">
        <v>7163</v>
      </c>
      <c r="B2300" s="3" t="s">
        <v>2484</v>
      </c>
      <c r="C2300" s="3" t="s">
        <v>2481</v>
      </c>
      <c r="D2300" s="3" t="s">
        <v>2180</v>
      </c>
      <c r="G2300" s="17">
        <v>7114</v>
      </c>
      <c r="H2300" s="17" t="s">
        <v>4542</v>
      </c>
    </row>
    <row r="2301" spans="1:8" x14ac:dyDescent="0.2">
      <c r="A2301" s="3">
        <v>7164</v>
      </c>
      <c r="B2301" s="3" t="s">
        <v>2485</v>
      </c>
      <c r="C2301" s="3" t="s">
        <v>2481</v>
      </c>
      <c r="D2301" s="3" t="s">
        <v>2180</v>
      </c>
      <c r="G2301" s="17">
        <v>7115</v>
      </c>
      <c r="H2301" s="17" t="s">
        <v>4542</v>
      </c>
    </row>
    <row r="2302" spans="1:8" x14ac:dyDescent="0.2">
      <c r="A2302" s="3">
        <v>7165</v>
      </c>
      <c r="B2302" s="3" t="s">
        <v>2481</v>
      </c>
      <c r="C2302" s="3" t="s">
        <v>2481</v>
      </c>
      <c r="D2302" s="3" t="s">
        <v>2180</v>
      </c>
      <c r="G2302" s="17">
        <v>7116</v>
      </c>
      <c r="H2302" s="17" t="s">
        <v>4540</v>
      </c>
    </row>
    <row r="2303" spans="1:8" x14ac:dyDescent="0.2">
      <c r="A2303" s="3">
        <v>7180</v>
      </c>
      <c r="B2303" s="3" t="s">
        <v>2486</v>
      </c>
      <c r="C2303" s="3" t="s">
        <v>2486</v>
      </c>
      <c r="D2303" s="3" t="s">
        <v>2180</v>
      </c>
      <c r="G2303" s="17">
        <v>7122</v>
      </c>
      <c r="H2303" s="17" t="s">
        <v>4542</v>
      </c>
    </row>
    <row r="2304" spans="1:8" x14ac:dyDescent="0.2">
      <c r="A2304" s="3">
        <v>7182</v>
      </c>
      <c r="B2304" s="3" t="s">
        <v>2487</v>
      </c>
      <c r="C2304" s="3" t="s">
        <v>2486</v>
      </c>
      <c r="D2304" s="3" t="s">
        <v>2180</v>
      </c>
      <c r="G2304" s="17">
        <v>7126</v>
      </c>
      <c r="H2304" s="17" t="s">
        <v>4542</v>
      </c>
    </row>
    <row r="2305" spans="1:8" x14ac:dyDescent="0.2">
      <c r="A2305" s="3">
        <v>7183</v>
      </c>
      <c r="B2305" s="3" t="s">
        <v>2488</v>
      </c>
      <c r="C2305" s="3" t="s">
        <v>2486</v>
      </c>
      <c r="D2305" s="3" t="s">
        <v>2180</v>
      </c>
      <c r="G2305" s="17">
        <v>7127</v>
      </c>
      <c r="H2305" s="17" t="s">
        <v>4542</v>
      </c>
    </row>
    <row r="2306" spans="1:8" x14ac:dyDescent="0.2">
      <c r="A2306" s="3">
        <v>7186</v>
      </c>
      <c r="B2306" s="3" t="s">
        <v>2489</v>
      </c>
      <c r="C2306" s="3" t="s">
        <v>2486</v>
      </c>
      <c r="D2306" s="3" t="s">
        <v>2180</v>
      </c>
      <c r="G2306" s="17">
        <v>7128</v>
      </c>
      <c r="H2306" s="17" t="s">
        <v>4540</v>
      </c>
    </row>
    <row r="2307" spans="1:8" x14ac:dyDescent="0.2">
      <c r="A2307" s="3">
        <v>7184</v>
      </c>
      <c r="B2307" s="3" t="s">
        <v>2490</v>
      </c>
      <c r="C2307" s="3" t="s">
        <v>2491</v>
      </c>
      <c r="D2307" s="3" t="s">
        <v>2180</v>
      </c>
      <c r="G2307" s="17">
        <v>7130</v>
      </c>
      <c r="H2307" s="17" t="s">
        <v>4542</v>
      </c>
    </row>
    <row r="2308" spans="1:8" x14ac:dyDescent="0.2">
      <c r="A2308" s="3">
        <v>7185</v>
      </c>
      <c r="B2308" s="3" t="s">
        <v>2492</v>
      </c>
      <c r="C2308" s="3" t="s">
        <v>2491</v>
      </c>
      <c r="D2308" s="3" t="s">
        <v>2180</v>
      </c>
      <c r="G2308" s="17">
        <v>7132</v>
      </c>
      <c r="H2308" s="17" t="s">
        <v>4540</v>
      </c>
    </row>
    <row r="2309" spans="1:8" x14ac:dyDescent="0.2">
      <c r="A2309" s="3">
        <v>7172</v>
      </c>
      <c r="B2309" s="3" t="s">
        <v>2493</v>
      </c>
      <c r="C2309" s="3" t="s">
        <v>2494</v>
      </c>
      <c r="D2309" s="3" t="s">
        <v>2180</v>
      </c>
      <c r="G2309" s="17">
        <v>7134</v>
      </c>
      <c r="H2309" s="17" t="s">
        <v>4540</v>
      </c>
    </row>
    <row r="2310" spans="1:8" x14ac:dyDescent="0.2">
      <c r="A2310" s="3">
        <v>7173</v>
      </c>
      <c r="B2310" s="3" t="s">
        <v>2495</v>
      </c>
      <c r="C2310" s="3" t="s">
        <v>2494</v>
      </c>
      <c r="D2310" s="3" t="s">
        <v>2180</v>
      </c>
      <c r="G2310" s="17">
        <v>7137</v>
      </c>
      <c r="H2310" s="17" t="s">
        <v>4540</v>
      </c>
    </row>
    <row r="2311" spans="1:8" x14ac:dyDescent="0.2">
      <c r="A2311" s="3">
        <v>7174</v>
      </c>
      <c r="B2311" s="3" t="s">
        <v>2496</v>
      </c>
      <c r="C2311" s="3" t="s">
        <v>2494</v>
      </c>
      <c r="D2311" s="3" t="s">
        <v>2180</v>
      </c>
      <c r="G2311" s="17">
        <v>7138</v>
      </c>
      <c r="H2311" s="17" t="s">
        <v>4540</v>
      </c>
    </row>
    <row r="2312" spans="1:8" x14ac:dyDescent="0.2">
      <c r="A2312" s="3">
        <v>7175</v>
      </c>
      <c r="B2312" s="3" t="s">
        <v>2494</v>
      </c>
      <c r="C2312" s="3" t="s">
        <v>2494</v>
      </c>
      <c r="D2312" s="3" t="s">
        <v>2180</v>
      </c>
      <c r="G2312" s="17">
        <v>7141</v>
      </c>
      <c r="H2312" s="17" t="s">
        <v>4542</v>
      </c>
    </row>
    <row r="2313" spans="1:8" x14ac:dyDescent="0.2">
      <c r="A2313" s="3">
        <v>7176</v>
      </c>
      <c r="B2313" s="3" t="s">
        <v>2497</v>
      </c>
      <c r="C2313" s="3" t="s">
        <v>2494</v>
      </c>
      <c r="D2313" s="3" t="s">
        <v>2180</v>
      </c>
      <c r="G2313" s="17">
        <v>7142</v>
      </c>
      <c r="H2313" s="17" t="s">
        <v>4540</v>
      </c>
    </row>
    <row r="2314" spans="1:8" x14ac:dyDescent="0.2">
      <c r="A2314" s="3">
        <v>7187</v>
      </c>
      <c r="B2314" s="3" t="s">
        <v>2498</v>
      </c>
      <c r="C2314" s="3" t="s">
        <v>2499</v>
      </c>
      <c r="D2314" s="3" t="s">
        <v>2180</v>
      </c>
      <c r="G2314" s="17">
        <v>7143</v>
      </c>
      <c r="H2314" s="17" t="s">
        <v>4540</v>
      </c>
    </row>
    <row r="2315" spans="1:8" x14ac:dyDescent="0.2">
      <c r="A2315" s="3">
        <v>7188</v>
      </c>
      <c r="B2315" s="3" t="s">
        <v>2500</v>
      </c>
      <c r="C2315" s="3" t="s">
        <v>2499</v>
      </c>
      <c r="D2315" s="3" t="s">
        <v>2180</v>
      </c>
      <c r="G2315" s="17">
        <v>7144</v>
      </c>
      <c r="H2315" s="17" t="s">
        <v>4540</v>
      </c>
    </row>
    <row r="2316" spans="1:8" x14ac:dyDescent="0.2">
      <c r="A2316" s="3">
        <v>7189</v>
      </c>
      <c r="B2316" s="3" t="s">
        <v>2501</v>
      </c>
      <c r="C2316" s="3" t="s">
        <v>2499</v>
      </c>
      <c r="D2316" s="3" t="s">
        <v>2180</v>
      </c>
      <c r="G2316" s="17">
        <v>7145</v>
      </c>
      <c r="H2316" s="17" t="s">
        <v>4540</v>
      </c>
    </row>
    <row r="2317" spans="1:8" x14ac:dyDescent="0.2">
      <c r="A2317" s="3">
        <v>7166</v>
      </c>
      <c r="B2317" s="3" t="s">
        <v>2502</v>
      </c>
      <c r="C2317" s="3" t="s">
        <v>2502</v>
      </c>
      <c r="D2317" s="3" t="s">
        <v>2180</v>
      </c>
      <c r="G2317" s="17">
        <v>7146</v>
      </c>
      <c r="H2317" s="17" t="s">
        <v>4540</v>
      </c>
    </row>
    <row r="2318" spans="1:8" x14ac:dyDescent="0.2">
      <c r="A2318" s="3">
        <v>7167</v>
      </c>
      <c r="B2318" s="3" t="s">
        <v>2503</v>
      </c>
      <c r="C2318" s="3" t="s">
        <v>2502</v>
      </c>
      <c r="D2318" s="3" t="s">
        <v>2180</v>
      </c>
      <c r="G2318" s="17">
        <v>7147</v>
      </c>
      <c r="H2318" s="17" t="s">
        <v>4540</v>
      </c>
    </row>
    <row r="2319" spans="1:8" x14ac:dyDescent="0.2">
      <c r="A2319" s="3">
        <v>7168</v>
      </c>
      <c r="B2319" s="3" t="s">
        <v>2504</v>
      </c>
      <c r="C2319" s="3" t="s">
        <v>2502</v>
      </c>
      <c r="D2319" s="3" t="s">
        <v>2180</v>
      </c>
      <c r="G2319" s="17">
        <v>7148</v>
      </c>
      <c r="H2319" s="17" t="s">
        <v>4540</v>
      </c>
    </row>
    <row r="2320" spans="1:8" x14ac:dyDescent="0.2">
      <c r="A2320" s="3">
        <v>7134</v>
      </c>
      <c r="B2320" s="3" t="s">
        <v>2505</v>
      </c>
      <c r="C2320" s="3" t="s">
        <v>2506</v>
      </c>
      <c r="D2320" s="3" t="s">
        <v>2180</v>
      </c>
      <c r="G2320" s="17">
        <v>7149</v>
      </c>
      <c r="H2320" s="17" t="s">
        <v>4540</v>
      </c>
    </row>
    <row r="2321" spans="1:8" x14ac:dyDescent="0.2">
      <c r="A2321" s="3">
        <v>7137</v>
      </c>
      <c r="B2321" s="3" t="s">
        <v>2507</v>
      </c>
      <c r="C2321" s="3" t="s">
        <v>2506</v>
      </c>
      <c r="D2321" s="3" t="s">
        <v>2180</v>
      </c>
      <c r="G2321" s="17">
        <v>7151</v>
      </c>
      <c r="H2321" s="17" t="s">
        <v>4542</v>
      </c>
    </row>
    <row r="2322" spans="1:8" x14ac:dyDescent="0.2">
      <c r="A2322" s="3">
        <v>7138</v>
      </c>
      <c r="B2322" s="3" t="s">
        <v>2508</v>
      </c>
      <c r="C2322" s="3" t="s">
        <v>2506</v>
      </c>
      <c r="D2322" s="3" t="s">
        <v>2180</v>
      </c>
      <c r="G2322" s="17">
        <v>7152</v>
      </c>
      <c r="H2322" s="17" t="s">
        <v>4542</v>
      </c>
    </row>
    <row r="2323" spans="1:8" x14ac:dyDescent="0.2">
      <c r="A2323" s="3">
        <v>5000</v>
      </c>
      <c r="B2323" s="3" t="s">
        <v>2509</v>
      </c>
      <c r="C2323" s="3" t="s">
        <v>2509</v>
      </c>
      <c r="D2323" s="3" t="s">
        <v>2510</v>
      </c>
      <c r="G2323" s="17">
        <v>7153</v>
      </c>
      <c r="H2323" s="17" t="s">
        <v>4540</v>
      </c>
    </row>
    <row r="2324" spans="1:8" x14ac:dyDescent="0.2">
      <c r="A2324" s="3">
        <v>5004</v>
      </c>
      <c r="B2324" s="3" t="s">
        <v>2509</v>
      </c>
      <c r="C2324" s="3" t="s">
        <v>2509</v>
      </c>
      <c r="D2324" s="3" t="s">
        <v>2510</v>
      </c>
      <c r="G2324" s="17">
        <v>7154</v>
      </c>
      <c r="H2324" s="17" t="s">
        <v>4540</v>
      </c>
    </row>
    <row r="2325" spans="1:8" x14ac:dyDescent="0.2">
      <c r="A2325" s="3">
        <v>5032</v>
      </c>
      <c r="B2325" s="3" t="s">
        <v>2511</v>
      </c>
      <c r="C2325" s="3" t="s">
        <v>2509</v>
      </c>
      <c r="D2325" s="3" t="s">
        <v>2510</v>
      </c>
      <c r="G2325" s="17">
        <v>7155</v>
      </c>
      <c r="H2325" s="17" t="s">
        <v>4540</v>
      </c>
    </row>
    <row r="2326" spans="1:8" x14ac:dyDescent="0.2">
      <c r="A2326" s="3">
        <v>5023</v>
      </c>
      <c r="B2326" s="3" t="s">
        <v>2512</v>
      </c>
      <c r="C2326" s="3" t="s">
        <v>2512</v>
      </c>
      <c r="D2326" s="3" t="s">
        <v>2510</v>
      </c>
      <c r="G2326" s="17">
        <v>7156</v>
      </c>
      <c r="H2326" s="17" t="s">
        <v>4542</v>
      </c>
    </row>
    <row r="2327" spans="1:8" x14ac:dyDescent="0.2">
      <c r="A2327" s="3">
        <v>5033</v>
      </c>
      <c r="B2327" s="3" t="s">
        <v>2513</v>
      </c>
      <c r="C2327" s="3" t="s">
        <v>2514</v>
      </c>
      <c r="D2327" s="3" t="s">
        <v>2510</v>
      </c>
      <c r="G2327" s="17">
        <v>7157</v>
      </c>
      <c r="H2327" s="17" t="s">
        <v>4540</v>
      </c>
    </row>
    <row r="2328" spans="1:8" x14ac:dyDescent="0.2">
      <c r="A2328" s="3">
        <v>5025</v>
      </c>
      <c r="B2328" s="3" t="s">
        <v>2515</v>
      </c>
      <c r="C2328" s="3" t="s">
        <v>2516</v>
      </c>
      <c r="D2328" s="3" t="s">
        <v>2510</v>
      </c>
      <c r="G2328" s="17">
        <v>7158</v>
      </c>
      <c r="H2328" s="17" t="s">
        <v>4540</v>
      </c>
    </row>
    <row r="2329" spans="1:8" x14ac:dyDescent="0.2">
      <c r="A2329" s="3">
        <v>5026</v>
      </c>
      <c r="B2329" s="3" t="s">
        <v>2516</v>
      </c>
      <c r="C2329" s="3" t="s">
        <v>2516</v>
      </c>
      <c r="D2329" s="3" t="s">
        <v>2510</v>
      </c>
      <c r="G2329" s="17">
        <v>7159</v>
      </c>
      <c r="H2329" s="17" t="s">
        <v>4540</v>
      </c>
    </row>
    <row r="2330" spans="1:8" x14ac:dyDescent="0.2">
      <c r="A2330" s="3">
        <v>5017</v>
      </c>
      <c r="B2330" s="3" t="s">
        <v>2517</v>
      </c>
      <c r="C2330" s="3" t="s">
        <v>2518</v>
      </c>
      <c r="D2330" s="3" t="s">
        <v>2510</v>
      </c>
      <c r="G2330" s="17">
        <v>7162</v>
      </c>
      <c r="H2330" s="17" t="s">
        <v>4540</v>
      </c>
    </row>
    <row r="2331" spans="1:8" x14ac:dyDescent="0.2">
      <c r="A2331" s="3">
        <v>5018</v>
      </c>
      <c r="B2331" s="3" t="s">
        <v>2519</v>
      </c>
      <c r="C2331" s="3" t="s">
        <v>2518</v>
      </c>
      <c r="D2331" s="3" t="s">
        <v>2510</v>
      </c>
      <c r="G2331" s="17">
        <v>7163</v>
      </c>
      <c r="H2331" s="17" t="s">
        <v>4540</v>
      </c>
    </row>
    <row r="2332" spans="1:8" x14ac:dyDescent="0.2">
      <c r="A2332" s="3">
        <v>5722</v>
      </c>
      <c r="B2332" s="3" t="s">
        <v>2520</v>
      </c>
      <c r="C2332" s="3" t="s">
        <v>2520</v>
      </c>
      <c r="D2332" s="3" t="s">
        <v>2510</v>
      </c>
      <c r="G2332" s="17">
        <v>7164</v>
      </c>
      <c r="H2332" s="17" t="s">
        <v>4540</v>
      </c>
    </row>
    <row r="2333" spans="1:8" x14ac:dyDescent="0.2">
      <c r="A2333" s="3">
        <v>5042</v>
      </c>
      <c r="B2333" s="3" t="s">
        <v>2521</v>
      </c>
      <c r="C2333" s="3" t="s">
        <v>2521</v>
      </c>
      <c r="D2333" s="3" t="s">
        <v>2510</v>
      </c>
      <c r="G2333" s="17">
        <v>7165</v>
      </c>
      <c r="H2333" s="17" t="s">
        <v>4540</v>
      </c>
    </row>
    <row r="2334" spans="1:8" x14ac:dyDescent="0.2">
      <c r="A2334" s="3">
        <v>5022</v>
      </c>
      <c r="B2334" s="3" t="s">
        <v>2522</v>
      </c>
      <c r="C2334" s="3" t="s">
        <v>2523</v>
      </c>
      <c r="D2334" s="3" t="s">
        <v>2510</v>
      </c>
      <c r="G2334" s="17">
        <v>7166</v>
      </c>
      <c r="H2334" s="17" t="s">
        <v>4540</v>
      </c>
    </row>
    <row r="2335" spans="1:8" x14ac:dyDescent="0.2">
      <c r="A2335" s="3">
        <v>5024</v>
      </c>
      <c r="B2335" s="3" t="s">
        <v>2523</v>
      </c>
      <c r="C2335" s="3" t="s">
        <v>2523</v>
      </c>
      <c r="D2335" s="3" t="s">
        <v>2510</v>
      </c>
      <c r="G2335" s="17">
        <v>7167</v>
      </c>
      <c r="H2335" s="17" t="s">
        <v>4540</v>
      </c>
    </row>
    <row r="2336" spans="1:8" x14ac:dyDescent="0.2">
      <c r="A2336" s="3">
        <v>5037</v>
      </c>
      <c r="B2336" s="3" t="s">
        <v>2524</v>
      </c>
      <c r="C2336" s="3" t="s">
        <v>2524</v>
      </c>
      <c r="D2336" s="3" t="s">
        <v>2510</v>
      </c>
      <c r="G2336" s="17">
        <v>7168</v>
      </c>
      <c r="H2336" s="17" t="s">
        <v>4540</v>
      </c>
    </row>
    <row r="2337" spans="1:8" x14ac:dyDescent="0.2">
      <c r="A2337" s="3">
        <v>5036</v>
      </c>
      <c r="B2337" s="3" t="s">
        <v>2525</v>
      </c>
      <c r="C2337" s="3" t="s">
        <v>2525</v>
      </c>
      <c r="D2337" s="3" t="s">
        <v>2510</v>
      </c>
      <c r="G2337" s="17">
        <v>7172</v>
      </c>
      <c r="H2337" s="17" t="s">
        <v>4540</v>
      </c>
    </row>
    <row r="2338" spans="1:8" x14ac:dyDescent="0.2">
      <c r="A2338" s="3">
        <v>5034</v>
      </c>
      <c r="B2338" s="3" t="s">
        <v>2526</v>
      </c>
      <c r="C2338" s="3" t="s">
        <v>2526</v>
      </c>
      <c r="D2338" s="3" t="s">
        <v>2510</v>
      </c>
      <c r="G2338" s="17">
        <v>7173</v>
      </c>
      <c r="H2338" s="17" t="s">
        <v>4540</v>
      </c>
    </row>
    <row r="2339" spans="1:8" x14ac:dyDescent="0.2">
      <c r="A2339" s="3">
        <v>5035</v>
      </c>
      <c r="B2339" s="3" t="s">
        <v>2527</v>
      </c>
      <c r="C2339" s="3" t="s">
        <v>2527</v>
      </c>
      <c r="D2339" s="3" t="s">
        <v>2510</v>
      </c>
      <c r="G2339" s="17">
        <v>7174</v>
      </c>
      <c r="H2339" s="17" t="s">
        <v>4540</v>
      </c>
    </row>
    <row r="2340" spans="1:8" x14ac:dyDescent="0.2">
      <c r="A2340" s="3">
        <v>5400</v>
      </c>
      <c r="B2340" s="3" t="s">
        <v>2528</v>
      </c>
      <c r="C2340" s="3" t="s">
        <v>2528</v>
      </c>
      <c r="D2340" s="3" t="s">
        <v>2510</v>
      </c>
      <c r="G2340" s="17">
        <v>7175</v>
      </c>
      <c r="H2340" s="17" t="s">
        <v>4540</v>
      </c>
    </row>
    <row r="2341" spans="1:8" x14ac:dyDescent="0.2">
      <c r="A2341" s="3">
        <v>5404</v>
      </c>
      <c r="B2341" s="3" t="s">
        <v>2528</v>
      </c>
      <c r="C2341" s="3" t="s">
        <v>2528</v>
      </c>
      <c r="D2341" s="3" t="s">
        <v>2510</v>
      </c>
      <c r="G2341" s="17">
        <v>7176</v>
      </c>
      <c r="H2341" s="17" t="s">
        <v>4540</v>
      </c>
    </row>
    <row r="2342" spans="1:8" x14ac:dyDescent="0.2">
      <c r="A2342" s="3">
        <v>5405</v>
      </c>
      <c r="B2342" s="3" t="s">
        <v>2529</v>
      </c>
      <c r="C2342" s="3" t="s">
        <v>2528</v>
      </c>
      <c r="D2342" s="3" t="s">
        <v>2510</v>
      </c>
      <c r="G2342" s="17">
        <v>7180</v>
      </c>
      <c r="H2342" s="17" t="s">
        <v>4540</v>
      </c>
    </row>
    <row r="2343" spans="1:8" x14ac:dyDescent="0.2">
      <c r="A2343" s="3">
        <v>5406</v>
      </c>
      <c r="B2343" s="3" t="s">
        <v>2530</v>
      </c>
      <c r="C2343" s="3" t="s">
        <v>2528</v>
      </c>
      <c r="D2343" s="3" t="s">
        <v>2510</v>
      </c>
      <c r="G2343" s="17">
        <v>7182</v>
      </c>
      <c r="H2343" s="17" t="s">
        <v>4540</v>
      </c>
    </row>
    <row r="2344" spans="1:8" x14ac:dyDescent="0.2">
      <c r="A2344" s="3">
        <v>5454</v>
      </c>
      <c r="B2344" s="3" t="s">
        <v>2531</v>
      </c>
      <c r="C2344" s="3" t="s">
        <v>2531</v>
      </c>
      <c r="D2344" s="3" t="s">
        <v>2510</v>
      </c>
      <c r="G2344" s="17">
        <v>7183</v>
      </c>
      <c r="H2344" s="17" t="s">
        <v>4540</v>
      </c>
    </row>
    <row r="2345" spans="1:8" x14ac:dyDescent="0.2">
      <c r="A2345" s="3">
        <v>8962</v>
      </c>
      <c r="B2345" s="3" t="s">
        <v>2532</v>
      </c>
      <c r="C2345" s="3" t="s">
        <v>2532</v>
      </c>
      <c r="D2345" s="3" t="s">
        <v>2510</v>
      </c>
      <c r="G2345" s="17">
        <v>7184</v>
      </c>
      <c r="H2345" s="17" t="s">
        <v>4540</v>
      </c>
    </row>
    <row r="2346" spans="1:8" x14ac:dyDescent="0.2">
      <c r="A2346" s="3">
        <v>5413</v>
      </c>
      <c r="B2346" s="3" t="s">
        <v>2533</v>
      </c>
      <c r="C2346" s="3" t="s">
        <v>2534</v>
      </c>
      <c r="D2346" s="3" t="s">
        <v>2510</v>
      </c>
      <c r="G2346" s="17">
        <v>7185</v>
      </c>
      <c r="H2346" s="17" t="s">
        <v>4540</v>
      </c>
    </row>
    <row r="2347" spans="1:8" x14ac:dyDescent="0.2">
      <c r="A2347" s="3">
        <v>5408</v>
      </c>
      <c r="B2347" s="3" t="s">
        <v>2535</v>
      </c>
      <c r="C2347" s="3" t="s">
        <v>2535</v>
      </c>
      <c r="D2347" s="3" t="s">
        <v>2510</v>
      </c>
      <c r="G2347" s="17">
        <v>7186</v>
      </c>
      <c r="H2347" s="17" t="s">
        <v>4540</v>
      </c>
    </row>
    <row r="2348" spans="1:8" x14ac:dyDescent="0.2">
      <c r="A2348" s="3">
        <v>5442</v>
      </c>
      <c r="B2348" s="3" t="s">
        <v>2536</v>
      </c>
      <c r="C2348" s="3" t="s">
        <v>2536</v>
      </c>
      <c r="D2348" s="3" t="s">
        <v>2510</v>
      </c>
      <c r="G2348" s="17">
        <v>7187</v>
      </c>
      <c r="H2348" s="17" t="s">
        <v>4540</v>
      </c>
    </row>
    <row r="2349" spans="1:8" x14ac:dyDescent="0.2">
      <c r="A2349" s="3">
        <v>5423</v>
      </c>
      <c r="B2349" s="3" t="s">
        <v>2537</v>
      </c>
      <c r="C2349" s="3" t="s">
        <v>2537</v>
      </c>
      <c r="D2349" s="3" t="s">
        <v>2510</v>
      </c>
      <c r="G2349" s="17">
        <v>7188</v>
      </c>
      <c r="H2349" s="17" t="s">
        <v>4540</v>
      </c>
    </row>
    <row r="2350" spans="1:8" x14ac:dyDescent="0.2">
      <c r="A2350" s="3">
        <v>5412</v>
      </c>
      <c r="B2350" s="3" t="s">
        <v>2538</v>
      </c>
      <c r="C2350" s="3" t="s">
        <v>2538</v>
      </c>
      <c r="D2350" s="3" t="s">
        <v>2510</v>
      </c>
      <c r="G2350" s="17">
        <v>7189</v>
      </c>
      <c r="H2350" s="17" t="s">
        <v>4540</v>
      </c>
    </row>
    <row r="2351" spans="1:8" x14ac:dyDescent="0.2">
      <c r="A2351" s="3">
        <v>5412</v>
      </c>
      <c r="B2351" s="3" t="s">
        <v>2539</v>
      </c>
      <c r="C2351" s="3" t="s">
        <v>2538</v>
      </c>
      <c r="D2351" s="3" t="s">
        <v>2510</v>
      </c>
      <c r="G2351" s="17">
        <v>7202</v>
      </c>
      <c r="H2351" s="17" t="s">
        <v>4542</v>
      </c>
    </row>
    <row r="2352" spans="1:8" x14ac:dyDescent="0.2">
      <c r="A2352" s="3">
        <v>8956</v>
      </c>
      <c r="B2352" s="3" t="s">
        <v>2540</v>
      </c>
      <c r="C2352" s="3" t="s">
        <v>2540</v>
      </c>
      <c r="D2352" s="3" t="s">
        <v>2510</v>
      </c>
      <c r="G2352" s="17">
        <v>7203</v>
      </c>
      <c r="H2352" s="17" t="s">
        <v>4542</v>
      </c>
    </row>
    <row r="2353" spans="1:8" x14ac:dyDescent="0.2">
      <c r="A2353" s="3">
        <v>5444</v>
      </c>
      <c r="B2353" s="3" t="s">
        <v>2541</v>
      </c>
      <c r="C2353" s="3" t="s">
        <v>2541</v>
      </c>
      <c r="D2353" s="3" t="s">
        <v>2510</v>
      </c>
      <c r="G2353" s="17">
        <v>7204</v>
      </c>
      <c r="H2353" s="17" t="s">
        <v>4542</v>
      </c>
    </row>
    <row r="2354" spans="1:8" x14ac:dyDescent="0.2">
      <c r="A2354" s="3">
        <v>5506</v>
      </c>
      <c r="B2354" s="3" t="s">
        <v>2542</v>
      </c>
      <c r="C2354" s="3" t="s">
        <v>2542</v>
      </c>
      <c r="D2354" s="3" t="s">
        <v>2510</v>
      </c>
      <c r="G2354" s="17">
        <v>7205</v>
      </c>
      <c r="H2354" s="17" t="s">
        <v>4542</v>
      </c>
    </row>
    <row r="2355" spans="1:8" x14ac:dyDescent="0.2">
      <c r="A2355" s="3">
        <v>5507</v>
      </c>
      <c r="B2355" s="3" t="s">
        <v>2543</v>
      </c>
      <c r="C2355" s="3" t="s">
        <v>2543</v>
      </c>
      <c r="D2355" s="3" t="s">
        <v>2510</v>
      </c>
      <c r="G2355" s="17">
        <v>7206</v>
      </c>
      <c r="H2355" s="17" t="s">
        <v>4542</v>
      </c>
    </row>
    <row r="2356" spans="1:8" x14ac:dyDescent="0.2">
      <c r="A2356" s="3">
        <v>5432</v>
      </c>
      <c r="B2356" s="3" t="s">
        <v>2544</v>
      </c>
      <c r="C2356" s="3" t="s">
        <v>2544</v>
      </c>
      <c r="D2356" s="3" t="s">
        <v>2510</v>
      </c>
      <c r="G2356" s="17">
        <v>7208</v>
      </c>
      <c r="H2356" s="17" t="s">
        <v>4542</v>
      </c>
    </row>
    <row r="2357" spans="1:8" x14ac:dyDescent="0.2">
      <c r="A2357" s="3">
        <v>5443</v>
      </c>
      <c r="B2357" s="3" t="s">
        <v>2545</v>
      </c>
      <c r="C2357" s="3" t="s">
        <v>2545</v>
      </c>
      <c r="D2357" s="3" t="s">
        <v>2510</v>
      </c>
      <c r="G2357" s="17">
        <v>7212</v>
      </c>
      <c r="H2357" s="17" t="s">
        <v>4542</v>
      </c>
    </row>
    <row r="2358" spans="1:8" x14ac:dyDescent="0.2">
      <c r="A2358" s="3">
        <v>5452</v>
      </c>
      <c r="B2358" s="3" t="s">
        <v>2546</v>
      </c>
      <c r="C2358" s="3" t="s">
        <v>2546</v>
      </c>
      <c r="D2358" s="3" t="s">
        <v>2510</v>
      </c>
      <c r="G2358" s="17">
        <v>7213</v>
      </c>
      <c r="H2358" s="17" t="s">
        <v>4542</v>
      </c>
    </row>
    <row r="2359" spans="1:8" x14ac:dyDescent="0.2">
      <c r="A2359" s="3">
        <v>5415</v>
      </c>
      <c r="B2359" s="3" t="s">
        <v>2547</v>
      </c>
      <c r="C2359" s="3" t="s">
        <v>2548</v>
      </c>
      <c r="D2359" s="3" t="s">
        <v>2510</v>
      </c>
      <c r="G2359" s="17">
        <v>7214</v>
      </c>
      <c r="H2359" s="17" t="s">
        <v>4542</v>
      </c>
    </row>
    <row r="2360" spans="1:8" x14ac:dyDescent="0.2">
      <c r="A2360" s="3">
        <v>5415</v>
      </c>
      <c r="B2360" s="3" t="s">
        <v>2549</v>
      </c>
      <c r="C2360" s="3" t="s">
        <v>2548</v>
      </c>
      <c r="D2360" s="3" t="s">
        <v>2510</v>
      </c>
      <c r="G2360" s="17">
        <v>7215</v>
      </c>
      <c r="H2360" s="17" t="s">
        <v>4542</v>
      </c>
    </row>
    <row r="2361" spans="1:8" x14ac:dyDescent="0.2">
      <c r="A2361" s="3">
        <v>5415</v>
      </c>
      <c r="B2361" s="3" t="s">
        <v>2550</v>
      </c>
      <c r="C2361" s="3" t="s">
        <v>2548</v>
      </c>
      <c r="D2361" s="3" t="s">
        <v>2510</v>
      </c>
      <c r="G2361" s="17">
        <v>7220</v>
      </c>
      <c r="H2361" s="17" t="s">
        <v>4542</v>
      </c>
    </row>
    <row r="2362" spans="1:8" x14ac:dyDescent="0.2">
      <c r="A2362" s="3">
        <v>5416</v>
      </c>
      <c r="B2362" s="3" t="s">
        <v>2551</v>
      </c>
      <c r="C2362" s="3" t="s">
        <v>2548</v>
      </c>
      <c r="D2362" s="3" t="s">
        <v>2510</v>
      </c>
      <c r="G2362" s="17">
        <v>7222</v>
      </c>
      <c r="H2362" s="17" t="s">
        <v>4542</v>
      </c>
    </row>
    <row r="2363" spans="1:8" x14ac:dyDescent="0.2">
      <c r="A2363" s="3">
        <v>5453</v>
      </c>
      <c r="B2363" s="3" t="s">
        <v>2552</v>
      </c>
      <c r="C2363" s="3" t="s">
        <v>2552</v>
      </c>
      <c r="D2363" s="3" t="s">
        <v>2510</v>
      </c>
      <c r="G2363" s="17">
        <v>7223</v>
      </c>
      <c r="H2363" s="17" t="s">
        <v>4542</v>
      </c>
    </row>
    <row r="2364" spans="1:8" x14ac:dyDescent="0.2">
      <c r="A2364" s="3">
        <v>8957</v>
      </c>
      <c r="B2364" s="3" t="s">
        <v>2553</v>
      </c>
      <c r="C2364" s="3" t="s">
        <v>2553</v>
      </c>
      <c r="D2364" s="3" t="s">
        <v>2510</v>
      </c>
      <c r="G2364" s="17">
        <v>7224</v>
      </c>
      <c r="H2364" s="17" t="s">
        <v>4542</v>
      </c>
    </row>
    <row r="2365" spans="1:8" x14ac:dyDescent="0.2">
      <c r="A2365" s="3">
        <v>5608</v>
      </c>
      <c r="B2365" s="3" t="s">
        <v>2554</v>
      </c>
      <c r="C2365" s="3" t="s">
        <v>2555</v>
      </c>
      <c r="D2365" s="3" t="s">
        <v>2510</v>
      </c>
      <c r="G2365" s="17">
        <v>7226</v>
      </c>
      <c r="H2365" s="17" t="s">
        <v>4543</v>
      </c>
    </row>
    <row r="2366" spans="1:8" x14ac:dyDescent="0.2">
      <c r="A2366" s="3">
        <v>5300</v>
      </c>
      <c r="B2366" s="3" t="s">
        <v>2556</v>
      </c>
      <c r="C2366" s="3" t="s">
        <v>2556</v>
      </c>
      <c r="D2366" s="3" t="s">
        <v>2510</v>
      </c>
      <c r="G2366" s="17">
        <v>7228</v>
      </c>
      <c r="H2366" s="17" t="s">
        <v>4542</v>
      </c>
    </row>
    <row r="2367" spans="1:8" x14ac:dyDescent="0.2">
      <c r="A2367" s="3">
        <v>5301</v>
      </c>
      <c r="B2367" s="3" t="s">
        <v>2557</v>
      </c>
      <c r="C2367" s="3" t="s">
        <v>2558</v>
      </c>
      <c r="D2367" s="3" t="s">
        <v>2510</v>
      </c>
      <c r="G2367" s="17">
        <v>7231</v>
      </c>
      <c r="H2367" s="17" t="s">
        <v>4542</v>
      </c>
    </row>
    <row r="2368" spans="1:8" x14ac:dyDescent="0.2">
      <c r="A2368" s="3">
        <v>5417</v>
      </c>
      <c r="B2368" s="3" t="s">
        <v>2558</v>
      </c>
      <c r="C2368" s="3" t="s">
        <v>2558</v>
      </c>
      <c r="D2368" s="3" t="s">
        <v>2510</v>
      </c>
      <c r="G2368" s="17">
        <v>7232</v>
      </c>
      <c r="H2368" s="17" t="s">
        <v>4542</v>
      </c>
    </row>
    <row r="2369" spans="1:8" x14ac:dyDescent="0.2">
      <c r="A2369" s="3">
        <v>5430</v>
      </c>
      <c r="B2369" s="3" t="s">
        <v>2559</v>
      </c>
      <c r="C2369" s="3" t="s">
        <v>2559</v>
      </c>
      <c r="D2369" s="3" t="s">
        <v>2510</v>
      </c>
      <c r="G2369" s="17">
        <v>7233</v>
      </c>
      <c r="H2369" s="17" t="s">
        <v>4542</v>
      </c>
    </row>
    <row r="2370" spans="1:8" x14ac:dyDescent="0.2">
      <c r="A2370" s="3">
        <v>5512</v>
      </c>
      <c r="B2370" s="3" t="s">
        <v>2560</v>
      </c>
      <c r="C2370" s="3" t="s">
        <v>2560</v>
      </c>
      <c r="D2370" s="3" t="s">
        <v>2510</v>
      </c>
      <c r="G2370" s="17">
        <v>7235</v>
      </c>
      <c r="H2370" s="17" t="s">
        <v>4542</v>
      </c>
    </row>
    <row r="2371" spans="1:8" x14ac:dyDescent="0.2">
      <c r="A2371" s="3">
        <v>5303</v>
      </c>
      <c r="B2371" s="3" t="s">
        <v>2561</v>
      </c>
      <c r="C2371" s="3" t="s">
        <v>2561</v>
      </c>
      <c r="D2371" s="3" t="s">
        <v>2510</v>
      </c>
      <c r="G2371" s="17">
        <v>7240</v>
      </c>
      <c r="H2371" s="17" t="s">
        <v>4542</v>
      </c>
    </row>
    <row r="2372" spans="1:8" x14ac:dyDescent="0.2">
      <c r="A2372" s="3">
        <v>5436</v>
      </c>
      <c r="B2372" s="3" t="s">
        <v>2562</v>
      </c>
      <c r="C2372" s="3" t="s">
        <v>2562</v>
      </c>
      <c r="D2372" s="3" t="s">
        <v>2510</v>
      </c>
      <c r="G2372" s="17">
        <v>7241</v>
      </c>
      <c r="H2372" s="17" t="s">
        <v>4542</v>
      </c>
    </row>
    <row r="2373" spans="1:8" x14ac:dyDescent="0.2">
      <c r="A2373" s="3">
        <v>8109</v>
      </c>
      <c r="B2373" s="3" t="s">
        <v>2563</v>
      </c>
      <c r="C2373" s="3" t="s">
        <v>2562</v>
      </c>
      <c r="D2373" s="3" t="s">
        <v>2510</v>
      </c>
      <c r="G2373" s="17">
        <v>7242</v>
      </c>
      <c r="H2373" s="17" t="s">
        <v>4542</v>
      </c>
    </row>
    <row r="2374" spans="1:8" x14ac:dyDescent="0.2">
      <c r="A2374" s="3">
        <v>5420</v>
      </c>
      <c r="B2374" s="3" t="s">
        <v>2564</v>
      </c>
      <c r="C2374" s="3" t="s">
        <v>2564</v>
      </c>
      <c r="D2374" s="3" t="s">
        <v>2510</v>
      </c>
      <c r="G2374" s="17">
        <v>7243</v>
      </c>
      <c r="H2374" s="17" t="s">
        <v>4543</v>
      </c>
    </row>
    <row r="2375" spans="1:8" x14ac:dyDescent="0.2">
      <c r="A2375" s="3">
        <v>8905</v>
      </c>
      <c r="B2375" s="3" t="s">
        <v>2565</v>
      </c>
      <c r="C2375" s="3" t="s">
        <v>2566</v>
      </c>
      <c r="D2375" s="3" t="s">
        <v>2510</v>
      </c>
      <c r="G2375" s="17">
        <v>7244</v>
      </c>
      <c r="H2375" s="17" t="s">
        <v>4543</v>
      </c>
    </row>
    <row r="2376" spans="1:8" x14ac:dyDescent="0.2">
      <c r="A2376" s="3">
        <v>8965</v>
      </c>
      <c r="B2376" s="3" t="s">
        <v>2567</v>
      </c>
      <c r="C2376" s="3" t="s">
        <v>2567</v>
      </c>
      <c r="D2376" s="3" t="s">
        <v>2510</v>
      </c>
      <c r="G2376" s="17">
        <v>7245</v>
      </c>
      <c r="H2376" s="17" t="s">
        <v>4543</v>
      </c>
    </row>
    <row r="2377" spans="1:8" x14ac:dyDescent="0.2">
      <c r="A2377" s="3">
        <v>5620</v>
      </c>
      <c r="B2377" s="3" t="s">
        <v>2568</v>
      </c>
      <c r="C2377" s="3" t="s">
        <v>2569</v>
      </c>
      <c r="D2377" s="3" t="s">
        <v>2510</v>
      </c>
      <c r="G2377" s="17">
        <v>7246</v>
      </c>
      <c r="H2377" s="17" t="s">
        <v>4543</v>
      </c>
    </row>
    <row r="2378" spans="1:8" x14ac:dyDescent="0.2">
      <c r="A2378" s="3">
        <v>5626</v>
      </c>
      <c r="B2378" s="3" t="s">
        <v>2570</v>
      </c>
      <c r="C2378" s="3" t="s">
        <v>2569</v>
      </c>
      <c r="D2378" s="3" t="s">
        <v>2510</v>
      </c>
      <c r="G2378" s="17">
        <v>7247</v>
      </c>
      <c r="H2378" s="17" t="s">
        <v>4542</v>
      </c>
    </row>
    <row r="2379" spans="1:8" x14ac:dyDescent="0.2">
      <c r="A2379" s="3">
        <v>5619</v>
      </c>
      <c r="B2379" s="3" t="s">
        <v>2571</v>
      </c>
      <c r="C2379" s="3" t="s">
        <v>2572</v>
      </c>
      <c r="D2379" s="3" t="s">
        <v>2510</v>
      </c>
      <c r="G2379" s="17">
        <v>7249</v>
      </c>
      <c r="H2379" s="17" t="s">
        <v>4542</v>
      </c>
    </row>
    <row r="2380" spans="1:8" x14ac:dyDescent="0.2">
      <c r="A2380" s="3">
        <v>5605</v>
      </c>
      <c r="B2380" s="3" t="s">
        <v>2573</v>
      </c>
      <c r="C2380" s="3" t="s">
        <v>2573</v>
      </c>
      <c r="D2380" s="3" t="s">
        <v>2510</v>
      </c>
      <c r="G2380" s="17">
        <v>7250</v>
      </c>
      <c r="H2380" s="17" t="s">
        <v>4543</v>
      </c>
    </row>
    <row r="2381" spans="1:8" x14ac:dyDescent="0.2">
      <c r="A2381" s="3">
        <v>5445</v>
      </c>
      <c r="B2381" s="3" t="s">
        <v>2574</v>
      </c>
      <c r="C2381" s="3" t="s">
        <v>2574</v>
      </c>
      <c r="D2381" s="3" t="s">
        <v>2510</v>
      </c>
      <c r="G2381" s="17">
        <v>7252</v>
      </c>
      <c r="H2381" s="17" t="s">
        <v>4543</v>
      </c>
    </row>
    <row r="2382" spans="1:8" x14ac:dyDescent="0.2">
      <c r="A2382" s="3">
        <v>5525</v>
      </c>
      <c r="B2382" s="3" t="s">
        <v>2575</v>
      </c>
      <c r="C2382" s="3" t="s">
        <v>2575</v>
      </c>
      <c r="D2382" s="3" t="s">
        <v>2510</v>
      </c>
      <c r="G2382" s="17">
        <v>7260</v>
      </c>
      <c r="H2382" s="17" t="s">
        <v>4543</v>
      </c>
    </row>
    <row r="2383" spans="1:8" x14ac:dyDescent="0.2">
      <c r="A2383" s="3">
        <v>5607</v>
      </c>
      <c r="B2383" s="3" t="s">
        <v>2576</v>
      </c>
      <c r="C2383" s="3" t="s">
        <v>2576</v>
      </c>
      <c r="D2383" s="3" t="s">
        <v>2510</v>
      </c>
      <c r="G2383" s="17">
        <v>7265</v>
      </c>
      <c r="H2383" s="17" t="s">
        <v>4543</v>
      </c>
    </row>
    <row r="2384" spans="1:8" x14ac:dyDescent="0.2">
      <c r="A2384" s="3">
        <v>8916</v>
      </c>
      <c r="B2384" s="3" t="s">
        <v>2577</v>
      </c>
      <c r="C2384" s="3" t="s">
        <v>2577</v>
      </c>
      <c r="D2384" s="3" t="s">
        <v>2510</v>
      </c>
      <c r="G2384" s="17">
        <v>7270</v>
      </c>
      <c r="H2384" s="17" t="s">
        <v>4543</v>
      </c>
    </row>
    <row r="2385" spans="1:8" x14ac:dyDescent="0.2">
      <c r="A2385" s="3">
        <v>5524</v>
      </c>
      <c r="B2385" s="3" t="s">
        <v>2578</v>
      </c>
      <c r="C2385" s="3" t="s">
        <v>2579</v>
      </c>
      <c r="D2385" s="3" t="s">
        <v>2510</v>
      </c>
      <c r="G2385" s="17">
        <v>7272</v>
      </c>
      <c r="H2385" s="17" t="s">
        <v>4543</v>
      </c>
    </row>
    <row r="2386" spans="1:8" x14ac:dyDescent="0.2">
      <c r="A2386" s="3">
        <v>5524</v>
      </c>
      <c r="B2386" s="3" t="s">
        <v>2580</v>
      </c>
      <c r="C2386" s="3" t="s">
        <v>2579</v>
      </c>
      <c r="D2386" s="3" t="s">
        <v>2510</v>
      </c>
      <c r="G2386" s="17">
        <v>7276</v>
      </c>
      <c r="H2386" s="17" t="s">
        <v>4543</v>
      </c>
    </row>
    <row r="2387" spans="1:8" x14ac:dyDescent="0.2">
      <c r="A2387" s="3">
        <v>8917</v>
      </c>
      <c r="B2387" s="3" t="s">
        <v>2581</v>
      </c>
      <c r="C2387" s="3" t="s">
        <v>2581</v>
      </c>
      <c r="D2387" s="3" t="s">
        <v>2510</v>
      </c>
      <c r="G2387" s="17">
        <v>7277</v>
      </c>
      <c r="H2387" s="17" t="s">
        <v>4543</v>
      </c>
    </row>
    <row r="2388" spans="1:8" x14ac:dyDescent="0.2">
      <c r="A2388" s="3">
        <v>8966</v>
      </c>
      <c r="B2388" s="3" t="s">
        <v>2582</v>
      </c>
      <c r="C2388" s="3" t="s">
        <v>2582</v>
      </c>
      <c r="D2388" s="3" t="s">
        <v>2510</v>
      </c>
      <c r="G2388" s="17">
        <v>7278</v>
      </c>
      <c r="H2388" s="17" t="s">
        <v>4543</v>
      </c>
    </row>
    <row r="2389" spans="1:8" x14ac:dyDescent="0.2">
      <c r="A2389" s="3">
        <v>8964</v>
      </c>
      <c r="B2389" s="3" t="s">
        <v>2583</v>
      </c>
      <c r="C2389" s="3" t="s">
        <v>2584</v>
      </c>
      <c r="D2389" s="3" t="s">
        <v>2510</v>
      </c>
      <c r="G2389" s="17">
        <v>7302</v>
      </c>
      <c r="H2389" s="17" t="s">
        <v>4542</v>
      </c>
    </row>
    <row r="2390" spans="1:8" x14ac:dyDescent="0.2">
      <c r="A2390" s="3">
        <v>5614</v>
      </c>
      <c r="B2390" s="3" t="s">
        <v>2585</v>
      </c>
      <c r="C2390" s="3" t="s">
        <v>2585</v>
      </c>
      <c r="D2390" s="3" t="s">
        <v>2510</v>
      </c>
      <c r="G2390" s="17">
        <v>7303</v>
      </c>
      <c r="H2390" s="17" t="s">
        <v>4542</v>
      </c>
    </row>
    <row r="2391" spans="1:8" x14ac:dyDescent="0.2">
      <c r="A2391" s="3">
        <v>5522</v>
      </c>
      <c r="B2391" s="3" t="s">
        <v>2586</v>
      </c>
      <c r="C2391" s="3" t="s">
        <v>2586</v>
      </c>
      <c r="D2391" s="3" t="s">
        <v>2510</v>
      </c>
      <c r="G2391" s="17">
        <v>7304</v>
      </c>
      <c r="H2391" s="17" t="s">
        <v>4542</v>
      </c>
    </row>
    <row r="2392" spans="1:8" x14ac:dyDescent="0.2">
      <c r="A2392" s="3">
        <v>5619</v>
      </c>
      <c r="B2392" s="3" t="s">
        <v>2587</v>
      </c>
      <c r="C2392" s="3" t="s">
        <v>2587</v>
      </c>
      <c r="D2392" s="3" t="s">
        <v>2510</v>
      </c>
      <c r="G2392" s="17">
        <v>7306</v>
      </c>
      <c r="H2392" s="17" t="s">
        <v>4542</v>
      </c>
    </row>
    <row r="2393" spans="1:8" x14ac:dyDescent="0.2">
      <c r="A2393" s="3">
        <v>8918</v>
      </c>
      <c r="B2393" s="3" t="s">
        <v>2588</v>
      </c>
      <c r="C2393" s="3" t="s">
        <v>2588</v>
      </c>
      <c r="D2393" s="3" t="s">
        <v>2510</v>
      </c>
      <c r="G2393" s="17">
        <v>7307</v>
      </c>
      <c r="H2393" s="17" t="s">
        <v>4542</v>
      </c>
    </row>
    <row r="2394" spans="1:8" x14ac:dyDescent="0.2">
      <c r="A2394" s="3">
        <v>5612</v>
      </c>
      <c r="B2394" s="3" t="s">
        <v>2589</v>
      </c>
      <c r="C2394" s="3" t="s">
        <v>2589</v>
      </c>
      <c r="D2394" s="3" t="s">
        <v>2510</v>
      </c>
      <c r="G2394" s="17">
        <v>7310</v>
      </c>
      <c r="H2394" s="17" t="s">
        <v>4542</v>
      </c>
    </row>
    <row r="2395" spans="1:8" x14ac:dyDescent="0.2">
      <c r="A2395" s="3">
        <v>5613</v>
      </c>
      <c r="B2395" s="3" t="s">
        <v>2590</v>
      </c>
      <c r="C2395" s="3" t="s">
        <v>2589</v>
      </c>
      <c r="D2395" s="3" t="s">
        <v>2510</v>
      </c>
      <c r="G2395" s="17">
        <v>7312</v>
      </c>
      <c r="H2395" s="17" t="s">
        <v>4542</v>
      </c>
    </row>
    <row r="2396" spans="1:8" x14ac:dyDescent="0.2">
      <c r="A2396" s="3">
        <v>8967</v>
      </c>
      <c r="B2396" s="3" t="s">
        <v>2591</v>
      </c>
      <c r="C2396" s="3" t="s">
        <v>2591</v>
      </c>
      <c r="D2396" s="3" t="s">
        <v>2510</v>
      </c>
      <c r="G2396" s="17">
        <v>7313</v>
      </c>
      <c r="H2396" s="17" t="s">
        <v>4542</v>
      </c>
    </row>
    <row r="2397" spans="1:8" x14ac:dyDescent="0.2">
      <c r="A2397" s="3">
        <v>5610</v>
      </c>
      <c r="B2397" s="3" t="s">
        <v>2592</v>
      </c>
      <c r="C2397" s="3" t="s">
        <v>2593</v>
      </c>
      <c r="D2397" s="3" t="s">
        <v>2510</v>
      </c>
      <c r="G2397" s="17">
        <v>7314</v>
      </c>
      <c r="H2397" s="17" t="s">
        <v>4542</v>
      </c>
    </row>
    <row r="2398" spans="1:8" x14ac:dyDescent="0.2">
      <c r="A2398" s="3">
        <v>5611</v>
      </c>
      <c r="B2398" s="3" t="s">
        <v>2594</v>
      </c>
      <c r="C2398" s="3" t="s">
        <v>2593</v>
      </c>
      <c r="D2398" s="3" t="s">
        <v>2510</v>
      </c>
      <c r="G2398" s="17">
        <v>7315</v>
      </c>
      <c r="H2398" s="17" t="s">
        <v>4542</v>
      </c>
    </row>
    <row r="2399" spans="1:8" x14ac:dyDescent="0.2">
      <c r="A2399" s="3">
        <v>5621</v>
      </c>
      <c r="B2399" s="3" t="s">
        <v>2595</v>
      </c>
      <c r="C2399" s="3" t="s">
        <v>2595</v>
      </c>
      <c r="D2399" s="3" t="s">
        <v>2510</v>
      </c>
      <c r="G2399" s="17">
        <v>7317</v>
      </c>
      <c r="H2399" s="17" t="s">
        <v>4542</v>
      </c>
    </row>
    <row r="2400" spans="1:8" x14ac:dyDescent="0.2">
      <c r="A2400" s="3">
        <v>8905</v>
      </c>
      <c r="B2400" s="3" t="s">
        <v>2596</v>
      </c>
      <c r="C2400" s="3" t="s">
        <v>2596</v>
      </c>
      <c r="D2400" s="3" t="s">
        <v>2510</v>
      </c>
      <c r="G2400" s="17">
        <v>7320</v>
      </c>
      <c r="H2400" s="17" t="s">
        <v>4542</v>
      </c>
    </row>
    <row r="2401" spans="1:8" x14ac:dyDescent="0.2">
      <c r="A2401" s="3">
        <v>5105</v>
      </c>
      <c r="B2401" s="3" t="s">
        <v>2597</v>
      </c>
      <c r="C2401" s="3" t="s">
        <v>2597</v>
      </c>
      <c r="D2401" s="3" t="s">
        <v>2510</v>
      </c>
      <c r="G2401" s="17">
        <v>7323</v>
      </c>
      <c r="H2401" s="17" t="s">
        <v>4542</v>
      </c>
    </row>
    <row r="2402" spans="1:8" x14ac:dyDescent="0.2">
      <c r="A2402" s="3">
        <v>5242</v>
      </c>
      <c r="B2402" s="3" t="s">
        <v>2598</v>
      </c>
      <c r="C2402" s="3" t="s">
        <v>2598</v>
      </c>
      <c r="D2402" s="3" t="s">
        <v>2510</v>
      </c>
      <c r="G2402" s="17">
        <v>7324</v>
      </c>
      <c r="H2402" s="17" t="s">
        <v>4542</v>
      </c>
    </row>
    <row r="2403" spans="1:8" x14ac:dyDescent="0.2">
      <c r="A2403" s="3">
        <v>5244</v>
      </c>
      <c r="B2403" s="3" t="s">
        <v>2599</v>
      </c>
      <c r="C2403" s="3" t="s">
        <v>2599</v>
      </c>
      <c r="D2403" s="3" t="s">
        <v>2510</v>
      </c>
      <c r="G2403" s="17">
        <v>7325</v>
      </c>
      <c r="H2403" s="17" t="s">
        <v>4544</v>
      </c>
    </row>
    <row r="2404" spans="1:8" x14ac:dyDescent="0.2">
      <c r="A2404" s="3">
        <v>5116</v>
      </c>
      <c r="B2404" s="3" t="s">
        <v>2600</v>
      </c>
      <c r="C2404" s="3" t="s">
        <v>2601</v>
      </c>
      <c r="D2404" s="3" t="s">
        <v>2510</v>
      </c>
      <c r="G2404" s="17">
        <v>7326</v>
      </c>
      <c r="H2404" s="17" t="s">
        <v>4545</v>
      </c>
    </row>
    <row r="2405" spans="1:8" x14ac:dyDescent="0.2">
      <c r="A2405" s="3">
        <v>5200</v>
      </c>
      <c r="B2405" s="3" t="s">
        <v>2602</v>
      </c>
      <c r="C2405" s="3" t="s">
        <v>2601</v>
      </c>
      <c r="D2405" s="3" t="s">
        <v>2510</v>
      </c>
      <c r="G2405" s="17">
        <v>7402</v>
      </c>
      <c r="H2405" s="17" t="s">
        <v>4542</v>
      </c>
    </row>
    <row r="2406" spans="1:8" x14ac:dyDescent="0.2">
      <c r="A2406" s="3">
        <v>5222</v>
      </c>
      <c r="B2406" s="3" t="s">
        <v>2603</v>
      </c>
      <c r="C2406" s="3" t="s">
        <v>2601</v>
      </c>
      <c r="D2406" s="3" t="s">
        <v>2510</v>
      </c>
      <c r="G2406" s="17">
        <v>7403</v>
      </c>
      <c r="H2406" s="17" t="s">
        <v>4542</v>
      </c>
    </row>
    <row r="2407" spans="1:8" x14ac:dyDescent="0.2">
      <c r="A2407" s="3">
        <v>5245</v>
      </c>
      <c r="B2407" s="3" t="s">
        <v>2604</v>
      </c>
      <c r="C2407" s="3" t="s">
        <v>2604</v>
      </c>
      <c r="D2407" s="3" t="s">
        <v>2510</v>
      </c>
      <c r="G2407" s="17">
        <v>7404</v>
      </c>
      <c r="H2407" s="17" t="s">
        <v>4542</v>
      </c>
    </row>
    <row r="2408" spans="1:8" x14ac:dyDescent="0.2">
      <c r="A2408" s="3">
        <v>5212</v>
      </c>
      <c r="B2408" s="3" t="s">
        <v>2605</v>
      </c>
      <c r="C2408" s="3" t="s">
        <v>2606</v>
      </c>
      <c r="D2408" s="3" t="s">
        <v>2510</v>
      </c>
      <c r="G2408" s="17">
        <v>7405</v>
      </c>
      <c r="H2408" s="17" t="s">
        <v>4542</v>
      </c>
    </row>
    <row r="2409" spans="1:8" x14ac:dyDescent="0.2">
      <c r="A2409" s="3">
        <v>5242</v>
      </c>
      <c r="B2409" s="3" t="s">
        <v>2607</v>
      </c>
      <c r="C2409" s="3" t="s">
        <v>2607</v>
      </c>
      <c r="D2409" s="3" t="s">
        <v>2510</v>
      </c>
      <c r="G2409" s="17">
        <v>7407</v>
      </c>
      <c r="H2409" s="17" t="s">
        <v>4542</v>
      </c>
    </row>
    <row r="2410" spans="1:8" x14ac:dyDescent="0.2">
      <c r="A2410" s="3">
        <v>5246</v>
      </c>
      <c r="B2410" s="3" t="s">
        <v>2608</v>
      </c>
      <c r="C2410" s="3" t="s">
        <v>2607</v>
      </c>
      <c r="D2410" s="3" t="s">
        <v>2510</v>
      </c>
      <c r="G2410" s="17">
        <v>7408</v>
      </c>
      <c r="H2410" s="17" t="s">
        <v>4542</v>
      </c>
    </row>
    <row r="2411" spans="1:8" x14ac:dyDescent="0.2">
      <c r="A2411" s="3">
        <v>5318</v>
      </c>
      <c r="B2411" s="3" t="s">
        <v>2609</v>
      </c>
      <c r="C2411" s="3" t="s">
        <v>2609</v>
      </c>
      <c r="D2411" s="3" t="s">
        <v>2510</v>
      </c>
      <c r="G2411" s="17">
        <v>7411</v>
      </c>
      <c r="H2411" s="17" t="s">
        <v>4542</v>
      </c>
    </row>
    <row r="2412" spans="1:8" x14ac:dyDescent="0.2">
      <c r="A2412" s="3">
        <v>5237</v>
      </c>
      <c r="B2412" s="3" t="s">
        <v>2610</v>
      </c>
      <c r="C2412" s="3" t="s">
        <v>2610</v>
      </c>
      <c r="D2412" s="3" t="s">
        <v>2510</v>
      </c>
      <c r="G2412" s="17">
        <v>7412</v>
      </c>
      <c r="H2412" s="17" t="s">
        <v>4542</v>
      </c>
    </row>
    <row r="2413" spans="1:8" x14ac:dyDescent="0.2">
      <c r="A2413" s="3">
        <v>5243</v>
      </c>
      <c r="B2413" s="3" t="s">
        <v>2611</v>
      </c>
      <c r="C2413" s="3" t="s">
        <v>2611</v>
      </c>
      <c r="D2413" s="3" t="s">
        <v>2510</v>
      </c>
      <c r="G2413" s="17">
        <v>7413</v>
      </c>
      <c r="H2413" s="17" t="s">
        <v>4542</v>
      </c>
    </row>
    <row r="2414" spans="1:8" x14ac:dyDescent="0.2">
      <c r="A2414" s="3">
        <v>5236</v>
      </c>
      <c r="B2414" s="3" t="s">
        <v>2612</v>
      </c>
      <c r="C2414" s="3" t="s">
        <v>2612</v>
      </c>
      <c r="D2414" s="3" t="s">
        <v>2510</v>
      </c>
      <c r="G2414" s="17">
        <v>7414</v>
      </c>
      <c r="H2414" s="17" t="s">
        <v>4542</v>
      </c>
    </row>
    <row r="2415" spans="1:8" x14ac:dyDescent="0.2">
      <c r="A2415" s="3">
        <v>5223</v>
      </c>
      <c r="B2415" s="3" t="s">
        <v>2613</v>
      </c>
      <c r="C2415" s="3" t="s">
        <v>2613</v>
      </c>
      <c r="D2415" s="3" t="s">
        <v>2510</v>
      </c>
      <c r="G2415" s="17">
        <v>7415</v>
      </c>
      <c r="H2415" s="17" t="s">
        <v>4542</v>
      </c>
    </row>
    <row r="2416" spans="1:8" x14ac:dyDescent="0.2">
      <c r="A2416" s="3">
        <v>5235</v>
      </c>
      <c r="B2416" s="3" t="s">
        <v>2614</v>
      </c>
      <c r="C2416" s="3" t="s">
        <v>2615</v>
      </c>
      <c r="D2416" s="3" t="s">
        <v>2510</v>
      </c>
      <c r="G2416" s="17">
        <v>7416</v>
      </c>
      <c r="H2416" s="17" t="s">
        <v>4542</v>
      </c>
    </row>
    <row r="2417" spans="1:8" x14ac:dyDescent="0.2">
      <c r="A2417" s="3">
        <v>5112</v>
      </c>
      <c r="B2417" s="3" t="s">
        <v>2616</v>
      </c>
      <c r="C2417" s="3" t="s">
        <v>2617</v>
      </c>
      <c r="D2417" s="3" t="s">
        <v>2510</v>
      </c>
      <c r="G2417" s="17">
        <v>7417</v>
      </c>
      <c r="H2417" s="17" t="s">
        <v>4542</v>
      </c>
    </row>
    <row r="2418" spans="1:8" x14ac:dyDescent="0.2">
      <c r="A2418" s="3">
        <v>5106</v>
      </c>
      <c r="B2418" s="3" t="s">
        <v>2618</v>
      </c>
      <c r="C2418" s="3" t="s">
        <v>2619</v>
      </c>
      <c r="D2418" s="3" t="s">
        <v>2510</v>
      </c>
      <c r="G2418" s="17">
        <v>7418</v>
      </c>
      <c r="H2418" s="17" t="s">
        <v>4542</v>
      </c>
    </row>
    <row r="2419" spans="1:8" x14ac:dyDescent="0.2">
      <c r="A2419" s="3">
        <v>5233</v>
      </c>
      <c r="B2419" s="3" t="s">
        <v>2620</v>
      </c>
      <c r="C2419" s="3" t="s">
        <v>2621</v>
      </c>
      <c r="D2419" s="3" t="s">
        <v>2510</v>
      </c>
      <c r="G2419" s="17">
        <v>7419</v>
      </c>
      <c r="H2419" s="17" t="s">
        <v>4542</v>
      </c>
    </row>
    <row r="2420" spans="1:8" x14ac:dyDescent="0.2">
      <c r="A2420" s="3">
        <v>5234</v>
      </c>
      <c r="B2420" s="3" t="s">
        <v>2621</v>
      </c>
      <c r="C2420" s="3" t="s">
        <v>2621</v>
      </c>
      <c r="D2420" s="3" t="s">
        <v>2510</v>
      </c>
      <c r="G2420" s="17">
        <v>7421</v>
      </c>
      <c r="H2420" s="17" t="s">
        <v>4542</v>
      </c>
    </row>
    <row r="2421" spans="1:8" x14ac:dyDescent="0.2">
      <c r="A2421" s="3">
        <v>5213</v>
      </c>
      <c r="B2421" s="3" t="s">
        <v>2622</v>
      </c>
      <c r="C2421" s="3" t="s">
        <v>2622</v>
      </c>
      <c r="D2421" s="3" t="s">
        <v>2510</v>
      </c>
      <c r="G2421" s="17">
        <v>7422</v>
      </c>
      <c r="H2421" s="17" t="s">
        <v>4542</v>
      </c>
    </row>
    <row r="2422" spans="1:8" x14ac:dyDescent="0.2">
      <c r="A2422" s="3">
        <v>5210</v>
      </c>
      <c r="B2422" s="3" t="s">
        <v>2623</v>
      </c>
      <c r="C2422" s="3" t="s">
        <v>2623</v>
      </c>
      <c r="D2422" s="3" t="s">
        <v>2510</v>
      </c>
      <c r="G2422" s="17">
        <v>7423</v>
      </c>
      <c r="H2422" s="17" t="s">
        <v>4542</v>
      </c>
    </row>
    <row r="2423" spans="1:8" x14ac:dyDescent="0.2">
      <c r="A2423" s="3">
        <v>5225</v>
      </c>
      <c r="B2423" s="3" t="s">
        <v>2624</v>
      </c>
      <c r="C2423" s="3" t="s">
        <v>2624</v>
      </c>
      <c r="D2423" s="3" t="s">
        <v>2510</v>
      </c>
      <c r="G2423" s="17">
        <v>7424</v>
      </c>
      <c r="H2423" s="17" t="s">
        <v>4542</v>
      </c>
    </row>
    <row r="2424" spans="1:8" x14ac:dyDescent="0.2">
      <c r="A2424" s="3">
        <v>5107</v>
      </c>
      <c r="B2424" s="3" t="s">
        <v>2625</v>
      </c>
      <c r="C2424" s="3" t="s">
        <v>2626</v>
      </c>
      <c r="D2424" s="3" t="s">
        <v>2510</v>
      </c>
      <c r="G2424" s="17">
        <v>7425</v>
      </c>
      <c r="H2424" s="17" t="s">
        <v>4542</v>
      </c>
    </row>
    <row r="2425" spans="1:8" x14ac:dyDescent="0.2">
      <c r="A2425" s="3">
        <v>5108</v>
      </c>
      <c r="B2425" s="3" t="s">
        <v>2627</v>
      </c>
      <c r="C2425" s="3" t="s">
        <v>2626</v>
      </c>
      <c r="D2425" s="3" t="s">
        <v>2510</v>
      </c>
      <c r="G2425" s="17">
        <v>7426</v>
      </c>
      <c r="H2425" s="17" t="s">
        <v>4542</v>
      </c>
    </row>
    <row r="2426" spans="1:8" x14ac:dyDescent="0.2">
      <c r="A2426" s="3">
        <v>5712</v>
      </c>
      <c r="B2426" s="3" t="s">
        <v>2628</v>
      </c>
      <c r="C2426" s="3" t="s">
        <v>2628</v>
      </c>
      <c r="D2426" s="3" t="s">
        <v>2510</v>
      </c>
      <c r="G2426" s="17">
        <v>7427</v>
      </c>
      <c r="H2426" s="17" t="s">
        <v>4542</v>
      </c>
    </row>
    <row r="2427" spans="1:8" x14ac:dyDescent="0.2">
      <c r="A2427" s="3">
        <v>5708</v>
      </c>
      <c r="B2427" s="3" t="s">
        <v>2629</v>
      </c>
      <c r="C2427" s="3" t="s">
        <v>2629</v>
      </c>
      <c r="D2427" s="3" t="s">
        <v>2510</v>
      </c>
      <c r="G2427" s="17">
        <v>7428</v>
      </c>
      <c r="H2427" s="17" t="s">
        <v>4538</v>
      </c>
    </row>
    <row r="2428" spans="1:8" x14ac:dyDescent="0.2">
      <c r="A2428" s="3">
        <v>5736</v>
      </c>
      <c r="B2428" s="3" t="s">
        <v>2630</v>
      </c>
      <c r="C2428" s="3" t="s">
        <v>2631</v>
      </c>
      <c r="D2428" s="3" t="s">
        <v>2510</v>
      </c>
      <c r="G2428" s="17">
        <v>7430</v>
      </c>
      <c r="H2428" s="17" t="s">
        <v>4542</v>
      </c>
    </row>
    <row r="2429" spans="1:8" x14ac:dyDescent="0.2">
      <c r="A2429" s="3">
        <v>5724</v>
      </c>
      <c r="B2429" s="3" t="s">
        <v>2632</v>
      </c>
      <c r="C2429" s="3" t="s">
        <v>2632</v>
      </c>
      <c r="D2429" s="3" t="s">
        <v>2510</v>
      </c>
      <c r="G2429" s="17">
        <v>7431</v>
      </c>
      <c r="H2429" s="17" t="s">
        <v>4542</v>
      </c>
    </row>
    <row r="2430" spans="1:8" x14ac:dyDescent="0.2">
      <c r="A2430" s="3">
        <v>5728</v>
      </c>
      <c r="B2430" s="3" t="s">
        <v>2633</v>
      </c>
      <c r="C2430" s="3" t="s">
        <v>2633</v>
      </c>
      <c r="D2430" s="3" t="s">
        <v>2510</v>
      </c>
      <c r="G2430" s="17">
        <v>7432</v>
      </c>
      <c r="H2430" s="17" t="s">
        <v>4542</v>
      </c>
    </row>
    <row r="2431" spans="1:8" x14ac:dyDescent="0.2">
      <c r="A2431" s="3">
        <v>5043</v>
      </c>
      <c r="B2431" s="3" t="s">
        <v>2634</v>
      </c>
      <c r="C2431" s="3" t="s">
        <v>2634</v>
      </c>
      <c r="D2431" s="3" t="s">
        <v>2510</v>
      </c>
      <c r="G2431" s="17">
        <v>7433</v>
      </c>
      <c r="H2431" s="17" t="s">
        <v>4542</v>
      </c>
    </row>
    <row r="2432" spans="1:8" x14ac:dyDescent="0.2">
      <c r="A2432" s="3">
        <v>5733</v>
      </c>
      <c r="B2432" s="3" t="s">
        <v>2635</v>
      </c>
      <c r="C2432" s="3" t="s">
        <v>2636</v>
      </c>
      <c r="D2432" s="3" t="s">
        <v>2510</v>
      </c>
      <c r="G2432" s="17">
        <v>7434</v>
      </c>
      <c r="H2432" s="17" t="s">
        <v>4538</v>
      </c>
    </row>
    <row r="2433" spans="1:8" x14ac:dyDescent="0.2">
      <c r="A2433" s="3">
        <v>5725</v>
      </c>
      <c r="B2433" s="3" t="s">
        <v>2637</v>
      </c>
      <c r="C2433" s="3" t="s">
        <v>2637</v>
      </c>
      <c r="D2433" s="3" t="s">
        <v>2510</v>
      </c>
      <c r="G2433" s="17">
        <v>7435</v>
      </c>
      <c r="H2433" s="17" t="s">
        <v>4538</v>
      </c>
    </row>
    <row r="2434" spans="1:8" x14ac:dyDescent="0.2">
      <c r="A2434" s="3">
        <v>5737</v>
      </c>
      <c r="B2434" s="3" t="s">
        <v>2638</v>
      </c>
      <c r="C2434" s="3" t="s">
        <v>2638</v>
      </c>
      <c r="D2434" s="3" t="s">
        <v>2510</v>
      </c>
      <c r="G2434" s="17">
        <v>7436</v>
      </c>
      <c r="H2434" s="17" t="s">
        <v>4538</v>
      </c>
    </row>
    <row r="2435" spans="1:8" x14ac:dyDescent="0.2">
      <c r="A2435" s="3">
        <v>5727</v>
      </c>
      <c r="B2435" s="3" t="s">
        <v>2639</v>
      </c>
      <c r="C2435" s="3" t="s">
        <v>2639</v>
      </c>
      <c r="D2435" s="3" t="s">
        <v>2510</v>
      </c>
      <c r="G2435" s="17">
        <v>7437</v>
      </c>
      <c r="H2435" s="17" t="s">
        <v>4538</v>
      </c>
    </row>
    <row r="2436" spans="1:8" x14ac:dyDescent="0.2">
      <c r="A2436" s="3">
        <v>5734</v>
      </c>
      <c r="B2436" s="3" t="s">
        <v>2640</v>
      </c>
      <c r="C2436" s="3" t="s">
        <v>2641</v>
      </c>
      <c r="D2436" s="3" t="s">
        <v>2510</v>
      </c>
      <c r="G2436" s="17">
        <v>7438</v>
      </c>
      <c r="H2436" s="17" t="s">
        <v>4538</v>
      </c>
    </row>
    <row r="2437" spans="1:8" x14ac:dyDescent="0.2">
      <c r="A2437" s="3">
        <v>5044</v>
      </c>
      <c r="B2437" s="3" t="s">
        <v>2642</v>
      </c>
      <c r="C2437" s="3" t="s">
        <v>2642</v>
      </c>
      <c r="D2437" s="3" t="s">
        <v>2510</v>
      </c>
      <c r="G2437" s="17">
        <v>7440</v>
      </c>
      <c r="H2437" s="17" t="s">
        <v>4542</v>
      </c>
    </row>
    <row r="2438" spans="1:8" x14ac:dyDescent="0.2">
      <c r="A2438" s="3">
        <v>5046</v>
      </c>
      <c r="B2438" s="3" t="s">
        <v>2643</v>
      </c>
      <c r="C2438" s="3" t="s">
        <v>2643</v>
      </c>
      <c r="D2438" s="3" t="s">
        <v>2510</v>
      </c>
      <c r="G2438" s="17">
        <v>7442</v>
      </c>
      <c r="H2438" s="17" t="s">
        <v>4542</v>
      </c>
    </row>
    <row r="2439" spans="1:8" x14ac:dyDescent="0.2">
      <c r="A2439" s="3">
        <v>5046</v>
      </c>
      <c r="B2439" s="3" t="s">
        <v>2644</v>
      </c>
      <c r="C2439" s="3" t="s">
        <v>2643</v>
      </c>
      <c r="D2439" s="3" t="s">
        <v>2510</v>
      </c>
      <c r="G2439" s="17">
        <v>7443</v>
      </c>
      <c r="H2439" s="17" t="s">
        <v>4542</v>
      </c>
    </row>
    <row r="2440" spans="1:8" x14ac:dyDescent="0.2">
      <c r="A2440" s="3">
        <v>5040</v>
      </c>
      <c r="B2440" s="3" t="s">
        <v>2645</v>
      </c>
      <c r="C2440" s="3" t="s">
        <v>2645</v>
      </c>
      <c r="D2440" s="3" t="s">
        <v>2510</v>
      </c>
      <c r="G2440" s="17">
        <v>7444</v>
      </c>
      <c r="H2440" s="17" t="s">
        <v>4538</v>
      </c>
    </row>
    <row r="2441" spans="1:8" x14ac:dyDescent="0.2">
      <c r="A2441" s="3">
        <v>5723</v>
      </c>
      <c r="B2441" s="3" t="s">
        <v>2646</v>
      </c>
      <c r="C2441" s="3" t="s">
        <v>2647</v>
      </c>
      <c r="D2441" s="3" t="s">
        <v>2510</v>
      </c>
      <c r="G2441" s="17">
        <v>7445</v>
      </c>
      <c r="H2441" s="17" t="s">
        <v>4538</v>
      </c>
    </row>
    <row r="2442" spans="1:8" x14ac:dyDescent="0.2">
      <c r="A2442" s="3">
        <v>5726</v>
      </c>
      <c r="B2442" s="3" t="s">
        <v>2648</v>
      </c>
      <c r="C2442" s="3" t="s">
        <v>2648</v>
      </c>
      <c r="D2442" s="3" t="s">
        <v>2510</v>
      </c>
      <c r="G2442" s="17">
        <v>7447</v>
      </c>
      <c r="H2442" s="17" t="s">
        <v>4538</v>
      </c>
    </row>
    <row r="2443" spans="1:8" x14ac:dyDescent="0.2">
      <c r="A2443" s="3">
        <v>5732</v>
      </c>
      <c r="B2443" s="3" t="s">
        <v>2649</v>
      </c>
      <c r="C2443" s="3" t="s">
        <v>2649</v>
      </c>
      <c r="D2443" s="3" t="s">
        <v>2510</v>
      </c>
      <c r="G2443" s="17">
        <v>7448</v>
      </c>
      <c r="H2443" s="17" t="s">
        <v>4538</v>
      </c>
    </row>
    <row r="2444" spans="1:8" x14ac:dyDescent="0.2">
      <c r="A2444" s="3">
        <v>5074</v>
      </c>
      <c r="B2444" s="3" t="s">
        <v>2650</v>
      </c>
      <c r="C2444" s="3" t="s">
        <v>2650</v>
      </c>
      <c r="D2444" s="3" t="s">
        <v>2510</v>
      </c>
      <c r="G2444" s="17">
        <v>7450</v>
      </c>
      <c r="H2444" s="17" t="s">
        <v>4542</v>
      </c>
    </row>
    <row r="2445" spans="1:8" x14ac:dyDescent="0.2">
      <c r="A2445" s="3">
        <v>5070</v>
      </c>
      <c r="B2445" s="3" t="s">
        <v>2651</v>
      </c>
      <c r="C2445" s="3" t="s">
        <v>2651</v>
      </c>
      <c r="D2445" s="3" t="s">
        <v>2510</v>
      </c>
      <c r="G2445" s="17">
        <v>7451</v>
      </c>
      <c r="H2445" s="17" t="s">
        <v>4542</v>
      </c>
    </row>
    <row r="2446" spans="1:8" x14ac:dyDescent="0.2">
      <c r="A2446" s="3">
        <v>5272</v>
      </c>
      <c r="B2446" s="3" t="s">
        <v>2652</v>
      </c>
      <c r="C2446" s="3" t="s">
        <v>2652</v>
      </c>
      <c r="D2446" s="3" t="s">
        <v>2510</v>
      </c>
      <c r="G2446" s="17">
        <v>7452</v>
      </c>
      <c r="H2446" s="17" t="s">
        <v>4542</v>
      </c>
    </row>
    <row r="2447" spans="1:8" x14ac:dyDescent="0.2">
      <c r="A2447" s="3">
        <v>5073</v>
      </c>
      <c r="B2447" s="3" t="s">
        <v>2653</v>
      </c>
      <c r="C2447" s="3" t="s">
        <v>2653</v>
      </c>
      <c r="D2447" s="3" t="s">
        <v>2510</v>
      </c>
      <c r="G2447" s="17">
        <v>7453</v>
      </c>
      <c r="H2447" s="17" t="s">
        <v>4542</v>
      </c>
    </row>
    <row r="2448" spans="1:8" x14ac:dyDescent="0.2">
      <c r="A2448" s="3">
        <v>5027</v>
      </c>
      <c r="B2448" s="3" t="s">
        <v>2654</v>
      </c>
      <c r="C2448" s="3" t="s">
        <v>2654</v>
      </c>
      <c r="D2448" s="3" t="s">
        <v>2510</v>
      </c>
      <c r="G2448" s="17">
        <v>7454</v>
      </c>
      <c r="H2448" s="17" t="s">
        <v>4543</v>
      </c>
    </row>
    <row r="2449" spans="1:8" x14ac:dyDescent="0.2">
      <c r="A2449" s="3">
        <v>5082</v>
      </c>
      <c r="B2449" s="3" t="s">
        <v>2655</v>
      </c>
      <c r="C2449" s="3" t="s">
        <v>2655</v>
      </c>
      <c r="D2449" s="3" t="s">
        <v>2510</v>
      </c>
      <c r="G2449" s="17">
        <v>7455</v>
      </c>
      <c r="H2449" s="17" t="s">
        <v>4538</v>
      </c>
    </row>
    <row r="2450" spans="1:8" x14ac:dyDescent="0.2">
      <c r="A2450" s="3">
        <v>5083</v>
      </c>
      <c r="B2450" s="3" t="s">
        <v>2656</v>
      </c>
      <c r="C2450" s="3" t="s">
        <v>2655</v>
      </c>
      <c r="D2450" s="3" t="s">
        <v>2510</v>
      </c>
      <c r="G2450" s="17">
        <v>7456</v>
      </c>
      <c r="H2450" s="17" t="s">
        <v>4538</v>
      </c>
    </row>
    <row r="2451" spans="1:8" x14ac:dyDescent="0.2">
      <c r="A2451" s="3">
        <v>5080</v>
      </c>
      <c r="B2451" s="3" t="s">
        <v>2657</v>
      </c>
      <c r="C2451" s="3" t="s">
        <v>2657</v>
      </c>
      <c r="D2451" s="3" t="s">
        <v>2510</v>
      </c>
      <c r="G2451" s="17">
        <v>7457</v>
      </c>
      <c r="H2451" s="17" t="s">
        <v>4538</v>
      </c>
    </row>
    <row r="2452" spans="1:8" x14ac:dyDescent="0.2">
      <c r="A2452" s="3">
        <v>5084</v>
      </c>
      <c r="B2452" s="3" t="s">
        <v>2658</v>
      </c>
      <c r="C2452" s="3" t="s">
        <v>2657</v>
      </c>
      <c r="D2452" s="3" t="s">
        <v>2510</v>
      </c>
      <c r="G2452" s="17">
        <v>7458</v>
      </c>
      <c r="H2452" s="17" t="s">
        <v>4542</v>
      </c>
    </row>
    <row r="2453" spans="1:8" x14ac:dyDescent="0.2">
      <c r="A2453" s="3">
        <v>5085</v>
      </c>
      <c r="B2453" s="3" t="s">
        <v>2659</v>
      </c>
      <c r="C2453" s="3" t="s">
        <v>2657</v>
      </c>
      <c r="D2453" s="3" t="s">
        <v>2510</v>
      </c>
      <c r="G2453" s="17">
        <v>7459</v>
      </c>
      <c r="H2453" s="17" t="s">
        <v>4542</v>
      </c>
    </row>
    <row r="2454" spans="1:8" x14ac:dyDescent="0.2">
      <c r="A2454" s="3">
        <v>4333</v>
      </c>
      <c r="B2454" s="3" t="s">
        <v>2660</v>
      </c>
      <c r="C2454" s="3" t="s">
        <v>2661</v>
      </c>
      <c r="D2454" s="3" t="s">
        <v>2510</v>
      </c>
      <c r="G2454" s="17">
        <v>7460</v>
      </c>
      <c r="H2454" s="17" t="s">
        <v>4542</v>
      </c>
    </row>
    <row r="2455" spans="1:8" x14ac:dyDescent="0.2">
      <c r="A2455" s="3">
        <v>5062</v>
      </c>
      <c r="B2455" s="3" t="s">
        <v>2662</v>
      </c>
      <c r="C2455" s="3" t="s">
        <v>2662</v>
      </c>
      <c r="D2455" s="3" t="s">
        <v>2510</v>
      </c>
      <c r="G2455" s="17">
        <v>7462</v>
      </c>
      <c r="H2455" s="17" t="s">
        <v>4542</v>
      </c>
    </row>
    <row r="2456" spans="1:8" x14ac:dyDescent="0.2">
      <c r="A2456" s="3">
        <v>5072</v>
      </c>
      <c r="B2456" s="3" t="s">
        <v>2663</v>
      </c>
      <c r="C2456" s="3" t="s">
        <v>2663</v>
      </c>
      <c r="D2456" s="3" t="s">
        <v>2510</v>
      </c>
      <c r="G2456" s="17">
        <v>7463</v>
      </c>
      <c r="H2456" s="17" t="s">
        <v>4542</v>
      </c>
    </row>
    <row r="2457" spans="1:8" x14ac:dyDescent="0.2">
      <c r="A2457" s="3">
        <v>5326</v>
      </c>
      <c r="B2457" s="3" t="s">
        <v>2664</v>
      </c>
      <c r="C2457" s="3" t="s">
        <v>2664</v>
      </c>
      <c r="D2457" s="3" t="s">
        <v>2510</v>
      </c>
      <c r="G2457" s="17">
        <v>7464</v>
      </c>
      <c r="H2457" s="17" t="s">
        <v>4542</v>
      </c>
    </row>
    <row r="2458" spans="1:8" x14ac:dyDescent="0.2">
      <c r="A2458" s="3">
        <v>4334</v>
      </c>
      <c r="B2458" s="3" t="s">
        <v>2665</v>
      </c>
      <c r="C2458" s="3" t="s">
        <v>2666</v>
      </c>
      <c r="D2458" s="3" t="s">
        <v>2510</v>
      </c>
      <c r="G2458" s="17">
        <v>7472</v>
      </c>
      <c r="H2458" s="17" t="s">
        <v>4542</v>
      </c>
    </row>
    <row r="2459" spans="1:8" x14ac:dyDescent="0.2">
      <c r="A2459" s="3">
        <v>5028</v>
      </c>
      <c r="B2459" s="3" t="s">
        <v>2667</v>
      </c>
      <c r="C2459" s="3" t="s">
        <v>2667</v>
      </c>
      <c r="D2459" s="3" t="s">
        <v>2510</v>
      </c>
      <c r="G2459" s="17">
        <v>7473</v>
      </c>
      <c r="H2459" s="17" t="s">
        <v>4542</v>
      </c>
    </row>
    <row r="2460" spans="1:8" x14ac:dyDescent="0.2">
      <c r="A2460" s="3">
        <v>5064</v>
      </c>
      <c r="B2460" s="3" t="s">
        <v>2668</v>
      </c>
      <c r="C2460" s="3" t="s">
        <v>2668</v>
      </c>
      <c r="D2460" s="3" t="s">
        <v>2510</v>
      </c>
      <c r="G2460" s="17">
        <v>7477</v>
      </c>
      <c r="H2460" s="17" t="s">
        <v>4542</v>
      </c>
    </row>
    <row r="2461" spans="1:8" x14ac:dyDescent="0.2">
      <c r="A2461" s="3">
        <v>5063</v>
      </c>
      <c r="B2461" s="3" t="s">
        <v>2669</v>
      </c>
      <c r="C2461" s="3" t="s">
        <v>2669</v>
      </c>
      <c r="D2461" s="3" t="s">
        <v>2510</v>
      </c>
      <c r="G2461" s="17">
        <v>7482</v>
      </c>
      <c r="H2461" s="17" t="s">
        <v>4543</v>
      </c>
    </row>
    <row r="2462" spans="1:8" x14ac:dyDescent="0.2">
      <c r="A2462" s="3">
        <v>5079</v>
      </c>
      <c r="B2462" s="3" t="s">
        <v>2670</v>
      </c>
      <c r="C2462" s="3" t="s">
        <v>2670</v>
      </c>
      <c r="D2462" s="3" t="s">
        <v>2510</v>
      </c>
      <c r="G2462" s="17">
        <v>7484</v>
      </c>
      <c r="H2462" s="17" t="s">
        <v>4543</v>
      </c>
    </row>
    <row r="2463" spans="1:8" x14ac:dyDescent="0.2">
      <c r="A2463" s="3">
        <v>5273</v>
      </c>
      <c r="B2463" s="3" t="s">
        <v>2671</v>
      </c>
      <c r="C2463" s="3" t="s">
        <v>2672</v>
      </c>
      <c r="D2463" s="3" t="s">
        <v>2510</v>
      </c>
      <c r="G2463" s="17">
        <v>7492</v>
      </c>
      <c r="H2463" s="17" t="s">
        <v>4542</v>
      </c>
    </row>
    <row r="2464" spans="1:8" x14ac:dyDescent="0.2">
      <c r="A2464" s="3">
        <v>5274</v>
      </c>
      <c r="B2464" s="3" t="s">
        <v>2673</v>
      </c>
      <c r="C2464" s="3" t="s">
        <v>2672</v>
      </c>
      <c r="D2464" s="3" t="s">
        <v>2510</v>
      </c>
      <c r="G2464" s="17">
        <v>7493</v>
      </c>
      <c r="H2464" s="17" t="s">
        <v>4542</v>
      </c>
    </row>
    <row r="2465" spans="1:8" x14ac:dyDescent="0.2">
      <c r="A2465" s="3">
        <v>5275</v>
      </c>
      <c r="B2465" s="3" t="s">
        <v>2674</v>
      </c>
      <c r="C2465" s="3" t="s">
        <v>2672</v>
      </c>
      <c r="D2465" s="3" t="s">
        <v>2510</v>
      </c>
      <c r="G2465" s="17">
        <v>7494</v>
      </c>
      <c r="H2465" s="17" t="s">
        <v>4543</v>
      </c>
    </row>
    <row r="2466" spans="1:8" x14ac:dyDescent="0.2">
      <c r="A2466" s="3">
        <v>5276</v>
      </c>
      <c r="B2466" s="3" t="s">
        <v>2675</v>
      </c>
      <c r="C2466" s="3" t="s">
        <v>2672</v>
      </c>
      <c r="D2466" s="3" t="s">
        <v>2510</v>
      </c>
      <c r="G2466" s="17">
        <v>7500</v>
      </c>
      <c r="H2466" s="17" t="s">
        <v>4546</v>
      </c>
    </row>
    <row r="2467" spans="1:8" x14ac:dyDescent="0.2">
      <c r="A2467" s="3">
        <v>5277</v>
      </c>
      <c r="B2467" s="3" t="s">
        <v>2676</v>
      </c>
      <c r="C2467" s="3" t="s">
        <v>2672</v>
      </c>
      <c r="D2467" s="3" t="s">
        <v>2510</v>
      </c>
      <c r="G2467" s="17">
        <v>7502</v>
      </c>
      <c r="H2467" s="17" t="s">
        <v>4546</v>
      </c>
    </row>
    <row r="2468" spans="1:8" x14ac:dyDescent="0.2">
      <c r="A2468" s="3">
        <v>5075</v>
      </c>
      <c r="B2468" s="3" t="s">
        <v>2677</v>
      </c>
      <c r="C2468" s="3" t="s">
        <v>2678</v>
      </c>
      <c r="D2468" s="3" t="s">
        <v>2510</v>
      </c>
      <c r="G2468" s="17">
        <v>7503</v>
      </c>
      <c r="H2468" s="17" t="s">
        <v>4546</v>
      </c>
    </row>
    <row r="2469" spans="1:8" x14ac:dyDescent="0.2">
      <c r="A2469" s="3">
        <v>5076</v>
      </c>
      <c r="B2469" s="3" t="s">
        <v>2679</v>
      </c>
      <c r="C2469" s="3" t="s">
        <v>2678</v>
      </c>
      <c r="D2469" s="3" t="s">
        <v>2510</v>
      </c>
      <c r="G2469" s="17">
        <v>7504</v>
      </c>
      <c r="H2469" s="17" t="s">
        <v>4546</v>
      </c>
    </row>
    <row r="2470" spans="1:8" x14ac:dyDescent="0.2">
      <c r="A2470" s="3">
        <v>5077</v>
      </c>
      <c r="B2470" s="3" t="s">
        <v>2680</v>
      </c>
      <c r="C2470" s="3" t="s">
        <v>2678</v>
      </c>
      <c r="D2470" s="3" t="s">
        <v>2510</v>
      </c>
      <c r="G2470" s="17">
        <v>7505</v>
      </c>
      <c r="H2470" s="17" t="s">
        <v>4546</v>
      </c>
    </row>
    <row r="2471" spans="1:8" x14ac:dyDescent="0.2">
      <c r="A2471" s="3">
        <v>5078</v>
      </c>
      <c r="B2471" s="3" t="s">
        <v>2681</v>
      </c>
      <c r="C2471" s="3" t="s">
        <v>2678</v>
      </c>
      <c r="D2471" s="3" t="s">
        <v>2510</v>
      </c>
      <c r="G2471" s="17">
        <v>7512</v>
      </c>
      <c r="H2471" s="17" t="s">
        <v>4546</v>
      </c>
    </row>
    <row r="2472" spans="1:8" x14ac:dyDescent="0.2">
      <c r="A2472" s="3">
        <v>5600</v>
      </c>
      <c r="B2472" s="3" t="s">
        <v>2682</v>
      </c>
      <c r="C2472" s="3" t="s">
        <v>2683</v>
      </c>
      <c r="D2472" s="3" t="s">
        <v>2510</v>
      </c>
      <c r="G2472" s="17">
        <v>7513</v>
      </c>
      <c r="H2472" s="17" t="s">
        <v>4546</v>
      </c>
    </row>
    <row r="2473" spans="1:8" x14ac:dyDescent="0.2">
      <c r="A2473" s="3">
        <v>5706</v>
      </c>
      <c r="B2473" s="3" t="s">
        <v>2684</v>
      </c>
      <c r="C2473" s="3" t="s">
        <v>2684</v>
      </c>
      <c r="D2473" s="3" t="s">
        <v>2510</v>
      </c>
      <c r="G2473" s="17">
        <v>7514</v>
      </c>
      <c r="H2473" s="17" t="s">
        <v>4546</v>
      </c>
    </row>
    <row r="2474" spans="1:8" x14ac:dyDescent="0.2">
      <c r="A2474" s="3">
        <v>5505</v>
      </c>
      <c r="B2474" s="3" t="s">
        <v>2685</v>
      </c>
      <c r="C2474" s="3" t="s">
        <v>2685</v>
      </c>
      <c r="D2474" s="3" t="s">
        <v>2510</v>
      </c>
      <c r="G2474" s="17">
        <v>7515</v>
      </c>
      <c r="H2474" s="17" t="s">
        <v>4546</v>
      </c>
    </row>
    <row r="2475" spans="1:8" x14ac:dyDescent="0.2">
      <c r="A2475" s="3">
        <v>5606</v>
      </c>
      <c r="B2475" s="3" t="s">
        <v>2686</v>
      </c>
      <c r="C2475" s="3" t="s">
        <v>2686</v>
      </c>
      <c r="D2475" s="3" t="s">
        <v>2510</v>
      </c>
      <c r="G2475" s="17">
        <v>7516</v>
      </c>
      <c r="H2475" s="17" t="s">
        <v>4546</v>
      </c>
    </row>
    <row r="2476" spans="1:8" x14ac:dyDescent="0.2">
      <c r="A2476" s="3">
        <v>5704</v>
      </c>
      <c r="B2476" s="3" t="s">
        <v>2687</v>
      </c>
      <c r="C2476" s="3" t="s">
        <v>2687</v>
      </c>
      <c r="D2476" s="3" t="s">
        <v>2510</v>
      </c>
      <c r="G2476" s="17">
        <v>7517</v>
      </c>
      <c r="H2476" s="17" t="s">
        <v>4546</v>
      </c>
    </row>
    <row r="2477" spans="1:8" x14ac:dyDescent="0.2">
      <c r="A2477" s="3">
        <v>5615</v>
      </c>
      <c r="B2477" s="3" t="s">
        <v>2688</v>
      </c>
      <c r="C2477" s="3" t="s">
        <v>2688</v>
      </c>
      <c r="D2477" s="3" t="s">
        <v>2510</v>
      </c>
      <c r="G2477" s="17">
        <v>7522</v>
      </c>
      <c r="H2477" s="17" t="s">
        <v>4546</v>
      </c>
    </row>
    <row r="2478" spans="1:8" x14ac:dyDescent="0.2">
      <c r="A2478" s="3">
        <v>5705</v>
      </c>
      <c r="B2478" s="3" t="s">
        <v>2689</v>
      </c>
      <c r="C2478" s="3" t="s">
        <v>2689</v>
      </c>
      <c r="D2478" s="3" t="s">
        <v>2510</v>
      </c>
      <c r="G2478" s="17">
        <v>7523</v>
      </c>
      <c r="H2478" s="17" t="s">
        <v>4546</v>
      </c>
    </row>
    <row r="2479" spans="1:8" x14ac:dyDescent="0.2">
      <c r="A2479" s="3">
        <v>5604</v>
      </c>
      <c r="B2479" s="3" t="s">
        <v>2690</v>
      </c>
      <c r="C2479" s="3" t="s">
        <v>2690</v>
      </c>
      <c r="D2479" s="3" t="s">
        <v>2510</v>
      </c>
      <c r="G2479" s="17">
        <v>7524</v>
      </c>
      <c r="H2479" s="17" t="s">
        <v>4546</v>
      </c>
    </row>
    <row r="2480" spans="1:8" x14ac:dyDescent="0.2">
      <c r="A2480" s="3">
        <v>5113</v>
      </c>
      <c r="B2480" s="3" t="s">
        <v>2691</v>
      </c>
      <c r="C2480" s="3" t="s">
        <v>2692</v>
      </c>
      <c r="D2480" s="3" t="s">
        <v>2510</v>
      </c>
      <c r="G2480" s="17">
        <v>7525</v>
      </c>
      <c r="H2480" s="17" t="s">
        <v>4546</v>
      </c>
    </row>
    <row r="2481" spans="1:8" x14ac:dyDescent="0.2">
      <c r="A2481" s="3">
        <v>5502</v>
      </c>
      <c r="B2481" s="3" t="s">
        <v>2693</v>
      </c>
      <c r="C2481" s="3" t="s">
        <v>2693</v>
      </c>
      <c r="D2481" s="3" t="s">
        <v>2510</v>
      </c>
      <c r="G2481" s="17">
        <v>7526</v>
      </c>
      <c r="H2481" s="17" t="s">
        <v>4546</v>
      </c>
    </row>
    <row r="2482" spans="1:8" x14ac:dyDescent="0.2">
      <c r="A2482" s="3">
        <v>5600</v>
      </c>
      <c r="B2482" s="3" t="s">
        <v>2694</v>
      </c>
      <c r="C2482" s="3" t="s">
        <v>2694</v>
      </c>
      <c r="D2482" s="3" t="s">
        <v>2510</v>
      </c>
      <c r="G2482" s="17">
        <v>7527</v>
      </c>
      <c r="H2482" s="17" t="s">
        <v>4546</v>
      </c>
    </row>
    <row r="2483" spans="1:8" x14ac:dyDescent="0.2">
      <c r="A2483" s="3">
        <v>5616</v>
      </c>
      <c r="B2483" s="3" t="s">
        <v>2695</v>
      </c>
      <c r="C2483" s="3" t="s">
        <v>2695</v>
      </c>
      <c r="D2483" s="3" t="s">
        <v>2510</v>
      </c>
      <c r="G2483" s="17">
        <v>7530</v>
      </c>
      <c r="H2483" s="17" t="s">
        <v>4547</v>
      </c>
    </row>
    <row r="2484" spans="1:8" x14ac:dyDescent="0.2">
      <c r="A2484" s="3">
        <v>5617</v>
      </c>
      <c r="B2484" s="3" t="s">
        <v>2696</v>
      </c>
      <c r="C2484" s="3" t="s">
        <v>2695</v>
      </c>
      <c r="D2484" s="3" t="s">
        <v>2510</v>
      </c>
      <c r="G2484" s="17">
        <v>7532</v>
      </c>
      <c r="H2484" s="17" t="s">
        <v>4547</v>
      </c>
    </row>
    <row r="2485" spans="1:8" x14ac:dyDescent="0.2">
      <c r="A2485" s="3">
        <v>5103</v>
      </c>
      <c r="B2485" s="3" t="s">
        <v>2697</v>
      </c>
      <c r="C2485" s="3" t="s">
        <v>2698</v>
      </c>
      <c r="D2485" s="3" t="s">
        <v>2510</v>
      </c>
      <c r="G2485" s="17">
        <v>7533</v>
      </c>
      <c r="H2485" s="17" t="s">
        <v>4547</v>
      </c>
    </row>
    <row r="2486" spans="1:8" x14ac:dyDescent="0.2">
      <c r="A2486" s="3">
        <v>5103</v>
      </c>
      <c r="B2486" s="3" t="s">
        <v>2699</v>
      </c>
      <c r="C2486" s="3" t="s">
        <v>2698</v>
      </c>
      <c r="D2486" s="3" t="s">
        <v>2510</v>
      </c>
      <c r="G2486" s="17">
        <v>7534</v>
      </c>
      <c r="H2486" s="17" t="s">
        <v>4547</v>
      </c>
    </row>
    <row r="2487" spans="1:8" x14ac:dyDescent="0.2">
      <c r="A2487" s="3">
        <v>5702</v>
      </c>
      <c r="B2487" s="3" t="s">
        <v>2700</v>
      </c>
      <c r="C2487" s="3" t="s">
        <v>2700</v>
      </c>
      <c r="D2487" s="3" t="s">
        <v>2510</v>
      </c>
      <c r="G2487" s="17">
        <v>7535</v>
      </c>
      <c r="H2487" s="17" t="s">
        <v>4547</v>
      </c>
    </row>
    <row r="2488" spans="1:8" x14ac:dyDescent="0.2">
      <c r="A2488" s="3">
        <v>5504</v>
      </c>
      <c r="B2488" s="3" t="s">
        <v>2701</v>
      </c>
      <c r="C2488" s="3" t="s">
        <v>2701</v>
      </c>
      <c r="D2488" s="3" t="s">
        <v>2510</v>
      </c>
      <c r="G2488" s="17">
        <v>7536</v>
      </c>
      <c r="H2488" s="17" t="s">
        <v>4547</v>
      </c>
    </row>
    <row r="2489" spans="1:8" x14ac:dyDescent="0.2">
      <c r="A2489" s="3">
        <v>5102</v>
      </c>
      <c r="B2489" s="3" t="s">
        <v>2702</v>
      </c>
      <c r="C2489" s="3" t="s">
        <v>2702</v>
      </c>
      <c r="D2489" s="3" t="s">
        <v>2510</v>
      </c>
      <c r="G2489" s="17">
        <v>7537</v>
      </c>
      <c r="H2489" s="17" t="s">
        <v>4547</v>
      </c>
    </row>
    <row r="2490" spans="1:8" x14ac:dyDescent="0.2">
      <c r="A2490" s="3">
        <v>5503</v>
      </c>
      <c r="B2490" s="3" t="s">
        <v>2703</v>
      </c>
      <c r="C2490" s="3" t="s">
        <v>2703</v>
      </c>
      <c r="D2490" s="3" t="s">
        <v>2510</v>
      </c>
      <c r="G2490" s="17">
        <v>7542</v>
      </c>
      <c r="H2490" s="17" t="s">
        <v>4547</v>
      </c>
    </row>
    <row r="2491" spans="1:8" x14ac:dyDescent="0.2">
      <c r="A2491" s="3">
        <v>5707</v>
      </c>
      <c r="B2491" s="3" t="s">
        <v>2704</v>
      </c>
      <c r="C2491" s="3" t="s">
        <v>2704</v>
      </c>
      <c r="D2491" s="3" t="s">
        <v>2510</v>
      </c>
      <c r="G2491" s="17">
        <v>7543</v>
      </c>
      <c r="H2491" s="17" t="s">
        <v>4547</v>
      </c>
    </row>
    <row r="2492" spans="1:8" x14ac:dyDescent="0.2">
      <c r="A2492" s="3">
        <v>5703</v>
      </c>
      <c r="B2492" s="3" t="s">
        <v>2705</v>
      </c>
      <c r="C2492" s="3" t="s">
        <v>2705</v>
      </c>
      <c r="D2492" s="3" t="s">
        <v>2510</v>
      </c>
      <c r="G2492" s="17">
        <v>7545</v>
      </c>
      <c r="H2492" s="17" t="s">
        <v>4547</v>
      </c>
    </row>
    <row r="2493" spans="1:8" x14ac:dyDescent="0.2">
      <c r="A2493" s="3">
        <v>5603</v>
      </c>
      <c r="B2493" s="3" t="s">
        <v>2706</v>
      </c>
      <c r="C2493" s="3" t="s">
        <v>2706</v>
      </c>
      <c r="D2493" s="3" t="s">
        <v>2510</v>
      </c>
      <c r="G2493" s="17">
        <v>7546</v>
      </c>
      <c r="H2493" s="17" t="s">
        <v>4547</v>
      </c>
    </row>
    <row r="2494" spans="1:8" x14ac:dyDescent="0.2">
      <c r="A2494" s="3">
        <v>5646</v>
      </c>
      <c r="B2494" s="3" t="s">
        <v>2707</v>
      </c>
      <c r="C2494" s="3" t="s">
        <v>2708</v>
      </c>
      <c r="D2494" s="3" t="s">
        <v>2510</v>
      </c>
      <c r="G2494" s="17">
        <v>7550</v>
      </c>
      <c r="H2494" s="17" t="s">
        <v>4547</v>
      </c>
    </row>
    <row r="2495" spans="1:8" x14ac:dyDescent="0.2">
      <c r="A2495" s="3">
        <v>5628</v>
      </c>
      <c r="B2495" s="3" t="s">
        <v>2709</v>
      </c>
      <c r="C2495" s="3" t="s">
        <v>2709</v>
      </c>
      <c r="D2495" s="3" t="s">
        <v>2510</v>
      </c>
      <c r="G2495" s="17">
        <v>7551</v>
      </c>
      <c r="H2495" s="17" t="s">
        <v>4547</v>
      </c>
    </row>
    <row r="2496" spans="1:8" x14ac:dyDescent="0.2">
      <c r="A2496" s="3">
        <v>5644</v>
      </c>
      <c r="B2496" s="3" t="s">
        <v>2710</v>
      </c>
      <c r="C2496" s="3" t="s">
        <v>2710</v>
      </c>
      <c r="D2496" s="3" t="s">
        <v>2510</v>
      </c>
      <c r="G2496" s="17">
        <v>7552</v>
      </c>
      <c r="H2496" s="17" t="s">
        <v>4547</v>
      </c>
    </row>
    <row r="2497" spans="1:8" x14ac:dyDescent="0.2">
      <c r="A2497" s="3">
        <v>5637</v>
      </c>
      <c r="B2497" s="3" t="s">
        <v>2711</v>
      </c>
      <c r="C2497" s="3" t="s">
        <v>2711</v>
      </c>
      <c r="D2497" s="3" t="s">
        <v>2510</v>
      </c>
      <c r="G2497" s="17">
        <v>7553</v>
      </c>
      <c r="H2497" s="17" t="s">
        <v>4547</v>
      </c>
    </row>
    <row r="2498" spans="1:8" x14ac:dyDescent="0.2">
      <c r="A2498" s="3">
        <v>5627</v>
      </c>
      <c r="B2498" s="3" t="s">
        <v>2712</v>
      </c>
      <c r="C2498" s="3" t="s">
        <v>2712</v>
      </c>
      <c r="D2498" s="3" t="s">
        <v>2510</v>
      </c>
      <c r="G2498" s="17">
        <v>7554</v>
      </c>
      <c r="H2498" s="17" t="s">
        <v>4547</v>
      </c>
    </row>
    <row r="2499" spans="1:8" x14ac:dyDescent="0.2">
      <c r="A2499" s="3">
        <v>5618</v>
      </c>
      <c r="B2499" s="3" t="s">
        <v>2713</v>
      </c>
      <c r="C2499" s="3" t="s">
        <v>2713</v>
      </c>
      <c r="D2499" s="3" t="s">
        <v>2510</v>
      </c>
      <c r="G2499" s="17">
        <v>7556</v>
      </c>
      <c r="H2499" s="17" t="s">
        <v>4547</v>
      </c>
    </row>
    <row r="2500" spans="1:8" x14ac:dyDescent="0.2">
      <c r="A2500" s="3">
        <v>5623</v>
      </c>
      <c r="B2500" s="3" t="s">
        <v>2714</v>
      </c>
      <c r="C2500" s="3" t="s">
        <v>2714</v>
      </c>
      <c r="D2500" s="3" t="s">
        <v>2510</v>
      </c>
      <c r="G2500" s="17">
        <v>7557</v>
      </c>
      <c r="H2500" s="17" t="s">
        <v>4547</v>
      </c>
    </row>
    <row r="2501" spans="1:8" x14ac:dyDescent="0.2">
      <c r="A2501" s="3">
        <v>5624</v>
      </c>
      <c r="B2501" s="3" t="s">
        <v>2715</v>
      </c>
      <c r="C2501" s="3" t="s">
        <v>2715</v>
      </c>
      <c r="D2501" s="3" t="s">
        <v>2510</v>
      </c>
      <c r="G2501" s="17">
        <v>7558</v>
      </c>
      <c r="H2501" s="17" t="s">
        <v>4547</v>
      </c>
    </row>
    <row r="2502" spans="1:8" x14ac:dyDescent="0.2">
      <c r="A2502" s="3">
        <v>5624</v>
      </c>
      <c r="B2502" s="3" t="s">
        <v>2716</v>
      </c>
      <c r="C2502" s="3" t="s">
        <v>2715</v>
      </c>
      <c r="D2502" s="3" t="s">
        <v>2510</v>
      </c>
      <c r="G2502" s="17">
        <v>7559</v>
      </c>
      <c r="H2502" s="17" t="s">
        <v>4547</v>
      </c>
    </row>
    <row r="2503" spans="1:8" x14ac:dyDescent="0.2">
      <c r="A2503" s="3">
        <v>5632</v>
      </c>
      <c r="B2503" s="3" t="s">
        <v>2717</v>
      </c>
      <c r="C2503" s="3" t="s">
        <v>2717</v>
      </c>
      <c r="D2503" s="3" t="s">
        <v>2510</v>
      </c>
      <c r="G2503" s="17">
        <v>7560</v>
      </c>
      <c r="H2503" s="17" t="s">
        <v>4547</v>
      </c>
    </row>
    <row r="2504" spans="1:8" x14ac:dyDescent="0.2">
      <c r="A2504" s="3">
        <v>6042</v>
      </c>
      <c r="B2504" s="3" t="s">
        <v>2718</v>
      </c>
      <c r="C2504" s="3" t="s">
        <v>2718</v>
      </c>
      <c r="D2504" s="3" t="s">
        <v>2510</v>
      </c>
      <c r="G2504" s="17">
        <v>7562</v>
      </c>
      <c r="H2504" s="17" t="s">
        <v>4547</v>
      </c>
    </row>
    <row r="2505" spans="1:8" x14ac:dyDescent="0.2">
      <c r="A2505" s="3">
        <v>5637</v>
      </c>
      <c r="B2505" s="3" t="s">
        <v>2719</v>
      </c>
      <c r="C2505" s="3" t="s">
        <v>2719</v>
      </c>
      <c r="D2505" s="3" t="s">
        <v>2510</v>
      </c>
      <c r="G2505" s="17">
        <v>7563</v>
      </c>
      <c r="H2505" s="17" t="s">
        <v>4547</v>
      </c>
    </row>
    <row r="2506" spans="1:8" x14ac:dyDescent="0.2">
      <c r="A2506" s="3">
        <v>5625</v>
      </c>
      <c r="B2506" s="3" t="s">
        <v>2720</v>
      </c>
      <c r="C2506" s="3" t="s">
        <v>2720</v>
      </c>
      <c r="D2506" s="3" t="s">
        <v>2510</v>
      </c>
      <c r="G2506" s="17">
        <v>7602</v>
      </c>
      <c r="H2506" s="17" t="s">
        <v>4548</v>
      </c>
    </row>
    <row r="2507" spans="1:8" x14ac:dyDescent="0.2">
      <c r="A2507" s="3">
        <v>5634</v>
      </c>
      <c r="B2507" s="3" t="s">
        <v>2721</v>
      </c>
      <c r="C2507" s="3" t="s">
        <v>2721</v>
      </c>
      <c r="D2507" s="3" t="s">
        <v>2510</v>
      </c>
      <c r="G2507" s="17">
        <v>7603</v>
      </c>
      <c r="H2507" s="17" t="s">
        <v>4548</v>
      </c>
    </row>
    <row r="2508" spans="1:8" x14ac:dyDescent="0.2">
      <c r="A2508" s="3">
        <v>5636</v>
      </c>
      <c r="B2508" s="3" t="s">
        <v>2722</v>
      </c>
      <c r="C2508" s="3" t="s">
        <v>2721</v>
      </c>
      <c r="D2508" s="3" t="s">
        <v>2510</v>
      </c>
      <c r="G2508" s="17">
        <v>7604</v>
      </c>
      <c r="H2508" s="17" t="s">
        <v>4548</v>
      </c>
    </row>
    <row r="2509" spans="1:8" x14ac:dyDescent="0.2">
      <c r="A2509" s="3">
        <v>5642</v>
      </c>
      <c r="B2509" s="3" t="s">
        <v>2723</v>
      </c>
      <c r="C2509" s="3" t="s">
        <v>2723</v>
      </c>
      <c r="D2509" s="3" t="s">
        <v>2510</v>
      </c>
      <c r="G2509" s="17">
        <v>7605</v>
      </c>
      <c r="H2509" s="17" t="s">
        <v>4548</v>
      </c>
    </row>
    <row r="2510" spans="1:8" x14ac:dyDescent="0.2">
      <c r="A2510" s="3">
        <v>5630</v>
      </c>
      <c r="B2510" s="3" t="s">
        <v>2724</v>
      </c>
      <c r="C2510" s="3" t="s">
        <v>2725</v>
      </c>
      <c r="D2510" s="3" t="s">
        <v>2510</v>
      </c>
      <c r="G2510" s="17">
        <v>7606</v>
      </c>
      <c r="H2510" s="17" t="s">
        <v>4548</v>
      </c>
    </row>
    <row r="2511" spans="1:8" x14ac:dyDescent="0.2">
      <c r="A2511" s="3">
        <v>5647</v>
      </c>
      <c r="B2511" s="3" t="s">
        <v>2726</v>
      </c>
      <c r="C2511" s="3" t="s">
        <v>2726</v>
      </c>
      <c r="D2511" s="3" t="s">
        <v>2510</v>
      </c>
      <c r="G2511" s="17">
        <v>7608</v>
      </c>
      <c r="H2511" s="17" t="s">
        <v>4548</v>
      </c>
    </row>
    <row r="2512" spans="1:8" x14ac:dyDescent="0.2">
      <c r="A2512" s="3">
        <v>8919</v>
      </c>
      <c r="B2512" s="3" t="s">
        <v>2727</v>
      </c>
      <c r="C2512" s="3" t="s">
        <v>2727</v>
      </c>
      <c r="D2512" s="3" t="s">
        <v>2510</v>
      </c>
      <c r="G2512" s="17">
        <v>7610</v>
      </c>
      <c r="H2512" s="17" t="s">
        <v>4548</v>
      </c>
    </row>
    <row r="2513" spans="1:8" x14ac:dyDescent="0.2">
      <c r="A2513" s="3">
        <v>5643</v>
      </c>
      <c r="B2513" s="3" t="s">
        <v>2728</v>
      </c>
      <c r="C2513" s="3" t="s">
        <v>2728</v>
      </c>
      <c r="D2513" s="3" t="s">
        <v>2510</v>
      </c>
      <c r="G2513" s="17">
        <v>7710</v>
      </c>
      <c r="H2513" s="17" t="s">
        <v>4548</v>
      </c>
    </row>
    <row r="2514" spans="1:8" x14ac:dyDescent="0.2">
      <c r="A2514" s="3">
        <v>5643</v>
      </c>
      <c r="B2514" s="3" t="s">
        <v>2728</v>
      </c>
      <c r="C2514" s="3" t="s">
        <v>2728</v>
      </c>
      <c r="D2514" s="3" t="s">
        <v>2510</v>
      </c>
      <c r="G2514" s="17">
        <v>7741</v>
      </c>
      <c r="H2514" s="17" t="s">
        <v>4548</v>
      </c>
    </row>
    <row r="2515" spans="1:8" x14ac:dyDescent="0.2">
      <c r="A2515" s="3">
        <v>5643</v>
      </c>
      <c r="B2515" s="3" t="s">
        <v>2729</v>
      </c>
      <c r="C2515" s="3" t="s">
        <v>2728</v>
      </c>
      <c r="D2515" s="3" t="s">
        <v>2510</v>
      </c>
      <c r="G2515" s="17">
        <v>7742</v>
      </c>
      <c r="H2515" s="17" t="s">
        <v>4548</v>
      </c>
    </row>
    <row r="2516" spans="1:8" x14ac:dyDescent="0.2">
      <c r="A2516" s="3">
        <v>5643</v>
      </c>
      <c r="B2516" s="3" t="s">
        <v>2730</v>
      </c>
      <c r="C2516" s="3" t="s">
        <v>2728</v>
      </c>
      <c r="D2516" s="3" t="s">
        <v>2510</v>
      </c>
      <c r="G2516" s="17">
        <v>7743</v>
      </c>
      <c r="H2516" s="17" t="s">
        <v>4548</v>
      </c>
    </row>
    <row r="2517" spans="1:8" x14ac:dyDescent="0.2">
      <c r="A2517" s="3">
        <v>5645</v>
      </c>
      <c r="B2517" s="3" t="s">
        <v>2731</v>
      </c>
      <c r="C2517" s="3" t="s">
        <v>2728</v>
      </c>
      <c r="D2517" s="3" t="s">
        <v>2510</v>
      </c>
      <c r="G2517" s="17">
        <v>7744</v>
      </c>
      <c r="H2517" s="17" t="s">
        <v>4548</v>
      </c>
    </row>
    <row r="2518" spans="1:8" x14ac:dyDescent="0.2">
      <c r="A2518" s="3">
        <v>5645</v>
      </c>
      <c r="B2518" s="3" t="s">
        <v>2732</v>
      </c>
      <c r="C2518" s="3" t="s">
        <v>2728</v>
      </c>
      <c r="D2518" s="3" t="s">
        <v>2510</v>
      </c>
      <c r="G2518" s="17">
        <v>7745</v>
      </c>
      <c r="H2518" s="17" t="s">
        <v>4548</v>
      </c>
    </row>
    <row r="2519" spans="1:8" x14ac:dyDescent="0.2">
      <c r="A2519" s="3">
        <v>5622</v>
      </c>
      <c r="B2519" s="3" t="s">
        <v>2733</v>
      </c>
      <c r="C2519" s="3" t="s">
        <v>2733</v>
      </c>
      <c r="D2519" s="3" t="s">
        <v>2510</v>
      </c>
      <c r="G2519" s="17">
        <v>7746</v>
      </c>
      <c r="H2519" s="17" t="s">
        <v>4548</v>
      </c>
    </row>
    <row r="2520" spans="1:8" x14ac:dyDescent="0.2">
      <c r="A2520" s="3">
        <v>4316</v>
      </c>
      <c r="B2520" s="3" t="s">
        <v>2734</v>
      </c>
      <c r="C2520" s="3" t="s">
        <v>2734</v>
      </c>
      <c r="D2520" s="3" t="s">
        <v>2510</v>
      </c>
      <c r="G2520" s="17">
        <v>7747</v>
      </c>
      <c r="H2520" s="17" t="s">
        <v>4548</v>
      </c>
    </row>
    <row r="2521" spans="1:8" x14ac:dyDescent="0.2">
      <c r="A2521" s="3">
        <v>4303</v>
      </c>
      <c r="B2521" s="3" t="s">
        <v>2735</v>
      </c>
      <c r="C2521" s="3" t="s">
        <v>2735</v>
      </c>
      <c r="D2521" s="3" t="s">
        <v>2510</v>
      </c>
      <c r="G2521" s="17">
        <v>7748</v>
      </c>
      <c r="H2521" s="17" t="s">
        <v>4548</v>
      </c>
    </row>
    <row r="2522" spans="1:8" x14ac:dyDescent="0.2">
      <c r="A2522" s="3">
        <v>4312</v>
      </c>
      <c r="B2522" s="3" t="s">
        <v>2736</v>
      </c>
      <c r="C2522" s="3" t="s">
        <v>2736</v>
      </c>
      <c r="D2522" s="3" t="s">
        <v>2510</v>
      </c>
      <c r="G2522" s="17">
        <v>8001</v>
      </c>
      <c r="H2522" s="17" t="s">
        <v>4534</v>
      </c>
    </row>
    <row r="2523" spans="1:8" x14ac:dyDescent="0.2">
      <c r="A2523" s="3">
        <v>4313</v>
      </c>
      <c r="B2523" s="3" t="s">
        <v>2737</v>
      </c>
      <c r="C2523" s="3" t="s">
        <v>2737</v>
      </c>
      <c r="D2523" s="3" t="s">
        <v>2510</v>
      </c>
      <c r="G2523" s="17">
        <v>8002</v>
      </c>
      <c r="H2523" s="17" t="s">
        <v>4534</v>
      </c>
    </row>
    <row r="2524" spans="1:8" x14ac:dyDescent="0.2">
      <c r="A2524" s="3">
        <v>4322</v>
      </c>
      <c r="B2524" s="3" t="s">
        <v>2738</v>
      </c>
      <c r="C2524" s="3" t="s">
        <v>2738</v>
      </c>
      <c r="D2524" s="3" t="s">
        <v>2510</v>
      </c>
      <c r="G2524" s="17">
        <v>8003</v>
      </c>
      <c r="H2524" s="17" t="s">
        <v>4534</v>
      </c>
    </row>
    <row r="2525" spans="1:8" x14ac:dyDescent="0.2">
      <c r="A2525" s="3">
        <v>4324</v>
      </c>
      <c r="B2525" s="3" t="s">
        <v>2739</v>
      </c>
      <c r="C2525" s="3" t="s">
        <v>2739</v>
      </c>
      <c r="D2525" s="3" t="s">
        <v>2510</v>
      </c>
      <c r="G2525" s="17">
        <v>8004</v>
      </c>
      <c r="H2525" s="17" t="s">
        <v>4534</v>
      </c>
    </row>
    <row r="2526" spans="1:8" x14ac:dyDescent="0.2">
      <c r="A2526" s="3">
        <v>4305</v>
      </c>
      <c r="B2526" s="3" t="s">
        <v>2740</v>
      </c>
      <c r="C2526" s="3" t="s">
        <v>2740</v>
      </c>
      <c r="D2526" s="3" t="s">
        <v>2510</v>
      </c>
      <c r="G2526" s="17">
        <v>8005</v>
      </c>
      <c r="H2526" s="17" t="s">
        <v>4534</v>
      </c>
    </row>
    <row r="2527" spans="1:8" x14ac:dyDescent="0.2">
      <c r="A2527" s="3">
        <v>4310</v>
      </c>
      <c r="B2527" s="3" t="s">
        <v>2741</v>
      </c>
      <c r="C2527" s="3" t="s">
        <v>2741</v>
      </c>
      <c r="D2527" s="3" t="s">
        <v>2510</v>
      </c>
      <c r="G2527" s="17">
        <v>8006</v>
      </c>
      <c r="H2527" s="17" t="s">
        <v>4534</v>
      </c>
    </row>
    <row r="2528" spans="1:8" x14ac:dyDescent="0.2">
      <c r="A2528" s="3">
        <v>4325</v>
      </c>
      <c r="B2528" s="3" t="s">
        <v>2742</v>
      </c>
      <c r="C2528" s="3" t="s">
        <v>2742</v>
      </c>
      <c r="D2528" s="3" t="s">
        <v>2510</v>
      </c>
      <c r="G2528" s="17">
        <v>8008</v>
      </c>
      <c r="H2528" s="17" t="s">
        <v>4534</v>
      </c>
    </row>
    <row r="2529" spans="1:8" x14ac:dyDescent="0.2">
      <c r="A2529" s="3">
        <v>4332</v>
      </c>
      <c r="B2529" s="3" t="s">
        <v>2743</v>
      </c>
      <c r="C2529" s="3" t="s">
        <v>2744</v>
      </c>
      <c r="D2529" s="3" t="s">
        <v>2510</v>
      </c>
      <c r="G2529" s="17">
        <v>8032</v>
      </c>
      <c r="H2529" s="17" t="s">
        <v>4534</v>
      </c>
    </row>
    <row r="2530" spans="1:8" x14ac:dyDescent="0.2">
      <c r="A2530" s="3">
        <v>4323</v>
      </c>
      <c r="B2530" s="3" t="s">
        <v>2745</v>
      </c>
      <c r="C2530" s="3" t="s">
        <v>2745</v>
      </c>
      <c r="D2530" s="3" t="s">
        <v>2510</v>
      </c>
      <c r="G2530" s="17">
        <v>8037</v>
      </c>
      <c r="H2530" s="17" t="s">
        <v>4534</v>
      </c>
    </row>
    <row r="2531" spans="1:8" x14ac:dyDescent="0.2">
      <c r="A2531" s="3">
        <v>4317</v>
      </c>
      <c r="B2531" s="3" t="s">
        <v>2746</v>
      </c>
      <c r="C2531" s="3" t="s">
        <v>2746</v>
      </c>
      <c r="D2531" s="3" t="s">
        <v>2510</v>
      </c>
      <c r="G2531" s="17">
        <v>8038</v>
      </c>
      <c r="H2531" s="17" t="s">
        <v>4534</v>
      </c>
    </row>
    <row r="2532" spans="1:8" x14ac:dyDescent="0.2">
      <c r="A2532" s="3">
        <v>4314</v>
      </c>
      <c r="B2532" s="3" t="s">
        <v>2747</v>
      </c>
      <c r="C2532" s="3" t="s">
        <v>2747</v>
      </c>
      <c r="D2532" s="3" t="s">
        <v>2510</v>
      </c>
      <c r="G2532" s="17">
        <v>8041</v>
      </c>
      <c r="H2532" s="17" t="s">
        <v>4534</v>
      </c>
    </row>
    <row r="2533" spans="1:8" x14ac:dyDescent="0.2">
      <c r="A2533" s="3">
        <v>4315</v>
      </c>
      <c r="B2533" s="3" t="s">
        <v>2748</v>
      </c>
      <c r="C2533" s="3" t="s">
        <v>2748</v>
      </c>
      <c r="D2533" s="3" t="s">
        <v>2510</v>
      </c>
      <c r="G2533" s="17">
        <v>8044</v>
      </c>
      <c r="H2533" s="17" t="s">
        <v>4534</v>
      </c>
    </row>
    <row r="2534" spans="1:8" x14ac:dyDescent="0.2">
      <c r="A2534" s="3">
        <v>4663</v>
      </c>
      <c r="B2534" s="3" t="s">
        <v>2749</v>
      </c>
      <c r="C2534" s="3" t="s">
        <v>2749</v>
      </c>
      <c r="D2534" s="3" t="s">
        <v>2510</v>
      </c>
      <c r="G2534" s="17">
        <v>8045</v>
      </c>
      <c r="H2534" s="17" t="s">
        <v>4534</v>
      </c>
    </row>
    <row r="2535" spans="1:8" x14ac:dyDescent="0.2">
      <c r="A2535" s="3">
        <v>4814</v>
      </c>
      <c r="B2535" s="3" t="s">
        <v>2750</v>
      </c>
      <c r="C2535" s="3" t="s">
        <v>2750</v>
      </c>
      <c r="D2535" s="3" t="s">
        <v>2510</v>
      </c>
      <c r="G2535" s="17">
        <v>8046</v>
      </c>
      <c r="H2535" s="17" t="s">
        <v>4534</v>
      </c>
    </row>
    <row r="2536" spans="1:8" x14ac:dyDescent="0.2">
      <c r="A2536" s="3">
        <v>4805</v>
      </c>
      <c r="B2536" s="3" t="s">
        <v>2751</v>
      </c>
      <c r="C2536" s="3" t="s">
        <v>2751</v>
      </c>
      <c r="D2536" s="3" t="s">
        <v>2510</v>
      </c>
      <c r="G2536" s="17">
        <v>8047</v>
      </c>
      <c r="H2536" s="17" t="s">
        <v>4534</v>
      </c>
    </row>
    <row r="2537" spans="1:8" x14ac:dyDescent="0.2">
      <c r="A2537" s="3">
        <v>5054</v>
      </c>
      <c r="B2537" s="3" t="s">
        <v>2752</v>
      </c>
      <c r="C2537" s="3" t="s">
        <v>2752</v>
      </c>
      <c r="D2537" s="3" t="s">
        <v>2510</v>
      </c>
      <c r="G2537" s="17">
        <v>8048</v>
      </c>
      <c r="H2537" s="17" t="s">
        <v>4534</v>
      </c>
    </row>
    <row r="2538" spans="1:8" x14ac:dyDescent="0.2">
      <c r="A2538" s="3">
        <v>5742</v>
      </c>
      <c r="B2538" s="3" t="s">
        <v>2753</v>
      </c>
      <c r="C2538" s="3" t="s">
        <v>2753</v>
      </c>
      <c r="D2538" s="3" t="s">
        <v>2510</v>
      </c>
      <c r="G2538" s="17">
        <v>8049</v>
      </c>
      <c r="H2538" s="17" t="s">
        <v>4534</v>
      </c>
    </row>
    <row r="2539" spans="1:8" x14ac:dyDescent="0.2">
      <c r="A2539" s="3">
        <v>5054</v>
      </c>
      <c r="B2539" s="3" t="s">
        <v>2754</v>
      </c>
      <c r="C2539" s="3" t="s">
        <v>2754</v>
      </c>
      <c r="D2539" s="3" t="s">
        <v>2510</v>
      </c>
      <c r="G2539" s="17">
        <v>8050</v>
      </c>
      <c r="H2539" s="17" t="s">
        <v>4534</v>
      </c>
    </row>
    <row r="2540" spans="1:8" x14ac:dyDescent="0.2">
      <c r="A2540" s="3">
        <v>4853</v>
      </c>
      <c r="B2540" s="3" t="s">
        <v>2755</v>
      </c>
      <c r="C2540" s="3" t="s">
        <v>2755</v>
      </c>
      <c r="D2540" s="3" t="s">
        <v>2510</v>
      </c>
      <c r="G2540" s="17">
        <v>8051</v>
      </c>
      <c r="H2540" s="17" t="s">
        <v>4534</v>
      </c>
    </row>
    <row r="2541" spans="1:8" x14ac:dyDescent="0.2">
      <c r="A2541" s="3">
        <v>4853</v>
      </c>
      <c r="B2541" s="3" t="s">
        <v>2756</v>
      </c>
      <c r="C2541" s="3" t="s">
        <v>2755</v>
      </c>
      <c r="D2541" s="3" t="s">
        <v>2510</v>
      </c>
      <c r="G2541" s="17">
        <v>8052</v>
      </c>
      <c r="H2541" s="17" t="s">
        <v>4534</v>
      </c>
    </row>
    <row r="2542" spans="1:8" x14ac:dyDescent="0.2">
      <c r="A2542" s="3">
        <v>4856</v>
      </c>
      <c r="B2542" s="3" t="s">
        <v>2757</v>
      </c>
      <c r="C2542" s="3" t="s">
        <v>2755</v>
      </c>
      <c r="D2542" s="3" t="s">
        <v>2510</v>
      </c>
      <c r="G2542" s="17">
        <v>8053</v>
      </c>
      <c r="H2542" s="17" t="s">
        <v>4534</v>
      </c>
    </row>
    <row r="2543" spans="1:8" x14ac:dyDescent="0.2">
      <c r="A2543" s="3">
        <v>4665</v>
      </c>
      <c r="B2543" s="3" t="s">
        <v>2758</v>
      </c>
      <c r="C2543" s="3" t="s">
        <v>2758</v>
      </c>
      <c r="D2543" s="3" t="s">
        <v>2510</v>
      </c>
      <c r="G2543" s="17">
        <v>8055</v>
      </c>
      <c r="H2543" s="17" t="s">
        <v>4534</v>
      </c>
    </row>
    <row r="2544" spans="1:8" x14ac:dyDescent="0.2">
      <c r="A2544" s="3">
        <v>5056</v>
      </c>
      <c r="B2544" s="3" t="s">
        <v>2759</v>
      </c>
      <c r="C2544" s="3" t="s">
        <v>2760</v>
      </c>
      <c r="D2544" s="3" t="s">
        <v>2510</v>
      </c>
      <c r="G2544" s="17">
        <v>8057</v>
      </c>
      <c r="H2544" s="17" t="s">
        <v>4534</v>
      </c>
    </row>
    <row r="2545" spans="1:8" x14ac:dyDescent="0.2">
      <c r="A2545" s="3">
        <v>5057</v>
      </c>
      <c r="B2545" s="3" t="s">
        <v>2760</v>
      </c>
      <c r="C2545" s="3" t="s">
        <v>2760</v>
      </c>
      <c r="D2545" s="3" t="s">
        <v>2510</v>
      </c>
      <c r="G2545" s="17">
        <v>8064</v>
      </c>
      <c r="H2545" s="17" t="s">
        <v>4534</v>
      </c>
    </row>
    <row r="2546" spans="1:8" x14ac:dyDescent="0.2">
      <c r="A2546" s="3">
        <v>4852</v>
      </c>
      <c r="B2546" s="3" t="s">
        <v>2761</v>
      </c>
      <c r="C2546" s="3" t="s">
        <v>2761</v>
      </c>
      <c r="D2546" s="3" t="s">
        <v>2510</v>
      </c>
      <c r="G2546" s="17">
        <v>8102</v>
      </c>
      <c r="H2546" s="17" t="s">
        <v>4534</v>
      </c>
    </row>
    <row r="2547" spans="1:8" x14ac:dyDescent="0.2">
      <c r="A2547" s="3">
        <v>5745</v>
      </c>
      <c r="B2547" s="3" t="s">
        <v>2762</v>
      </c>
      <c r="C2547" s="3" t="s">
        <v>2762</v>
      </c>
      <c r="D2547" s="3" t="s">
        <v>2510</v>
      </c>
      <c r="G2547" s="17">
        <v>8103</v>
      </c>
      <c r="H2547" s="17" t="s">
        <v>4534</v>
      </c>
    </row>
    <row r="2548" spans="1:8" x14ac:dyDescent="0.2">
      <c r="A2548" s="3">
        <v>5053</v>
      </c>
      <c r="B2548" s="3" t="s">
        <v>2763</v>
      </c>
      <c r="C2548" s="3" t="s">
        <v>2763</v>
      </c>
      <c r="D2548" s="3" t="s">
        <v>2510</v>
      </c>
      <c r="G2548" s="17">
        <v>8104</v>
      </c>
      <c r="H2548" s="17" t="s">
        <v>4533</v>
      </c>
    </row>
    <row r="2549" spans="1:8" x14ac:dyDescent="0.2">
      <c r="A2549" s="3">
        <v>5053</v>
      </c>
      <c r="B2549" s="3" t="s">
        <v>2764</v>
      </c>
      <c r="C2549" s="3" t="s">
        <v>2763</v>
      </c>
      <c r="D2549" s="3" t="s">
        <v>2510</v>
      </c>
      <c r="G2549" s="17">
        <v>8105</v>
      </c>
      <c r="H2549" s="17" t="s">
        <v>4533</v>
      </c>
    </row>
    <row r="2550" spans="1:8" x14ac:dyDescent="0.2">
      <c r="A2550" s="3">
        <v>4802</v>
      </c>
      <c r="B2550" s="3" t="s">
        <v>2765</v>
      </c>
      <c r="C2550" s="3" t="s">
        <v>2765</v>
      </c>
      <c r="D2550" s="3" t="s">
        <v>2510</v>
      </c>
      <c r="G2550" s="17">
        <v>8106</v>
      </c>
      <c r="H2550" s="17" t="s">
        <v>4533</v>
      </c>
    </row>
    <row r="2551" spans="1:8" x14ac:dyDescent="0.2">
      <c r="A2551" s="3">
        <v>4813</v>
      </c>
      <c r="B2551" s="3" t="s">
        <v>2766</v>
      </c>
      <c r="C2551" s="3" t="s">
        <v>2766</v>
      </c>
      <c r="D2551" s="3" t="s">
        <v>2510</v>
      </c>
      <c r="G2551" s="17">
        <v>8107</v>
      </c>
      <c r="H2551" s="17" t="s">
        <v>4533</v>
      </c>
    </row>
    <row r="2552" spans="1:8" x14ac:dyDescent="0.2">
      <c r="A2552" s="3">
        <v>4803</v>
      </c>
      <c r="B2552" s="3" t="s">
        <v>2767</v>
      </c>
      <c r="C2552" s="3" t="s">
        <v>2767</v>
      </c>
      <c r="D2552" s="3" t="s">
        <v>2510</v>
      </c>
      <c r="G2552" s="17">
        <v>8108</v>
      </c>
      <c r="H2552" s="17" t="s">
        <v>4533</v>
      </c>
    </row>
    <row r="2553" spans="1:8" x14ac:dyDescent="0.2">
      <c r="A2553" s="3">
        <v>5058</v>
      </c>
      <c r="B2553" s="3" t="s">
        <v>2768</v>
      </c>
      <c r="C2553" s="3" t="s">
        <v>2768</v>
      </c>
      <c r="D2553" s="3" t="s">
        <v>2510</v>
      </c>
      <c r="G2553" s="17">
        <v>8109</v>
      </c>
      <c r="H2553" s="17" t="s">
        <v>4534</v>
      </c>
    </row>
    <row r="2554" spans="1:8" x14ac:dyDescent="0.2">
      <c r="A2554" s="3">
        <v>4800</v>
      </c>
      <c r="B2554" s="3" t="s">
        <v>2769</v>
      </c>
      <c r="C2554" s="3" t="s">
        <v>2769</v>
      </c>
      <c r="D2554" s="3" t="s">
        <v>2510</v>
      </c>
      <c r="G2554" s="17">
        <v>8112</v>
      </c>
      <c r="H2554" s="17" t="s">
        <v>4533</v>
      </c>
    </row>
    <row r="2555" spans="1:8" x14ac:dyDescent="0.2">
      <c r="A2555" s="3">
        <v>4812</v>
      </c>
      <c r="B2555" s="3" t="s">
        <v>2770</v>
      </c>
      <c r="C2555" s="3" t="s">
        <v>2769</v>
      </c>
      <c r="D2555" s="3" t="s">
        <v>2510</v>
      </c>
      <c r="G2555" s="17">
        <v>8113</v>
      </c>
      <c r="H2555" s="17" t="s">
        <v>4533</v>
      </c>
    </row>
    <row r="2556" spans="1:8" x14ac:dyDescent="0.2">
      <c r="A2556" s="3">
        <v>5314</v>
      </c>
      <c r="B2556" s="3" t="s">
        <v>2771</v>
      </c>
      <c r="C2556" s="3" t="s">
        <v>2772</v>
      </c>
      <c r="D2556" s="3" t="s">
        <v>2510</v>
      </c>
      <c r="G2556" s="17">
        <v>8114</v>
      </c>
      <c r="H2556" s="17" t="s">
        <v>4533</v>
      </c>
    </row>
    <row r="2557" spans="1:8" x14ac:dyDescent="0.2">
      <c r="A2557" s="3">
        <v>5315</v>
      </c>
      <c r="B2557" s="3" t="s">
        <v>2772</v>
      </c>
      <c r="C2557" s="3" t="s">
        <v>2772</v>
      </c>
      <c r="D2557" s="3" t="s">
        <v>2510</v>
      </c>
      <c r="G2557" s="17">
        <v>8115</v>
      </c>
      <c r="H2557" s="17" t="s">
        <v>4533</v>
      </c>
    </row>
    <row r="2558" spans="1:8" x14ac:dyDescent="0.2">
      <c r="A2558" s="3">
        <v>5312</v>
      </c>
      <c r="B2558" s="3" t="s">
        <v>2773</v>
      </c>
      <c r="C2558" s="3" t="s">
        <v>2773</v>
      </c>
      <c r="D2558" s="3" t="s">
        <v>2510</v>
      </c>
      <c r="G2558" s="17">
        <v>8117</v>
      </c>
      <c r="H2558" s="17" t="s">
        <v>4534</v>
      </c>
    </row>
    <row r="2559" spans="1:8" x14ac:dyDescent="0.2">
      <c r="A2559" s="3">
        <v>5304</v>
      </c>
      <c r="B2559" s="3" t="s">
        <v>2774</v>
      </c>
      <c r="C2559" s="3" t="s">
        <v>2774</v>
      </c>
      <c r="D2559" s="3" t="s">
        <v>2510</v>
      </c>
      <c r="G2559" s="17">
        <v>8118</v>
      </c>
      <c r="H2559" s="17" t="s">
        <v>4534</v>
      </c>
    </row>
    <row r="2560" spans="1:8" x14ac:dyDescent="0.2">
      <c r="A2560" s="3">
        <v>5305</v>
      </c>
      <c r="B2560" s="3" t="s">
        <v>2775</v>
      </c>
      <c r="C2560" s="3" t="s">
        <v>2774</v>
      </c>
      <c r="D2560" s="3" t="s">
        <v>2510</v>
      </c>
      <c r="G2560" s="17">
        <v>8121</v>
      </c>
      <c r="H2560" s="17" t="s">
        <v>4534</v>
      </c>
    </row>
    <row r="2561" spans="1:8" x14ac:dyDescent="0.2">
      <c r="A2561" s="3">
        <v>5467</v>
      </c>
      <c r="B2561" s="3" t="s">
        <v>2776</v>
      </c>
      <c r="C2561" s="3" t="s">
        <v>2776</v>
      </c>
      <c r="D2561" s="3" t="s">
        <v>2510</v>
      </c>
      <c r="G2561" s="17">
        <v>8122</v>
      </c>
      <c r="H2561" s="17" t="s">
        <v>4534</v>
      </c>
    </row>
    <row r="2562" spans="1:8" x14ac:dyDescent="0.2">
      <c r="A2562" s="3">
        <v>5324</v>
      </c>
      <c r="B2562" s="3" t="s">
        <v>2777</v>
      </c>
      <c r="C2562" s="3" t="s">
        <v>2777</v>
      </c>
      <c r="D2562" s="3" t="s">
        <v>2510</v>
      </c>
      <c r="G2562" s="17">
        <v>8123</v>
      </c>
      <c r="H2562" s="17" t="s">
        <v>4534</v>
      </c>
    </row>
    <row r="2563" spans="1:8" x14ac:dyDescent="0.2">
      <c r="A2563" s="3">
        <v>5313</v>
      </c>
      <c r="B2563" s="3" t="s">
        <v>2778</v>
      </c>
      <c r="C2563" s="3" t="s">
        <v>2778</v>
      </c>
      <c r="D2563" s="3" t="s">
        <v>2510</v>
      </c>
      <c r="G2563" s="17">
        <v>8124</v>
      </c>
      <c r="H2563" s="17" t="s">
        <v>4534</v>
      </c>
    </row>
    <row r="2564" spans="1:8" x14ac:dyDescent="0.2">
      <c r="A2564" s="3">
        <v>5322</v>
      </c>
      <c r="B2564" s="3" t="s">
        <v>2779</v>
      </c>
      <c r="C2564" s="3" t="s">
        <v>2779</v>
      </c>
      <c r="D2564" s="3" t="s">
        <v>2510</v>
      </c>
      <c r="G2564" s="17">
        <v>8125</v>
      </c>
      <c r="H2564" s="17" t="s">
        <v>4534</v>
      </c>
    </row>
    <row r="2565" spans="1:8" x14ac:dyDescent="0.2">
      <c r="A2565" s="3">
        <v>5325</v>
      </c>
      <c r="B2565" s="3" t="s">
        <v>2780</v>
      </c>
      <c r="C2565" s="3" t="s">
        <v>2780</v>
      </c>
      <c r="D2565" s="3" t="s">
        <v>2510</v>
      </c>
      <c r="G2565" s="17">
        <v>8126</v>
      </c>
      <c r="H2565" s="17" t="s">
        <v>4534</v>
      </c>
    </row>
    <row r="2566" spans="1:8" x14ac:dyDescent="0.2">
      <c r="A2566" s="3">
        <v>5426</v>
      </c>
      <c r="B2566" s="3" t="s">
        <v>2781</v>
      </c>
      <c r="C2566" s="3" t="s">
        <v>2782</v>
      </c>
      <c r="D2566" s="3" t="s">
        <v>2510</v>
      </c>
      <c r="G2566" s="17">
        <v>8127</v>
      </c>
      <c r="H2566" s="17" t="s">
        <v>4534</v>
      </c>
    </row>
    <row r="2567" spans="1:8" x14ac:dyDescent="0.2">
      <c r="A2567" s="3">
        <v>5316</v>
      </c>
      <c r="B2567" s="3" t="s">
        <v>2783</v>
      </c>
      <c r="C2567" s="3" t="s">
        <v>2783</v>
      </c>
      <c r="D2567" s="3" t="s">
        <v>2510</v>
      </c>
      <c r="G2567" s="17">
        <v>8132</v>
      </c>
      <c r="H2567" s="17" t="s">
        <v>4534</v>
      </c>
    </row>
    <row r="2568" spans="1:8" x14ac:dyDescent="0.2">
      <c r="A2568" s="3">
        <v>5317</v>
      </c>
      <c r="B2568" s="3" t="s">
        <v>2784</v>
      </c>
      <c r="C2568" s="3" t="s">
        <v>2783</v>
      </c>
      <c r="D2568" s="3" t="s">
        <v>2510</v>
      </c>
      <c r="G2568" s="17">
        <v>8133</v>
      </c>
      <c r="H2568" s="17" t="s">
        <v>4534</v>
      </c>
    </row>
    <row r="2569" spans="1:8" x14ac:dyDescent="0.2">
      <c r="A2569" s="3">
        <v>5465</v>
      </c>
      <c r="B2569" s="3" t="s">
        <v>2785</v>
      </c>
      <c r="C2569" s="3" t="s">
        <v>2785</v>
      </c>
      <c r="D2569" s="3" t="s">
        <v>2510</v>
      </c>
      <c r="G2569" s="17">
        <v>8134</v>
      </c>
      <c r="H2569" s="17" t="s">
        <v>4534</v>
      </c>
    </row>
    <row r="2570" spans="1:8" x14ac:dyDescent="0.2">
      <c r="A2570" s="3">
        <v>5425</v>
      </c>
      <c r="B2570" s="3" t="s">
        <v>2786</v>
      </c>
      <c r="C2570" s="3" t="s">
        <v>2786</v>
      </c>
      <c r="D2570" s="3" t="s">
        <v>2510</v>
      </c>
      <c r="G2570" s="17">
        <v>8135</v>
      </c>
      <c r="H2570" s="17" t="s">
        <v>4534</v>
      </c>
    </row>
    <row r="2571" spans="1:8" x14ac:dyDescent="0.2">
      <c r="A2571" s="3">
        <v>5462</v>
      </c>
      <c r="B2571" s="3" t="s">
        <v>2787</v>
      </c>
      <c r="C2571" s="3" t="s">
        <v>2787</v>
      </c>
      <c r="D2571" s="3" t="s">
        <v>2510</v>
      </c>
      <c r="G2571" s="17">
        <v>8136</v>
      </c>
      <c r="H2571" s="17" t="s">
        <v>4534</v>
      </c>
    </row>
    <row r="2572" spans="1:8" x14ac:dyDescent="0.2">
      <c r="A2572" s="3">
        <v>5306</v>
      </c>
      <c r="B2572" s="3" t="s">
        <v>2788</v>
      </c>
      <c r="C2572" s="3" t="s">
        <v>2788</v>
      </c>
      <c r="D2572" s="3" t="s">
        <v>2510</v>
      </c>
      <c r="G2572" s="17">
        <v>8142</v>
      </c>
      <c r="H2572" s="17" t="s">
        <v>4534</v>
      </c>
    </row>
    <row r="2573" spans="1:8" x14ac:dyDescent="0.2">
      <c r="A2573" s="3">
        <v>5323</v>
      </c>
      <c r="B2573" s="3" t="s">
        <v>2789</v>
      </c>
      <c r="C2573" s="3" t="s">
        <v>2790</v>
      </c>
      <c r="D2573" s="3" t="s">
        <v>2510</v>
      </c>
      <c r="G2573" s="17">
        <v>8143</v>
      </c>
      <c r="H2573" s="17" t="s">
        <v>4534</v>
      </c>
    </row>
    <row r="2574" spans="1:8" x14ac:dyDescent="0.2">
      <c r="A2574" s="3">
        <v>5330</v>
      </c>
      <c r="B2574" s="3" t="s">
        <v>2791</v>
      </c>
      <c r="C2574" s="3" t="s">
        <v>2790</v>
      </c>
      <c r="D2574" s="3" t="s">
        <v>2510</v>
      </c>
      <c r="G2574" s="17">
        <v>8152</v>
      </c>
      <c r="H2574" s="17" t="s">
        <v>4534</v>
      </c>
    </row>
    <row r="2575" spans="1:8" x14ac:dyDescent="0.2">
      <c r="A2575" s="3">
        <v>5332</v>
      </c>
      <c r="B2575" s="3" t="s">
        <v>2792</v>
      </c>
      <c r="C2575" s="3" t="s">
        <v>2790</v>
      </c>
      <c r="D2575" s="3" t="s">
        <v>2510</v>
      </c>
      <c r="G2575" s="17">
        <v>8153</v>
      </c>
      <c r="H2575" s="17" t="s">
        <v>4533</v>
      </c>
    </row>
    <row r="2576" spans="1:8" x14ac:dyDescent="0.2">
      <c r="A2576" s="3">
        <v>5333</v>
      </c>
      <c r="B2576" s="3" t="s">
        <v>2793</v>
      </c>
      <c r="C2576" s="3" t="s">
        <v>2790</v>
      </c>
      <c r="D2576" s="3" t="s">
        <v>2510</v>
      </c>
      <c r="G2576" s="17">
        <v>8154</v>
      </c>
      <c r="H2576" s="17" t="s">
        <v>4533</v>
      </c>
    </row>
    <row r="2577" spans="1:8" x14ac:dyDescent="0.2">
      <c r="A2577" s="3">
        <v>5334</v>
      </c>
      <c r="B2577" s="3" t="s">
        <v>2794</v>
      </c>
      <c r="C2577" s="3" t="s">
        <v>2790</v>
      </c>
      <c r="D2577" s="3" t="s">
        <v>2510</v>
      </c>
      <c r="G2577" s="17">
        <v>8155</v>
      </c>
      <c r="H2577" s="17" t="s">
        <v>4533</v>
      </c>
    </row>
    <row r="2578" spans="1:8" x14ac:dyDescent="0.2">
      <c r="A2578" s="3">
        <v>5463</v>
      </c>
      <c r="B2578" s="3" t="s">
        <v>2795</v>
      </c>
      <c r="C2578" s="3" t="s">
        <v>2790</v>
      </c>
      <c r="D2578" s="3" t="s">
        <v>2510</v>
      </c>
      <c r="G2578" s="17">
        <v>8156</v>
      </c>
      <c r="H2578" s="17" t="s">
        <v>4533</v>
      </c>
    </row>
    <row r="2579" spans="1:8" x14ac:dyDescent="0.2">
      <c r="A2579" s="3">
        <v>5464</v>
      </c>
      <c r="B2579" s="3" t="s">
        <v>2796</v>
      </c>
      <c r="C2579" s="3" t="s">
        <v>2790</v>
      </c>
      <c r="D2579" s="3" t="s">
        <v>2510</v>
      </c>
      <c r="G2579" s="17">
        <v>8157</v>
      </c>
      <c r="H2579" s="17" t="s">
        <v>4533</v>
      </c>
    </row>
    <row r="2580" spans="1:8" x14ac:dyDescent="0.2">
      <c r="A2580" s="3">
        <v>5466</v>
      </c>
      <c r="B2580" s="3" t="s">
        <v>2797</v>
      </c>
      <c r="C2580" s="3" t="s">
        <v>2790</v>
      </c>
      <c r="D2580" s="3" t="s">
        <v>2510</v>
      </c>
      <c r="G2580" s="17">
        <v>8158</v>
      </c>
      <c r="H2580" s="17" t="s">
        <v>4533</v>
      </c>
    </row>
    <row r="2581" spans="1:8" x14ac:dyDescent="0.2">
      <c r="A2581" s="3">
        <v>9320</v>
      </c>
      <c r="B2581" s="3" t="s">
        <v>2798</v>
      </c>
      <c r="C2581" s="3" t="s">
        <v>2798</v>
      </c>
      <c r="D2581" s="3" t="s">
        <v>2799</v>
      </c>
      <c r="G2581" s="17">
        <v>8162</v>
      </c>
      <c r="H2581" s="17" t="s">
        <v>4533</v>
      </c>
    </row>
    <row r="2582" spans="1:8" x14ac:dyDescent="0.2">
      <c r="A2582" s="3">
        <v>9320</v>
      </c>
      <c r="B2582" s="3" t="s">
        <v>2800</v>
      </c>
      <c r="C2582" s="3" t="s">
        <v>2798</v>
      </c>
      <c r="D2582" s="3" t="s">
        <v>2799</v>
      </c>
      <c r="G2582" s="17">
        <v>8164</v>
      </c>
      <c r="H2582" s="17" t="s">
        <v>4533</v>
      </c>
    </row>
    <row r="2583" spans="1:8" x14ac:dyDescent="0.2">
      <c r="A2583" s="3">
        <v>9320</v>
      </c>
      <c r="B2583" s="3" t="s">
        <v>2801</v>
      </c>
      <c r="C2583" s="3" t="s">
        <v>2798</v>
      </c>
      <c r="D2583" s="3" t="s">
        <v>2799</v>
      </c>
      <c r="G2583" s="17">
        <v>8165</v>
      </c>
      <c r="H2583" s="17" t="s">
        <v>4533</v>
      </c>
    </row>
    <row r="2584" spans="1:8" x14ac:dyDescent="0.2">
      <c r="A2584" s="3">
        <v>8582</v>
      </c>
      <c r="B2584" s="3" t="s">
        <v>2802</v>
      </c>
      <c r="C2584" s="3" t="s">
        <v>2802</v>
      </c>
      <c r="D2584" s="3" t="s">
        <v>2799</v>
      </c>
      <c r="G2584" s="17">
        <v>8166</v>
      </c>
      <c r="H2584" s="17" t="s">
        <v>4533</v>
      </c>
    </row>
    <row r="2585" spans="1:8" x14ac:dyDescent="0.2">
      <c r="A2585" s="3">
        <v>9314</v>
      </c>
      <c r="B2585" s="3" t="s">
        <v>2803</v>
      </c>
      <c r="C2585" s="3" t="s">
        <v>2804</v>
      </c>
      <c r="D2585" s="3" t="s">
        <v>2799</v>
      </c>
      <c r="G2585" s="17">
        <v>8172</v>
      </c>
      <c r="H2585" s="17" t="s">
        <v>4533</v>
      </c>
    </row>
    <row r="2586" spans="1:8" x14ac:dyDescent="0.2">
      <c r="A2586" s="3">
        <v>9315</v>
      </c>
      <c r="B2586" s="3" t="s">
        <v>2805</v>
      </c>
      <c r="C2586" s="3" t="s">
        <v>2804</v>
      </c>
      <c r="D2586" s="3" t="s">
        <v>2799</v>
      </c>
      <c r="G2586" s="17">
        <v>8173</v>
      </c>
      <c r="H2586" s="17" t="s">
        <v>4533</v>
      </c>
    </row>
    <row r="2587" spans="1:8" x14ac:dyDescent="0.2">
      <c r="A2587" s="3">
        <v>9315</v>
      </c>
      <c r="B2587" s="3" t="s">
        <v>2806</v>
      </c>
      <c r="C2587" s="3" t="s">
        <v>2804</v>
      </c>
      <c r="D2587" s="3" t="s">
        <v>2799</v>
      </c>
      <c r="G2587" s="17">
        <v>8174</v>
      </c>
      <c r="H2587" s="17" t="s">
        <v>4533</v>
      </c>
    </row>
    <row r="2588" spans="1:8" x14ac:dyDescent="0.2">
      <c r="A2588" s="3">
        <v>9322</v>
      </c>
      <c r="B2588" s="3" t="s">
        <v>2804</v>
      </c>
      <c r="C2588" s="3" t="s">
        <v>2804</v>
      </c>
      <c r="D2588" s="3" t="s">
        <v>2799</v>
      </c>
      <c r="G2588" s="17">
        <v>8175</v>
      </c>
      <c r="H2588" s="17" t="s">
        <v>4533</v>
      </c>
    </row>
    <row r="2589" spans="1:8" x14ac:dyDescent="0.2">
      <c r="A2589" s="3">
        <v>8580</v>
      </c>
      <c r="B2589" s="3" t="s">
        <v>2807</v>
      </c>
      <c r="C2589" s="3" t="s">
        <v>2807</v>
      </c>
      <c r="D2589" s="3" t="s">
        <v>2799</v>
      </c>
      <c r="G2589" s="17">
        <v>8180</v>
      </c>
      <c r="H2589" s="17" t="s">
        <v>4533</v>
      </c>
    </row>
    <row r="2590" spans="1:8" x14ac:dyDescent="0.2">
      <c r="A2590" s="3">
        <v>9326</v>
      </c>
      <c r="B2590" s="3" t="s">
        <v>2808</v>
      </c>
      <c r="C2590" s="3" t="s">
        <v>2808</v>
      </c>
      <c r="D2590" s="3" t="s">
        <v>2799</v>
      </c>
      <c r="G2590" s="17">
        <v>8181</v>
      </c>
      <c r="H2590" s="17" t="s">
        <v>4533</v>
      </c>
    </row>
    <row r="2591" spans="1:8" x14ac:dyDescent="0.2">
      <c r="A2591" s="3">
        <v>8593</v>
      </c>
      <c r="B2591" s="3" t="s">
        <v>2809</v>
      </c>
      <c r="C2591" s="3" t="s">
        <v>2809</v>
      </c>
      <c r="D2591" s="3" t="s">
        <v>2799</v>
      </c>
      <c r="G2591" s="17">
        <v>8182</v>
      </c>
      <c r="H2591" s="17" t="s">
        <v>4533</v>
      </c>
    </row>
    <row r="2592" spans="1:8" x14ac:dyDescent="0.2">
      <c r="A2592" s="3">
        <v>9306</v>
      </c>
      <c r="B2592" s="3" t="s">
        <v>2810</v>
      </c>
      <c r="C2592" s="3" t="s">
        <v>2811</v>
      </c>
      <c r="D2592" s="3" t="s">
        <v>2799</v>
      </c>
      <c r="G2592" s="17">
        <v>8184</v>
      </c>
      <c r="H2592" s="17" t="s">
        <v>4533</v>
      </c>
    </row>
    <row r="2593" spans="1:8" x14ac:dyDescent="0.2">
      <c r="A2593" s="3">
        <v>9325</v>
      </c>
      <c r="B2593" s="3" t="s">
        <v>2812</v>
      </c>
      <c r="C2593" s="3" t="s">
        <v>2811</v>
      </c>
      <c r="D2593" s="3" t="s">
        <v>2799</v>
      </c>
      <c r="G2593" s="17">
        <v>8185</v>
      </c>
      <c r="H2593" s="17" t="s">
        <v>4533</v>
      </c>
    </row>
    <row r="2594" spans="1:8" x14ac:dyDescent="0.2">
      <c r="A2594" s="3">
        <v>8590</v>
      </c>
      <c r="B2594" s="3" t="s">
        <v>2813</v>
      </c>
      <c r="C2594" s="3" t="s">
        <v>2813</v>
      </c>
      <c r="D2594" s="3" t="s">
        <v>2799</v>
      </c>
      <c r="G2594" s="17">
        <v>8187</v>
      </c>
      <c r="H2594" s="17" t="s">
        <v>4533</v>
      </c>
    </row>
    <row r="2595" spans="1:8" x14ac:dyDescent="0.2">
      <c r="A2595" s="3">
        <v>8599</v>
      </c>
      <c r="B2595" s="3" t="s">
        <v>2814</v>
      </c>
      <c r="C2595" s="3" t="s">
        <v>2814</v>
      </c>
      <c r="D2595" s="3" t="s">
        <v>2799</v>
      </c>
      <c r="G2595" s="17">
        <v>8192</v>
      </c>
      <c r="H2595" s="17" t="s">
        <v>4533</v>
      </c>
    </row>
    <row r="2596" spans="1:8" x14ac:dyDescent="0.2">
      <c r="A2596" s="3">
        <v>8580</v>
      </c>
      <c r="B2596" s="3" t="s">
        <v>2815</v>
      </c>
      <c r="C2596" s="3" t="s">
        <v>2815</v>
      </c>
      <c r="D2596" s="3" t="s">
        <v>2799</v>
      </c>
      <c r="G2596" s="17">
        <v>8193</v>
      </c>
      <c r="H2596" s="17" t="s">
        <v>4533</v>
      </c>
    </row>
    <row r="2597" spans="1:8" x14ac:dyDescent="0.2">
      <c r="A2597" s="3">
        <v>8592</v>
      </c>
      <c r="B2597" s="3" t="s">
        <v>2816</v>
      </c>
      <c r="C2597" s="3" t="s">
        <v>2816</v>
      </c>
      <c r="D2597" s="3" t="s">
        <v>2799</v>
      </c>
      <c r="G2597" s="17">
        <v>8194</v>
      </c>
      <c r="H2597" s="17" t="s">
        <v>4533</v>
      </c>
    </row>
    <row r="2598" spans="1:8" x14ac:dyDescent="0.2">
      <c r="A2598" s="3">
        <v>8580</v>
      </c>
      <c r="B2598" s="3" t="s">
        <v>2817</v>
      </c>
      <c r="C2598" s="3" t="s">
        <v>2817</v>
      </c>
      <c r="D2598" s="3" t="s">
        <v>2799</v>
      </c>
      <c r="G2598" s="17">
        <v>8195</v>
      </c>
      <c r="H2598" s="17" t="s">
        <v>4533</v>
      </c>
    </row>
    <row r="2599" spans="1:8" x14ac:dyDescent="0.2">
      <c r="A2599" s="3">
        <v>8580</v>
      </c>
      <c r="B2599" s="3" t="s">
        <v>2818</v>
      </c>
      <c r="C2599" s="3" t="s">
        <v>2817</v>
      </c>
      <c r="D2599" s="3" t="s">
        <v>2799</v>
      </c>
      <c r="G2599" s="17">
        <v>8196</v>
      </c>
      <c r="H2599" s="17" t="s">
        <v>4549</v>
      </c>
    </row>
    <row r="2600" spans="1:8" x14ac:dyDescent="0.2">
      <c r="A2600" s="3">
        <v>8580</v>
      </c>
      <c r="B2600" s="3" t="s">
        <v>2819</v>
      </c>
      <c r="C2600" s="3" t="s">
        <v>2817</v>
      </c>
      <c r="D2600" s="3" t="s">
        <v>2799</v>
      </c>
      <c r="G2600" s="17">
        <v>8197</v>
      </c>
      <c r="H2600" s="17" t="s">
        <v>4549</v>
      </c>
    </row>
    <row r="2601" spans="1:8" x14ac:dyDescent="0.2">
      <c r="A2601" s="3">
        <v>8581</v>
      </c>
      <c r="B2601" s="3" t="s">
        <v>2820</v>
      </c>
      <c r="C2601" s="3" t="s">
        <v>2817</v>
      </c>
      <c r="D2601" s="3" t="s">
        <v>2799</v>
      </c>
      <c r="G2601" s="17">
        <v>8200</v>
      </c>
      <c r="H2601" s="17" t="s">
        <v>4549</v>
      </c>
    </row>
    <row r="2602" spans="1:8" x14ac:dyDescent="0.2">
      <c r="A2602" s="3">
        <v>8587</v>
      </c>
      <c r="B2602" s="3" t="s">
        <v>2821</v>
      </c>
      <c r="C2602" s="3" t="s">
        <v>2817</v>
      </c>
      <c r="D2602" s="3" t="s">
        <v>2799</v>
      </c>
      <c r="G2602" s="17">
        <v>8203</v>
      </c>
      <c r="H2602" s="17" t="s">
        <v>4549</v>
      </c>
    </row>
    <row r="2603" spans="1:8" x14ac:dyDescent="0.2">
      <c r="A2603" s="3">
        <v>9220</v>
      </c>
      <c r="B2603" s="3" t="s">
        <v>2822</v>
      </c>
      <c r="C2603" s="3" t="s">
        <v>2822</v>
      </c>
      <c r="D2603" s="3" t="s">
        <v>2799</v>
      </c>
      <c r="G2603" s="17">
        <v>8207</v>
      </c>
      <c r="H2603" s="17" t="s">
        <v>4549</v>
      </c>
    </row>
    <row r="2604" spans="1:8" x14ac:dyDescent="0.2">
      <c r="A2604" s="3">
        <v>9223</v>
      </c>
      <c r="B2604" s="3" t="s">
        <v>2823</v>
      </c>
      <c r="C2604" s="3" t="s">
        <v>2822</v>
      </c>
      <c r="D2604" s="3" t="s">
        <v>2799</v>
      </c>
      <c r="G2604" s="17">
        <v>8208</v>
      </c>
      <c r="H2604" s="17" t="s">
        <v>4549</v>
      </c>
    </row>
    <row r="2605" spans="1:8" x14ac:dyDescent="0.2">
      <c r="A2605" s="3">
        <v>9223</v>
      </c>
      <c r="B2605" s="3" t="s">
        <v>2824</v>
      </c>
      <c r="C2605" s="3" t="s">
        <v>2822</v>
      </c>
      <c r="D2605" s="3" t="s">
        <v>2799</v>
      </c>
      <c r="G2605" s="17">
        <v>8212</v>
      </c>
      <c r="H2605" s="17" t="s">
        <v>4549</v>
      </c>
    </row>
    <row r="2606" spans="1:8" x14ac:dyDescent="0.2">
      <c r="A2606" s="3">
        <v>8586</v>
      </c>
      <c r="B2606" s="3" t="s">
        <v>2825</v>
      </c>
      <c r="C2606" s="3" t="s">
        <v>2825</v>
      </c>
      <c r="D2606" s="3" t="s">
        <v>2799</v>
      </c>
      <c r="G2606" s="17">
        <v>8213</v>
      </c>
      <c r="H2606" s="17" t="s">
        <v>4549</v>
      </c>
    </row>
    <row r="2607" spans="1:8" x14ac:dyDescent="0.2">
      <c r="A2607" s="3">
        <v>8586</v>
      </c>
      <c r="B2607" s="3" t="s">
        <v>2826</v>
      </c>
      <c r="C2607" s="3" t="s">
        <v>2825</v>
      </c>
      <c r="D2607" s="3" t="s">
        <v>2799</v>
      </c>
      <c r="G2607" s="17">
        <v>8214</v>
      </c>
      <c r="H2607" s="17" t="s">
        <v>4549</v>
      </c>
    </row>
    <row r="2608" spans="1:8" x14ac:dyDescent="0.2">
      <c r="A2608" s="3">
        <v>8586</v>
      </c>
      <c r="B2608" s="3" t="s">
        <v>2827</v>
      </c>
      <c r="C2608" s="3" t="s">
        <v>2825</v>
      </c>
      <c r="D2608" s="3" t="s">
        <v>2799</v>
      </c>
      <c r="G2608" s="17">
        <v>8215</v>
      </c>
      <c r="H2608" s="17" t="s">
        <v>4549</v>
      </c>
    </row>
    <row r="2609" spans="1:8" x14ac:dyDescent="0.2">
      <c r="A2609" s="3">
        <v>8586</v>
      </c>
      <c r="B2609" s="3" t="s">
        <v>2828</v>
      </c>
      <c r="C2609" s="3" t="s">
        <v>2825</v>
      </c>
      <c r="D2609" s="3" t="s">
        <v>2799</v>
      </c>
      <c r="G2609" s="17">
        <v>8216</v>
      </c>
      <c r="H2609" s="17" t="s">
        <v>4549</v>
      </c>
    </row>
    <row r="2610" spans="1:8" x14ac:dyDescent="0.2">
      <c r="A2610" s="3">
        <v>8586</v>
      </c>
      <c r="B2610" s="3" t="s">
        <v>2829</v>
      </c>
      <c r="C2610" s="3" t="s">
        <v>2825</v>
      </c>
      <c r="D2610" s="3" t="s">
        <v>2799</v>
      </c>
      <c r="G2610" s="17">
        <v>8217</v>
      </c>
      <c r="H2610" s="17" t="s">
        <v>4549</v>
      </c>
    </row>
    <row r="2611" spans="1:8" x14ac:dyDescent="0.2">
      <c r="A2611" s="3">
        <v>8586</v>
      </c>
      <c r="B2611" s="3" t="s">
        <v>2830</v>
      </c>
      <c r="C2611" s="3" t="s">
        <v>2825</v>
      </c>
      <c r="D2611" s="3" t="s">
        <v>2799</v>
      </c>
      <c r="G2611" s="17">
        <v>8218</v>
      </c>
      <c r="H2611" s="17" t="s">
        <v>4549</v>
      </c>
    </row>
    <row r="2612" spans="1:8" x14ac:dyDescent="0.2">
      <c r="A2612" s="3">
        <v>9213</v>
      </c>
      <c r="B2612" s="3" t="s">
        <v>2831</v>
      </c>
      <c r="C2612" s="3" t="s">
        <v>2832</v>
      </c>
      <c r="D2612" s="3" t="s">
        <v>2799</v>
      </c>
      <c r="G2612" s="17">
        <v>8219</v>
      </c>
      <c r="H2612" s="17" t="s">
        <v>4549</v>
      </c>
    </row>
    <row r="2613" spans="1:8" x14ac:dyDescent="0.2">
      <c r="A2613" s="3">
        <v>9225</v>
      </c>
      <c r="B2613" s="3" t="s">
        <v>2833</v>
      </c>
      <c r="C2613" s="3" t="s">
        <v>2832</v>
      </c>
      <c r="D2613" s="3" t="s">
        <v>2799</v>
      </c>
      <c r="G2613" s="17">
        <v>8222</v>
      </c>
      <c r="H2613" s="17" t="s">
        <v>4549</v>
      </c>
    </row>
    <row r="2614" spans="1:8" x14ac:dyDescent="0.2">
      <c r="A2614" s="3">
        <v>9225</v>
      </c>
      <c r="B2614" s="3" t="s">
        <v>2834</v>
      </c>
      <c r="C2614" s="3" t="s">
        <v>2832</v>
      </c>
      <c r="D2614" s="3" t="s">
        <v>2799</v>
      </c>
      <c r="G2614" s="17">
        <v>8223</v>
      </c>
      <c r="H2614" s="17" t="s">
        <v>4549</v>
      </c>
    </row>
    <row r="2615" spans="1:8" x14ac:dyDescent="0.2">
      <c r="A2615" s="3">
        <v>9216</v>
      </c>
      <c r="B2615" s="3" t="s">
        <v>2835</v>
      </c>
      <c r="C2615" s="3" t="s">
        <v>2836</v>
      </c>
      <c r="D2615" s="3" t="s">
        <v>2799</v>
      </c>
      <c r="G2615" s="17">
        <v>8224</v>
      </c>
      <c r="H2615" s="17" t="s">
        <v>4549</v>
      </c>
    </row>
    <row r="2616" spans="1:8" x14ac:dyDescent="0.2">
      <c r="A2616" s="3">
        <v>9216</v>
      </c>
      <c r="B2616" s="3" t="s">
        <v>2836</v>
      </c>
      <c r="C2616" s="3" t="s">
        <v>2836</v>
      </c>
      <c r="D2616" s="3" t="s">
        <v>2799</v>
      </c>
      <c r="G2616" s="17">
        <v>8225</v>
      </c>
      <c r="H2616" s="17" t="s">
        <v>4549</v>
      </c>
    </row>
    <row r="2617" spans="1:8" x14ac:dyDescent="0.2">
      <c r="A2617" s="3">
        <v>9214</v>
      </c>
      <c r="B2617" s="3" t="s">
        <v>2837</v>
      </c>
      <c r="C2617" s="3" t="s">
        <v>2838</v>
      </c>
      <c r="D2617" s="3" t="s">
        <v>2799</v>
      </c>
      <c r="G2617" s="17">
        <v>8226</v>
      </c>
      <c r="H2617" s="17" t="s">
        <v>4549</v>
      </c>
    </row>
    <row r="2618" spans="1:8" x14ac:dyDescent="0.2">
      <c r="A2618" s="3">
        <v>9215</v>
      </c>
      <c r="B2618" s="3" t="s">
        <v>2839</v>
      </c>
      <c r="C2618" s="3" t="s">
        <v>2838</v>
      </c>
      <c r="D2618" s="3" t="s">
        <v>2799</v>
      </c>
      <c r="G2618" s="17">
        <v>8228</v>
      </c>
      <c r="H2618" s="17" t="s">
        <v>4549</v>
      </c>
    </row>
    <row r="2619" spans="1:8" x14ac:dyDescent="0.2">
      <c r="A2619" s="3">
        <v>9215</v>
      </c>
      <c r="B2619" s="3" t="s">
        <v>2840</v>
      </c>
      <c r="C2619" s="3" t="s">
        <v>2838</v>
      </c>
      <c r="D2619" s="3" t="s">
        <v>2799</v>
      </c>
      <c r="G2619" s="17">
        <v>8231</v>
      </c>
      <c r="H2619" s="17" t="s">
        <v>4549</v>
      </c>
    </row>
    <row r="2620" spans="1:8" x14ac:dyDescent="0.2">
      <c r="A2620" s="3">
        <v>9217</v>
      </c>
      <c r="B2620" s="3" t="s">
        <v>2841</v>
      </c>
      <c r="C2620" s="3" t="s">
        <v>2838</v>
      </c>
      <c r="D2620" s="3" t="s">
        <v>2799</v>
      </c>
      <c r="G2620" s="17">
        <v>8232</v>
      </c>
      <c r="H2620" s="17" t="s">
        <v>4549</v>
      </c>
    </row>
    <row r="2621" spans="1:8" x14ac:dyDescent="0.2">
      <c r="A2621" s="3">
        <v>8583</v>
      </c>
      <c r="B2621" s="3" t="s">
        <v>2842</v>
      </c>
      <c r="C2621" s="3" t="s">
        <v>2842</v>
      </c>
      <c r="D2621" s="3" t="s">
        <v>2799</v>
      </c>
      <c r="G2621" s="17">
        <v>8233</v>
      </c>
      <c r="H2621" s="17" t="s">
        <v>4549</v>
      </c>
    </row>
    <row r="2622" spans="1:8" x14ac:dyDescent="0.2">
      <c r="A2622" s="3">
        <v>8583</v>
      </c>
      <c r="B2622" s="3" t="s">
        <v>2843</v>
      </c>
      <c r="C2622" s="3" t="s">
        <v>2842</v>
      </c>
      <c r="D2622" s="3" t="s">
        <v>2799</v>
      </c>
      <c r="G2622" s="17">
        <v>8234</v>
      </c>
      <c r="H2622" s="17" t="s">
        <v>4549</v>
      </c>
    </row>
    <row r="2623" spans="1:8" x14ac:dyDescent="0.2">
      <c r="A2623" s="3">
        <v>8583</v>
      </c>
      <c r="B2623" s="3" t="s">
        <v>2844</v>
      </c>
      <c r="C2623" s="3" t="s">
        <v>2842</v>
      </c>
      <c r="D2623" s="3" t="s">
        <v>2799</v>
      </c>
      <c r="G2623" s="17">
        <v>8235</v>
      </c>
      <c r="H2623" s="17" t="s">
        <v>4549</v>
      </c>
    </row>
    <row r="2624" spans="1:8" x14ac:dyDescent="0.2">
      <c r="A2624" s="3">
        <v>8588</v>
      </c>
      <c r="B2624" s="3" t="s">
        <v>2845</v>
      </c>
      <c r="C2624" s="3" t="s">
        <v>2846</v>
      </c>
      <c r="D2624" s="3" t="s">
        <v>2799</v>
      </c>
      <c r="G2624" s="17">
        <v>8236</v>
      </c>
      <c r="H2624" s="17" t="s">
        <v>4549</v>
      </c>
    </row>
    <row r="2625" spans="1:8" x14ac:dyDescent="0.2">
      <c r="A2625" s="3">
        <v>8589</v>
      </c>
      <c r="B2625" s="3" t="s">
        <v>2847</v>
      </c>
      <c r="C2625" s="3" t="s">
        <v>2846</v>
      </c>
      <c r="D2625" s="3" t="s">
        <v>2799</v>
      </c>
      <c r="G2625" s="17">
        <v>8239</v>
      </c>
      <c r="H2625" s="17" t="s">
        <v>4549</v>
      </c>
    </row>
    <row r="2626" spans="1:8" x14ac:dyDescent="0.2">
      <c r="A2626" s="3">
        <v>8254</v>
      </c>
      <c r="B2626" s="3" t="s">
        <v>2848</v>
      </c>
      <c r="C2626" s="3" t="s">
        <v>2849</v>
      </c>
      <c r="D2626" s="3" t="s">
        <v>2799</v>
      </c>
      <c r="G2626" s="17">
        <v>8240</v>
      </c>
      <c r="H2626" s="17" t="s">
        <v>4549</v>
      </c>
    </row>
    <row r="2627" spans="1:8" x14ac:dyDescent="0.2">
      <c r="A2627" s="3">
        <v>8255</v>
      </c>
      <c r="B2627" s="3" t="s">
        <v>2850</v>
      </c>
      <c r="C2627" s="3" t="s">
        <v>2849</v>
      </c>
      <c r="D2627" s="3" t="s">
        <v>2799</v>
      </c>
      <c r="G2627" s="17">
        <v>8241</v>
      </c>
      <c r="H2627" s="17" t="s">
        <v>4549</v>
      </c>
    </row>
    <row r="2628" spans="1:8" x14ac:dyDescent="0.2">
      <c r="A2628" s="3">
        <v>8253</v>
      </c>
      <c r="B2628" s="3" t="s">
        <v>2851</v>
      </c>
      <c r="C2628" s="3" t="s">
        <v>2851</v>
      </c>
      <c r="D2628" s="3" t="s">
        <v>2799</v>
      </c>
      <c r="G2628" s="17">
        <v>8242</v>
      </c>
      <c r="H2628" s="17" t="s">
        <v>4549</v>
      </c>
    </row>
    <row r="2629" spans="1:8" x14ac:dyDescent="0.2">
      <c r="A2629" s="3">
        <v>8253</v>
      </c>
      <c r="B2629" s="3" t="s">
        <v>2852</v>
      </c>
      <c r="C2629" s="3" t="s">
        <v>2851</v>
      </c>
      <c r="D2629" s="3" t="s">
        <v>2799</v>
      </c>
      <c r="G2629" s="17">
        <v>8243</v>
      </c>
      <c r="H2629" s="17" t="s">
        <v>4549</v>
      </c>
    </row>
    <row r="2630" spans="1:8" x14ac:dyDescent="0.2">
      <c r="A2630" s="3">
        <v>8252</v>
      </c>
      <c r="B2630" s="3" t="s">
        <v>2853</v>
      </c>
      <c r="C2630" s="3" t="s">
        <v>2854</v>
      </c>
      <c r="D2630" s="3" t="s">
        <v>2799</v>
      </c>
      <c r="G2630" s="17">
        <v>8245</v>
      </c>
      <c r="H2630" s="17" t="s">
        <v>4549</v>
      </c>
    </row>
    <row r="2631" spans="1:8" x14ac:dyDescent="0.2">
      <c r="A2631" s="3">
        <v>8355</v>
      </c>
      <c r="B2631" s="3" t="s">
        <v>2855</v>
      </c>
      <c r="C2631" s="3" t="s">
        <v>2855</v>
      </c>
      <c r="D2631" s="3" t="s">
        <v>2799</v>
      </c>
      <c r="G2631" s="17">
        <v>8246</v>
      </c>
      <c r="H2631" s="17" t="s">
        <v>4549</v>
      </c>
    </row>
    <row r="2632" spans="1:8" x14ac:dyDescent="0.2">
      <c r="A2632" s="3">
        <v>8356</v>
      </c>
      <c r="B2632" s="3" t="s">
        <v>2856</v>
      </c>
      <c r="C2632" s="3" t="s">
        <v>2855</v>
      </c>
      <c r="D2632" s="3" t="s">
        <v>2799</v>
      </c>
      <c r="G2632" s="17">
        <v>8247</v>
      </c>
      <c r="H2632" s="17" t="s">
        <v>4549</v>
      </c>
    </row>
    <row r="2633" spans="1:8" x14ac:dyDescent="0.2">
      <c r="A2633" s="3">
        <v>8357</v>
      </c>
      <c r="B2633" s="3" t="s">
        <v>2857</v>
      </c>
      <c r="C2633" s="3" t="s">
        <v>2855</v>
      </c>
      <c r="D2633" s="3" t="s">
        <v>2799</v>
      </c>
      <c r="G2633" s="17">
        <v>8248</v>
      </c>
      <c r="H2633" s="17" t="s">
        <v>4549</v>
      </c>
    </row>
    <row r="2634" spans="1:8" x14ac:dyDescent="0.2">
      <c r="A2634" s="3">
        <v>8522</v>
      </c>
      <c r="B2634" s="3" t="s">
        <v>2858</v>
      </c>
      <c r="C2634" s="3" t="s">
        <v>2855</v>
      </c>
      <c r="D2634" s="3" t="s">
        <v>2799</v>
      </c>
      <c r="G2634" s="17">
        <v>8252</v>
      </c>
      <c r="H2634" s="17" t="s">
        <v>4549</v>
      </c>
    </row>
    <row r="2635" spans="1:8" x14ac:dyDescent="0.2">
      <c r="A2635" s="3">
        <v>8522</v>
      </c>
      <c r="B2635" s="3" t="s">
        <v>2859</v>
      </c>
      <c r="C2635" s="3" t="s">
        <v>2855</v>
      </c>
      <c r="D2635" s="3" t="s">
        <v>2799</v>
      </c>
      <c r="G2635" s="17">
        <v>8253</v>
      </c>
      <c r="H2635" s="17" t="s">
        <v>4549</v>
      </c>
    </row>
    <row r="2636" spans="1:8" x14ac:dyDescent="0.2">
      <c r="A2636" s="3">
        <v>9547</v>
      </c>
      <c r="B2636" s="3" t="s">
        <v>2860</v>
      </c>
      <c r="C2636" s="3" t="s">
        <v>2855</v>
      </c>
      <c r="D2636" s="3" t="s">
        <v>2799</v>
      </c>
      <c r="G2636" s="17">
        <v>8254</v>
      </c>
      <c r="H2636" s="17" t="s">
        <v>4549</v>
      </c>
    </row>
    <row r="2637" spans="1:8" x14ac:dyDescent="0.2">
      <c r="A2637" s="3">
        <v>8552</v>
      </c>
      <c r="B2637" s="3" t="s">
        <v>2861</v>
      </c>
      <c r="C2637" s="3" t="s">
        <v>2861</v>
      </c>
      <c r="D2637" s="3" t="s">
        <v>2799</v>
      </c>
      <c r="G2637" s="17">
        <v>8255</v>
      </c>
      <c r="H2637" s="17" t="s">
        <v>4549</v>
      </c>
    </row>
    <row r="2638" spans="1:8" x14ac:dyDescent="0.2">
      <c r="A2638" s="3">
        <v>8500</v>
      </c>
      <c r="B2638" s="3" t="s">
        <v>2862</v>
      </c>
      <c r="C2638" s="3" t="s">
        <v>2862</v>
      </c>
      <c r="D2638" s="3" t="s">
        <v>2799</v>
      </c>
      <c r="G2638" s="17">
        <v>8259</v>
      </c>
      <c r="H2638" s="17" t="s">
        <v>4549</v>
      </c>
    </row>
    <row r="2639" spans="1:8" x14ac:dyDescent="0.2">
      <c r="A2639" s="3">
        <v>8500</v>
      </c>
      <c r="B2639" s="3" t="s">
        <v>2863</v>
      </c>
      <c r="C2639" s="3" t="s">
        <v>2862</v>
      </c>
      <c r="D2639" s="3" t="s">
        <v>2799</v>
      </c>
      <c r="G2639" s="17">
        <v>8260</v>
      </c>
      <c r="H2639" s="17" t="s">
        <v>4549</v>
      </c>
    </row>
    <row r="2640" spans="1:8" x14ac:dyDescent="0.2">
      <c r="A2640" s="3">
        <v>8546</v>
      </c>
      <c r="B2640" s="3" t="s">
        <v>2864</v>
      </c>
      <c r="C2640" s="3" t="s">
        <v>2865</v>
      </c>
      <c r="D2640" s="3" t="s">
        <v>2799</v>
      </c>
      <c r="G2640" s="17">
        <v>8261</v>
      </c>
      <c r="H2640" s="17" t="s">
        <v>4549</v>
      </c>
    </row>
    <row r="2641" spans="1:8" x14ac:dyDescent="0.2">
      <c r="A2641" s="3">
        <v>8546</v>
      </c>
      <c r="B2641" s="3" t="s">
        <v>2866</v>
      </c>
      <c r="C2641" s="3" t="s">
        <v>2865</v>
      </c>
      <c r="D2641" s="3" t="s">
        <v>2799</v>
      </c>
      <c r="G2641" s="17">
        <v>8262</v>
      </c>
      <c r="H2641" s="17" t="s">
        <v>4549</v>
      </c>
    </row>
    <row r="2642" spans="1:8" x14ac:dyDescent="0.2">
      <c r="A2642" s="3">
        <v>8547</v>
      </c>
      <c r="B2642" s="3" t="s">
        <v>2865</v>
      </c>
      <c r="C2642" s="3" t="s">
        <v>2865</v>
      </c>
      <c r="D2642" s="3" t="s">
        <v>2799</v>
      </c>
      <c r="G2642" s="17">
        <v>8263</v>
      </c>
      <c r="H2642" s="17" t="s">
        <v>4549</v>
      </c>
    </row>
    <row r="2643" spans="1:8" x14ac:dyDescent="0.2">
      <c r="A2643" s="3">
        <v>8553</v>
      </c>
      <c r="B2643" s="3" t="s">
        <v>2867</v>
      </c>
      <c r="C2643" s="3" t="s">
        <v>2868</v>
      </c>
      <c r="D2643" s="3" t="s">
        <v>2799</v>
      </c>
      <c r="G2643" s="17">
        <v>8264</v>
      </c>
      <c r="H2643" s="17" t="s">
        <v>4549</v>
      </c>
    </row>
    <row r="2644" spans="1:8" x14ac:dyDescent="0.2">
      <c r="A2644" s="3">
        <v>8553</v>
      </c>
      <c r="B2644" s="3" t="s">
        <v>2869</v>
      </c>
      <c r="C2644" s="3" t="s">
        <v>2868</v>
      </c>
      <c r="D2644" s="3" t="s">
        <v>2799</v>
      </c>
      <c r="G2644" s="17">
        <v>8265</v>
      </c>
      <c r="H2644" s="17" t="s">
        <v>4549</v>
      </c>
    </row>
    <row r="2645" spans="1:8" x14ac:dyDescent="0.2">
      <c r="A2645" s="3">
        <v>8553</v>
      </c>
      <c r="B2645" s="3" t="s">
        <v>2868</v>
      </c>
      <c r="C2645" s="3" t="s">
        <v>2868</v>
      </c>
      <c r="D2645" s="3" t="s">
        <v>2799</v>
      </c>
      <c r="G2645" s="17">
        <v>8266</v>
      </c>
      <c r="H2645" s="17" t="s">
        <v>4550</v>
      </c>
    </row>
    <row r="2646" spans="1:8" x14ac:dyDescent="0.2">
      <c r="A2646" s="3">
        <v>8553</v>
      </c>
      <c r="B2646" s="3" t="s">
        <v>2870</v>
      </c>
      <c r="C2646" s="3" t="s">
        <v>2868</v>
      </c>
      <c r="D2646" s="3" t="s">
        <v>2799</v>
      </c>
      <c r="G2646" s="17">
        <v>8267</v>
      </c>
      <c r="H2646" s="17" t="s">
        <v>4550</v>
      </c>
    </row>
    <row r="2647" spans="1:8" x14ac:dyDescent="0.2">
      <c r="A2647" s="3">
        <v>9548</v>
      </c>
      <c r="B2647" s="3" t="s">
        <v>2871</v>
      </c>
      <c r="C2647" s="3" t="s">
        <v>2871</v>
      </c>
      <c r="D2647" s="3" t="s">
        <v>2799</v>
      </c>
      <c r="G2647" s="17">
        <v>8268</v>
      </c>
      <c r="H2647" s="17" t="s">
        <v>4550</v>
      </c>
    </row>
    <row r="2648" spans="1:8" x14ac:dyDescent="0.2">
      <c r="A2648" s="3">
        <v>8525</v>
      </c>
      <c r="B2648" s="3" t="s">
        <v>2872</v>
      </c>
      <c r="C2648" s="3" t="s">
        <v>2873</v>
      </c>
      <c r="D2648" s="3" t="s">
        <v>2799</v>
      </c>
      <c r="G2648" s="17">
        <v>8269</v>
      </c>
      <c r="H2648" s="17" t="s">
        <v>4550</v>
      </c>
    </row>
    <row r="2649" spans="1:8" x14ac:dyDescent="0.2">
      <c r="A2649" s="3">
        <v>8526</v>
      </c>
      <c r="B2649" s="3" t="s">
        <v>2874</v>
      </c>
      <c r="C2649" s="3" t="s">
        <v>2873</v>
      </c>
      <c r="D2649" s="3" t="s">
        <v>2799</v>
      </c>
      <c r="G2649" s="17">
        <v>8272</v>
      </c>
      <c r="H2649" s="17" t="s">
        <v>4550</v>
      </c>
    </row>
    <row r="2650" spans="1:8" x14ac:dyDescent="0.2">
      <c r="A2650" s="3">
        <v>9507</v>
      </c>
      <c r="B2650" s="3" t="s">
        <v>2875</v>
      </c>
      <c r="C2650" s="3" t="s">
        <v>2875</v>
      </c>
      <c r="D2650" s="3" t="s">
        <v>2799</v>
      </c>
      <c r="G2650" s="17">
        <v>8273</v>
      </c>
      <c r="H2650" s="17" t="s">
        <v>4550</v>
      </c>
    </row>
    <row r="2651" spans="1:8" x14ac:dyDescent="0.2">
      <c r="A2651" s="3">
        <v>8512</v>
      </c>
      <c r="B2651" s="3" t="s">
        <v>2876</v>
      </c>
      <c r="C2651" s="3" t="s">
        <v>2876</v>
      </c>
      <c r="D2651" s="3" t="s">
        <v>2799</v>
      </c>
      <c r="G2651" s="17">
        <v>8274</v>
      </c>
      <c r="H2651" s="17" t="s">
        <v>4550</v>
      </c>
    </row>
    <row r="2652" spans="1:8" x14ac:dyDescent="0.2">
      <c r="A2652" s="3">
        <v>8512</v>
      </c>
      <c r="B2652" s="3" t="s">
        <v>2877</v>
      </c>
      <c r="C2652" s="3" t="s">
        <v>2876</v>
      </c>
      <c r="D2652" s="3" t="s">
        <v>2799</v>
      </c>
      <c r="G2652" s="17">
        <v>8280</v>
      </c>
      <c r="H2652" s="17" t="s">
        <v>4550</v>
      </c>
    </row>
    <row r="2653" spans="1:8" x14ac:dyDescent="0.2">
      <c r="A2653" s="3">
        <v>8512</v>
      </c>
      <c r="B2653" s="3" t="s">
        <v>2878</v>
      </c>
      <c r="C2653" s="3" t="s">
        <v>2876</v>
      </c>
      <c r="D2653" s="3" t="s">
        <v>2799</v>
      </c>
      <c r="G2653" s="17">
        <v>8302</v>
      </c>
      <c r="H2653" s="17" t="s">
        <v>4533</v>
      </c>
    </row>
    <row r="2654" spans="1:8" x14ac:dyDescent="0.2">
      <c r="A2654" s="3">
        <v>8524</v>
      </c>
      <c r="B2654" s="3" t="s">
        <v>2879</v>
      </c>
      <c r="C2654" s="3" t="s">
        <v>2880</v>
      </c>
      <c r="D2654" s="3" t="s">
        <v>2799</v>
      </c>
      <c r="G2654" s="17">
        <v>8303</v>
      </c>
      <c r="H2654" s="17" t="s">
        <v>4533</v>
      </c>
    </row>
    <row r="2655" spans="1:8" x14ac:dyDescent="0.2">
      <c r="A2655" s="3">
        <v>8524</v>
      </c>
      <c r="B2655" s="3" t="s">
        <v>2881</v>
      </c>
      <c r="C2655" s="3" t="s">
        <v>2880</v>
      </c>
      <c r="D2655" s="3" t="s">
        <v>2799</v>
      </c>
      <c r="G2655" s="17">
        <v>8304</v>
      </c>
      <c r="H2655" s="17" t="s">
        <v>4534</v>
      </c>
    </row>
    <row r="2656" spans="1:8" x14ac:dyDescent="0.2">
      <c r="A2656" s="3">
        <v>8532</v>
      </c>
      <c r="B2656" s="3" t="s">
        <v>2882</v>
      </c>
      <c r="C2656" s="3" t="s">
        <v>2883</v>
      </c>
      <c r="D2656" s="3" t="s">
        <v>2799</v>
      </c>
      <c r="G2656" s="17">
        <v>8305</v>
      </c>
      <c r="H2656" s="17" t="s">
        <v>4534</v>
      </c>
    </row>
    <row r="2657" spans="1:8" x14ac:dyDescent="0.2">
      <c r="A2657" s="3">
        <v>8532</v>
      </c>
      <c r="B2657" s="3" t="s">
        <v>2884</v>
      </c>
      <c r="C2657" s="3" t="s">
        <v>2883</v>
      </c>
      <c r="D2657" s="3" t="s">
        <v>2799</v>
      </c>
      <c r="G2657" s="17">
        <v>8306</v>
      </c>
      <c r="H2657" s="17" t="s">
        <v>4534</v>
      </c>
    </row>
    <row r="2658" spans="1:8" x14ac:dyDescent="0.2">
      <c r="A2658" s="3">
        <v>8595</v>
      </c>
      <c r="B2658" s="3" t="s">
        <v>2885</v>
      </c>
      <c r="C2658" s="3" t="s">
        <v>2885</v>
      </c>
      <c r="D2658" s="3" t="s">
        <v>2799</v>
      </c>
      <c r="G2658" s="17">
        <v>8307</v>
      </c>
      <c r="H2658" s="17" t="s">
        <v>4534</v>
      </c>
    </row>
    <row r="2659" spans="1:8" x14ac:dyDescent="0.2">
      <c r="A2659" s="3">
        <v>8598</v>
      </c>
      <c r="B2659" s="3" t="s">
        <v>2886</v>
      </c>
      <c r="C2659" s="3" t="s">
        <v>2886</v>
      </c>
      <c r="D2659" s="3" t="s">
        <v>2799</v>
      </c>
      <c r="G2659" s="17">
        <v>8308</v>
      </c>
      <c r="H2659" s="17" t="s">
        <v>4534</v>
      </c>
    </row>
    <row r="2660" spans="1:8" x14ac:dyDescent="0.2">
      <c r="A2660" s="3">
        <v>8272</v>
      </c>
      <c r="B2660" s="3" t="s">
        <v>2887</v>
      </c>
      <c r="C2660" s="3" t="s">
        <v>2887</v>
      </c>
      <c r="D2660" s="3" t="s">
        <v>2799</v>
      </c>
      <c r="G2660" s="17">
        <v>8309</v>
      </c>
      <c r="H2660" s="17" t="s">
        <v>4533</v>
      </c>
    </row>
    <row r="2661" spans="1:8" x14ac:dyDescent="0.2">
      <c r="A2661" s="3">
        <v>8273</v>
      </c>
      <c r="B2661" s="3" t="s">
        <v>2888</v>
      </c>
      <c r="C2661" s="3" t="s">
        <v>2887</v>
      </c>
      <c r="D2661" s="3" t="s">
        <v>2799</v>
      </c>
      <c r="G2661" s="17">
        <v>8310</v>
      </c>
      <c r="H2661" s="17" t="s">
        <v>4534</v>
      </c>
    </row>
    <row r="2662" spans="1:8" x14ac:dyDescent="0.2">
      <c r="A2662" s="3">
        <v>8274</v>
      </c>
      <c r="B2662" s="3" t="s">
        <v>2889</v>
      </c>
      <c r="C2662" s="3" t="s">
        <v>2889</v>
      </c>
      <c r="D2662" s="3" t="s">
        <v>2799</v>
      </c>
      <c r="G2662" s="17">
        <v>8311</v>
      </c>
      <c r="H2662" s="17" t="s">
        <v>4533</v>
      </c>
    </row>
    <row r="2663" spans="1:8" x14ac:dyDescent="0.2">
      <c r="A2663" s="3">
        <v>8594</v>
      </c>
      <c r="B2663" s="3" t="s">
        <v>2890</v>
      </c>
      <c r="C2663" s="3" t="s">
        <v>2890</v>
      </c>
      <c r="D2663" s="3" t="s">
        <v>2799</v>
      </c>
      <c r="G2663" s="17">
        <v>8312</v>
      </c>
      <c r="H2663" s="17" t="s">
        <v>4533</v>
      </c>
    </row>
    <row r="2664" spans="1:8" x14ac:dyDescent="0.2">
      <c r="A2664" s="3">
        <v>8565</v>
      </c>
      <c r="B2664" s="3" t="s">
        <v>2891</v>
      </c>
      <c r="C2664" s="3" t="s">
        <v>2892</v>
      </c>
      <c r="D2664" s="3" t="s">
        <v>2799</v>
      </c>
      <c r="G2664" s="17">
        <v>8314</v>
      </c>
      <c r="H2664" s="17" t="s">
        <v>4534</v>
      </c>
    </row>
    <row r="2665" spans="1:8" x14ac:dyDescent="0.2">
      <c r="A2665" s="3">
        <v>8566</v>
      </c>
      <c r="B2665" s="3" t="s">
        <v>2893</v>
      </c>
      <c r="C2665" s="3" t="s">
        <v>2892</v>
      </c>
      <c r="D2665" s="3" t="s">
        <v>2799</v>
      </c>
      <c r="G2665" s="17">
        <v>8315</v>
      </c>
      <c r="H2665" s="17" t="s">
        <v>4534</v>
      </c>
    </row>
    <row r="2666" spans="1:8" x14ac:dyDescent="0.2">
      <c r="A2666" s="3">
        <v>8566</v>
      </c>
      <c r="B2666" s="3" t="s">
        <v>2894</v>
      </c>
      <c r="C2666" s="3" t="s">
        <v>2892</v>
      </c>
      <c r="D2666" s="3" t="s">
        <v>2799</v>
      </c>
      <c r="G2666" s="17">
        <v>8317</v>
      </c>
      <c r="H2666" s="17" t="s">
        <v>4534</v>
      </c>
    </row>
    <row r="2667" spans="1:8" x14ac:dyDescent="0.2">
      <c r="A2667" s="3">
        <v>8566</v>
      </c>
      <c r="B2667" s="3" t="s">
        <v>2895</v>
      </c>
      <c r="C2667" s="3" t="s">
        <v>2892</v>
      </c>
      <c r="D2667" s="3" t="s">
        <v>2799</v>
      </c>
      <c r="G2667" s="17">
        <v>8320</v>
      </c>
      <c r="H2667" s="17" t="s">
        <v>4534</v>
      </c>
    </row>
    <row r="2668" spans="1:8" x14ac:dyDescent="0.2">
      <c r="A2668" s="3">
        <v>8566</v>
      </c>
      <c r="B2668" s="3" t="s">
        <v>2896</v>
      </c>
      <c r="C2668" s="3" t="s">
        <v>2892</v>
      </c>
      <c r="D2668" s="3" t="s">
        <v>2799</v>
      </c>
      <c r="G2668" s="17">
        <v>8322</v>
      </c>
      <c r="H2668" s="17" t="s">
        <v>4534</v>
      </c>
    </row>
    <row r="2669" spans="1:8" x14ac:dyDescent="0.2">
      <c r="A2669" s="3">
        <v>8573</v>
      </c>
      <c r="B2669" s="3" t="s">
        <v>2897</v>
      </c>
      <c r="C2669" s="3" t="s">
        <v>2892</v>
      </c>
      <c r="D2669" s="3" t="s">
        <v>2799</v>
      </c>
      <c r="G2669" s="17">
        <v>8330</v>
      </c>
      <c r="H2669" s="17" t="s">
        <v>4534</v>
      </c>
    </row>
    <row r="2670" spans="1:8" x14ac:dyDescent="0.2">
      <c r="A2670" s="3">
        <v>8573</v>
      </c>
      <c r="B2670" s="3" t="s">
        <v>2898</v>
      </c>
      <c r="C2670" s="3" t="s">
        <v>2892</v>
      </c>
      <c r="D2670" s="3" t="s">
        <v>2799</v>
      </c>
      <c r="G2670" s="17">
        <v>8331</v>
      </c>
      <c r="H2670" s="17" t="s">
        <v>4534</v>
      </c>
    </row>
    <row r="2671" spans="1:8" x14ac:dyDescent="0.2">
      <c r="A2671" s="3">
        <v>8573</v>
      </c>
      <c r="B2671" s="3" t="s">
        <v>2899</v>
      </c>
      <c r="C2671" s="3" t="s">
        <v>2892</v>
      </c>
      <c r="D2671" s="3" t="s">
        <v>2799</v>
      </c>
      <c r="G2671" s="17">
        <v>8332</v>
      </c>
      <c r="H2671" s="17" t="s">
        <v>4534</v>
      </c>
    </row>
    <row r="2672" spans="1:8" x14ac:dyDescent="0.2">
      <c r="A2672" s="3">
        <v>8280</v>
      </c>
      <c r="B2672" s="3" t="s">
        <v>2900</v>
      </c>
      <c r="C2672" s="3" t="s">
        <v>2900</v>
      </c>
      <c r="D2672" s="3" t="s">
        <v>2799</v>
      </c>
      <c r="G2672" s="17">
        <v>8335</v>
      </c>
      <c r="H2672" s="17" t="s">
        <v>4534</v>
      </c>
    </row>
    <row r="2673" spans="1:8" x14ac:dyDescent="0.2">
      <c r="A2673" s="3">
        <v>8585</v>
      </c>
      <c r="B2673" s="3" t="s">
        <v>2901</v>
      </c>
      <c r="C2673" s="3" t="s">
        <v>2901</v>
      </c>
      <c r="D2673" s="3" t="s">
        <v>2799</v>
      </c>
      <c r="G2673" s="17">
        <v>8340</v>
      </c>
      <c r="H2673" s="17" t="s">
        <v>4534</v>
      </c>
    </row>
    <row r="2674" spans="1:8" x14ac:dyDescent="0.2">
      <c r="A2674" s="3">
        <v>8585</v>
      </c>
      <c r="B2674" s="3" t="s">
        <v>2902</v>
      </c>
      <c r="C2674" s="3" t="s">
        <v>2901</v>
      </c>
      <c r="D2674" s="3" t="s">
        <v>2799</v>
      </c>
      <c r="G2674" s="17">
        <v>8342</v>
      </c>
      <c r="H2674" s="17" t="s">
        <v>4534</v>
      </c>
    </row>
    <row r="2675" spans="1:8" x14ac:dyDescent="0.2">
      <c r="A2675" s="3">
        <v>8585</v>
      </c>
      <c r="B2675" s="3" t="s">
        <v>2903</v>
      </c>
      <c r="C2675" s="3" t="s">
        <v>2901</v>
      </c>
      <c r="D2675" s="3" t="s">
        <v>2799</v>
      </c>
      <c r="G2675" s="17">
        <v>8344</v>
      </c>
      <c r="H2675" s="17" t="s">
        <v>4534</v>
      </c>
    </row>
    <row r="2676" spans="1:8" x14ac:dyDescent="0.2">
      <c r="A2676" s="3">
        <v>8585</v>
      </c>
      <c r="B2676" s="3" t="s">
        <v>2904</v>
      </c>
      <c r="C2676" s="3" t="s">
        <v>2901</v>
      </c>
      <c r="D2676" s="3" t="s">
        <v>2799</v>
      </c>
      <c r="G2676" s="17">
        <v>8345</v>
      </c>
      <c r="H2676" s="17" t="s">
        <v>4534</v>
      </c>
    </row>
    <row r="2677" spans="1:8" x14ac:dyDescent="0.2">
      <c r="A2677" s="3">
        <v>8574</v>
      </c>
      <c r="B2677" s="3" t="s">
        <v>2905</v>
      </c>
      <c r="C2677" s="3" t="s">
        <v>2906</v>
      </c>
      <c r="D2677" s="3" t="s">
        <v>2799</v>
      </c>
      <c r="G2677" s="17">
        <v>8352</v>
      </c>
      <c r="H2677" s="17" t="s">
        <v>4533</v>
      </c>
    </row>
    <row r="2678" spans="1:8" x14ac:dyDescent="0.2">
      <c r="A2678" s="3">
        <v>8574</v>
      </c>
      <c r="B2678" s="3" t="s">
        <v>2907</v>
      </c>
      <c r="C2678" s="3" t="s">
        <v>2906</v>
      </c>
      <c r="D2678" s="3" t="s">
        <v>2799</v>
      </c>
      <c r="G2678" s="17">
        <v>8353</v>
      </c>
      <c r="H2678" s="17" t="s">
        <v>4533</v>
      </c>
    </row>
    <row r="2679" spans="1:8" x14ac:dyDescent="0.2">
      <c r="A2679" s="3">
        <v>8574</v>
      </c>
      <c r="B2679" s="3" t="s">
        <v>2906</v>
      </c>
      <c r="C2679" s="3" t="s">
        <v>2906</v>
      </c>
      <c r="D2679" s="3" t="s">
        <v>2799</v>
      </c>
      <c r="G2679" s="17">
        <v>8354</v>
      </c>
      <c r="H2679" s="17" t="s">
        <v>4533</v>
      </c>
    </row>
    <row r="2680" spans="1:8" x14ac:dyDescent="0.2">
      <c r="A2680" s="3">
        <v>8574</v>
      </c>
      <c r="B2680" s="3" t="s">
        <v>2906</v>
      </c>
      <c r="C2680" s="3" t="s">
        <v>2906</v>
      </c>
      <c r="D2680" s="3" t="s">
        <v>2799</v>
      </c>
      <c r="G2680" s="17">
        <v>8355</v>
      </c>
      <c r="H2680" s="17" t="s">
        <v>4533</v>
      </c>
    </row>
    <row r="2681" spans="1:8" x14ac:dyDescent="0.2">
      <c r="A2681" s="3">
        <v>8574</v>
      </c>
      <c r="B2681" s="3" t="s">
        <v>2908</v>
      </c>
      <c r="C2681" s="3" t="s">
        <v>2906</v>
      </c>
      <c r="D2681" s="3" t="s">
        <v>2799</v>
      </c>
      <c r="G2681" s="17">
        <v>8356</v>
      </c>
      <c r="H2681" s="17" t="s">
        <v>4534</v>
      </c>
    </row>
    <row r="2682" spans="1:8" x14ac:dyDescent="0.2">
      <c r="A2682" s="3">
        <v>8596</v>
      </c>
      <c r="B2682" s="3" t="s">
        <v>2909</v>
      </c>
      <c r="C2682" s="3" t="s">
        <v>2910</v>
      </c>
      <c r="D2682" s="3" t="s">
        <v>2799</v>
      </c>
      <c r="G2682" s="17">
        <v>8357</v>
      </c>
      <c r="H2682" s="17" t="s">
        <v>4534</v>
      </c>
    </row>
    <row r="2683" spans="1:8" x14ac:dyDescent="0.2">
      <c r="A2683" s="3">
        <v>8596</v>
      </c>
      <c r="B2683" s="3" t="s">
        <v>2910</v>
      </c>
      <c r="C2683" s="3" t="s">
        <v>2910</v>
      </c>
      <c r="D2683" s="3" t="s">
        <v>2799</v>
      </c>
      <c r="G2683" s="17">
        <v>8360</v>
      </c>
      <c r="H2683" s="17" t="s">
        <v>4550</v>
      </c>
    </row>
    <row r="2684" spans="1:8" x14ac:dyDescent="0.2">
      <c r="A2684" s="3">
        <v>8597</v>
      </c>
      <c r="B2684" s="3" t="s">
        <v>2911</v>
      </c>
      <c r="C2684" s="3" t="s">
        <v>2910</v>
      </c>
      <c r="D2684" s="3" t="s">
        <v>2799</v>
      </c>
      <c r="G2684" s="17">
        <v>8362</v>
      </c>
      <c r="H2684" s="17" t="s">
        <v>4534</v>
      </c>
    </row>
    <row r="2685" spans="1:8" x14ac:dyDescent="0.2">
      <c r="A2685" s="3">
        <v>8274</v>
      </c>
      <c r="B2685" s="3" t="s">
        <v>2912</v>
      </c>
      <c r="C2685" s="3" t="s">
        <v>2912</v>
      </c>
      <c r="D2685" s="3" t="s">
        <v>2799</v>
      </c>
      <c r="G2685" s="17">
        <v>8363</v>
      </c>
      <c r="H2685" s="17" t="s">
        <v>4534</v>
      </c>
    </row>
    <row r="2686" spans="1:8" x14ac:dyDescent="0.2">
      <c r="A2686" s="3">
        <v>8564</v>
      </c>
      <c r="B2686" s="3" t="s">
        <v>2913</v>
      </c>
      <c r="C2686" s="3" t="s">
        <v>2914</v>
      </c>
      <c r="D2686" s="3" t="s">
        <v>2799</v>
      </c>
      <c r="G2686" s="17">
        <v>8370</v>
      </c>
      <c r="H2686" s="17" t="s">
        <v>4550</v>
      </c>
    </row>
    <row r="2687" spans="1:8" x14ac:dyDescent="0.2">
      <c r="A2687" s="3">
        <v>8564</v>
      </c>
      <c r="B2687" s="3" t="s">
        <v>2915</v>
      </c>
      <c r="C2687" s="3" t="s">
        <v>2914</v>
      </c>
      <c r="D2687" s="3" t="s">
        <v>2799</v>
      </c>
      <c r="G2687" s="17">
        <v>8371</v>
      </c>
      <c r="H2687" s="17" t="s">
        <v>4550</v>
      </c>
    </row>
    <row r="2688" spans="1:8" x14ac:dyDescent="0.2">
      <c r="A2688" s="3">
        <v>8564</v>
      </c>
      <c r="B2688" s="3" t="s">
        <v>2916</v>
      </c>
      <c r="C2688" s="3" t="s">
        <v>2914</v>
      </c>
      <c r="D2688" s="3" t="s">
        <v>2799</v>
      </c>
      <c r="G2688" s="17">
        <v>8372</v>
      </c>
      <c r="H2688" s="17" t="s">
        <v>4550</v>
      </c>
    </row>
    <row r="2689" spans="1:8" x14ac:dyDescent="0.2">
      <c r="A2689" s="3">
        <v>8564</v>
      </c>
      <c r="B2689" s="3" t="s">
        <v>2914</v>
      </c>
      <c r="C2689" s="3" t="s">
        <v>2914</v>
      </c>
      <c r="D2689" s="3" t="s">
        <v>2799</v>
      </c>
      <c r="G2689" s="17">
        <v>8374</v>
      </c>
      <c r="H2689" s="17" t="s">
        <v>4534</v>
      </c>
    </row>
    <row r="2690" spans="1:8" x14ac:dyDescent="0.2">
      <c r="A2690" s="3">
        <v>8564</v>
      </c>
      <c r="B2690" s="3" t="s">
        <v>2917</v>
      </c>
      <c r="C2690" s="3" t="s">
        <v>2914</v>
      </c>
      <c r="D2690" s="3" t="s">
        <v>2799</v>
      </c>
      <c r="G2690" s="17">
        <v>8376</v>
      </c>
      <c r="H2690" s="17" t="s">
        <v>4534</v>
      </c>
    </row>
    <row r="2691" spans="1:8" x14ac:dyDescent="0.2">
      <c r="A2691" s="3">
        <v>8564</v>
      </c>
      <c r="B2691" s="3" t="s">
        <v>2918</v>
      </c>
      <c r="C2691" s="3" t="s">
        <v>2914</v>
      </c>
      <c r="D2691" s="3" t="s">
        <v>2799</v>
      </c>
      <c r="G2691" s="17">
        <v>8400</v>
      </c>
      <c r="H2691" s="17" t="s">
        <v>4533</v>
      </c>
    </row>
    <row r="2692" spans="1:8" x14ac:dyDescent="0.2">
      <c r="A2692" s="3">
        <v>8564</v>
      </c>
      <c r="B2692" s="3" t="s">
        <v>2919</v>
      </c>
      <c r="C2692" s="3" t="s">
        <v>2914</v>
      </c>
      <c r="D2692" s="3" t="s">
        <v>2799</v>
      </c>
      <c r="G2692" s="17">
        <v>8404</v>
      </c>
      <c r="H2692" s="17" t="s">
        <v>4533</v>
      </c>
    </row>
    <row r="2693" spans="1:8" x14ac:dyDescent="0.2">
      <c r="A2693" s="3">
        <v>9556</v>
      </c>
      <c r="B2693" s="3" t="s">
        <v>2920</v>
      </c>
      <c r="C2693" s="3" t="s">
        <v>2920</v>
      </c>
      <c r="D2693" s="3" t="s">
        <v>2799</v>
      </c>
      <c r="G2693" s="17">
        <v>8405</v>
      </c>
      <c r="H2693" s="17" t="s">
        <v>4533</v>
      </c>
    </row>
    <row r="2694" spans="1:8" x14ac:dyDescent="0.2">
      <c r="A2694" s="3">
        <v>9556</v>
      </c>
      <c r="B2694" s="3" t="s">
        <v>2921</v>
      </c>
      <c r="C2694" s="3" t="s">
        <v>2920</v>
      </c>
      <c r="D2694" s="3" t="s">
        <v>2799</v>
      </c>
      <c r="G2694" s="17">
        <v>8406</v>
      </c>
      <c r="H2694" s="17" t="s">
        <v>4533</v>
      </c>
    </row>
    <row r="2695" spans="1:8" x14ac:dyDescent="0.2">
      <c r="A2695" s="3">
        <v>9562</v>
      </c>
      <c r="B2695" s="3" t="s">
        <v>2922</v>
      </c>
      <c r="C2695" s="3" t="s">
        <v>2920</v>
      </c>
      <c r="D2695" s="3" t="s">
        <v>2799</v>
      </c>
      <c r="G2695" s="17">
        <v>8408</v>
      </c>
      <c r="H2695" s="17" t="s">
        <v>4533</v>
      </c>
    </row>
    <row r="2696" spans="1:8" x14ac:dyDescent="0.2">
      <c r="A2696" s="3">
        <v>9562</v>
      </c>
      <c r="B2696" s="3" t="s">
        <v>2923</v>
      </c>
      <c r="C2696" s="3" t="s">
        <v>2920</v>
      </c>
      <c r="D2696" s="3" t="s">
        <v>2799</v>
      </c>
      <c r="G2696" s="17">
        <v>8409</v>
      </c>
      <c r="H2696" s="17" t="s">
        <v>4533</v>
      </c>
    </row>
    <row r="2697" spans="1:8" x14ac:dyDescent="0.2">
      <c r="A2697" s="3">
        <v>9553</v>
      </c>
      <c r="B2697" s="3" t="s">
        <v>2924</v>
      </c>
      <c r="C2697" s="3" t="s">
        <v>2924</v>
      </c>
      <c r="D2697" s="3" t="s">
        <v>2799</v>
      </c>
      <c r="G2697" s="17">
        <v>8412</v>
      </c>
      <c r="H2697" s="17" t="s">
        <v>4533</v>
      </c>
    </row>
    <row r="2698" spans="1:8" x14ac:dyDescent="0.2">
      <c r="A2698" s="3">
        <v>8362</v>
      </c>
      <c r="B2698" s="3" t="s">
        <v>2925</v>
      </c>
      <c r="C2698" s="3" t="s">
        <v>2926</v>
      </c>
      <c r="D2698" s="3" t="s">
        <v>2799</v>
      </c>
      <c r="G2698" s="17">
        <v>8413</v>
      </c>
      <c r="H2698" s="17" t="s">
        <v>4533</v>
      </c>
    </row>
    <row r="2699" spans="1:8" x14ac:dyDescent="0.2">
      <c r="A2699" s="3">
        <v>8363</v>
      </c>
      <c r="B2699" s="3" t="s">
        <v>2927</v>
      </c>
      <c r="C2699" s="3" t="s">
        <v>2926</v>
      </c>
      <c r="D2699" s="3" t="s">
        <v>2799</v>
      </c>
      <c r="G2699" s="17">
        <v>8414</v>
      </c>
      <c r="H2699" s="17" t="s">
        <v>4533</v>
      </c>
    </row>
    <row r="2700" spans="1:8" x14ac:dyDescent="0.2">
      <c r="A2700" s="3">
        <v>9502</v>
      </c>
      <c r="B2700" s="3" t="s">
        <v>2928</v>
      </c>
      <c r="C2700" s="3" t="s">
        <v>2928</v>
      </c>
      <c r="D2700" s="3" t="s">
        <v>2799</v>
      </c>
      <c r="G2700" s="17">
        <v>8415</v>
      </c>
      <c r="H2700" s="17" t="s">
        <v>4533</v>
      </c>
    </row>
    <row r="2701" spans="1:8" x14ac:dyDescent="0.2">
      <c r="A2701" s="3">
        <v>8360</v>
      </c>
      <c r="B2701" s="3" t="s">
        <v>2929</v>
      </c>
      <c r="C2701" s="3" t="s">
        <v>2930</v>
      </c>
      <c r="D2701" s="3" t="s">
        <v>2799</v>
      </c>
      <c r="G2701" s="17">
        <v>8416</v>
      </c>
      <c r="H2701" s="17" t="s">
        <v>4533</v>
      </c>
    </row>
    <row r="2702" spans="1:8" x14ac:dyDescent="0.2">
      <c r="A2702" s="3">
        <v>8360</v>
      </c>
      <c r="B2702" s="3" t="s">
        <v>2931</v>
      </c>
      <c r="C2702" s="3" t="s">
        <v>2930</v>
      </c>
      <c r="D2702" s="3" t="s">
        <v>2799</v>
      </c>
      <c r="G2702" s="17">
        <v>8418</v>
      </c>
      <c r="H2702" s="17" t="s">
        <v>4533</v>
      </c>
    </row>
    <row r="2703" spans="1:8" x14ac:dyDescent="0.2">
      <c r="A2703" s="3">
        <v>8374</v>
      </c>
      <c r="B2703" s="3" t="s">
        <v>2932</v>
      </c>
      <c r="C2703" s="3" t="s">
        <v>2933</v>
      </c>
      <c r="D2703" s="3" t="s">
        <v>2799</v>
      </c>
      <c r="G2703" s="17">
        <v>8421</v>
      </c>
      <c r="H2703" s="17" t="s">
        <v>4533</v>
      </c>
    </row>
    <row r="2704" spans="1:8" x14ac:dyDescent="0.2">
      <c r="A2704" s="3">
        <v>8374</v>
      </c>
      <c r="B2704" s="3" t="s">
        <v>2934</v>
      </c>
      <c r="C2704" s="3" t="s">
        <v>2933</v>
      </c>
      <c r="D2704" s="3" t="s">
        <v>2799</v>
      </c>
      <c r="G2704" s="17">
        <v>8422</v>
      </c>
      <c r="H2704" s="17" t="s">
        <v>4533</v>
      </c>
    </row>
    <row r="2705" spans="1:8" x14ac:dyDescent="0.2">
      <c r="A2705" s="3">
        <v>8376</v>
      </c>
      <c r="B2705" s="3" t="s">
        <v>2933</v>
      </c>
      <c r="C2705" s="3" t="s">
        <v>2933</v>
      </c>
      <c r="D2705" s="3" t="s">
        <v>2799</v>
      </c>
      <c r="G2705" s="17">
        <v>8424</v>
      </c>
      <c r="H2705" s="17" t="s">
        <v>4533</v>
      </c>
    </row>
    <row r="2706" spans="1:8" x14ac:dyDescent="0.2">
      <c r="A2706" s="3">
        <v>8376</v>
      </c>
      <c r="B2706" s="3" t="s">
        <v>2935</v>
      </c>
      <c r="C2706" s="3" t="s">
        <v>2933</v>
      </c>
      <c r="D2706" s="3" t="s">
        <v>2799</v>
      </c>
      <c r="G2706" s="17">
        <v>8425</v>
      </c>
      <c r="H2706" s="17" t="s">
        <v>4533</v>
      </c>
    </row>
    <row r="2707" spans="1:8" x14ac:dyDescent="0.2">
      <c r="A2707" s="3">
        <v>9506</v>
      </c>
      <c r="B2707" s="3" t="s">
        <v>2936</v>
      </c>
      <c r="C2707" s="3" t="s">
        <v>2936</v>
      </c>
      <c r="D2707" s="3" t="s">
        <v>2799</v>
      </c>
      <c r="G2707" s="17">
        <v>8426</v>
      </c>
      <c r="H2707" s="17" t="s">
        <v>4533</v>
      </c>
    </row>
    <row r="2708" spans="1:8" x14ac:dyDescent="0.2">
      <c r="A2708" s="3">
        <v>9508</v>
      </c>
      <c r="B2708" s="3" t="s">
        <v>2937</v>
      </c>
      <c r="C2708" s="3" t="s">
        <v>2936</v>
      </c>
      <c r="D2708" s="3" t="s">
        <v>2799</v>
      </c>
      <c r="G2708" s="17">
        <v>8427</v>
      </c>
      <c r="H2708" s="17" t="s">
        <v>4533</v>
      </c>
    </row>
    <row r="2709" spans="1:8" x14ac:dyDescent="0.2">
      <c r="A2709" s="3">
        <v>9542</v>
      </c>
      <c r="B2709" s="3" t="s">
        <v>2938</v>
      </c>
      <c r="C2709" s="3" t="s">
        <v>2939</v>
      </c>
      <c r="D2709" s="3" t="s">
        <v>2799</v>
      </c>
      <c r="G2709" s="17">
        <v>8428</v>
      </c>
      <c r="H2709" s="17" t="s">
        <v>4533</v>
      </c>
    </row>
    <row r="2710" spans="1:8" x14ac:dyDescent="0.2">
      <c r="A2710" s="3">
        <v>9543</v>
      </c>
      <c r="B2710" s="3" t="s">
        <v>2940</v>
      </c>
      <c r="C2710" s="3" t="s">
        <v>2939</v>
      </c>
      <c r="D2710" s="3" t="s">
        <v>2799</v>
      </c>
      <c r="G2710" s="17">
        <v>8442</v>
      </c>
      <c r="H2710" s="17" t="s">
        <v>4533</v>
      </c>
    </row>
    <row r="2711" spans="1:8" x14ac:dyDescent="0.2">
      <c r="A2711" s="3">
        <v>9532</v>
      </c>
      <c r="B2711" s="3" t="s">
        <v>2142</v>
      </c>
      <c r="C2711" s="3" t="s">
        <v>2941</v>
      </c>
      <c r="D2711" s="3" t="s">
        <v>2799</v>
      </c>
      <c r="G2711" s="17">
        <v>8444</v>
      </c>
      <c r="H2711" s="17" t="s">
        <v>4533</v>
      </c>
    </row>
    <row r="2712" spans="1:8" x14ac:dyDescent="0.2">
      <c r="A2712" s="3">
        <v>8577</v>
      </c>
      <c r="B2712" s="3" t="s">
        <v>2942</v>
      </c>
      <c r="C2712" s="3" t="s">
        <v>2942</v>
      </c>
      <c r="D2712" s="3" t="s">
        <v>2799</v>
      </c>
      <c r="G2712" s="17">
        <v>8447</v>
      </c>
      <c r="H2712" s="17" t="s">
        <v>4549</v>
      </c>
    </row>
    <row r="2713" spans="1:8" x14ac:dyDescent="0.2">
      <c r="A2713" s="3">
        <v>8370</v>
      </c>
      <c r="B2713" s="3" t="s">
        <v>2943</v>
      </c>
      <c r="C2713" s="3" t="s">
        <v>2943</v>
      </c>
      <c r="D2713" s="3" t="s">
        <v>2799</v>
      </c>
      <c r="G2713" s="17">
        <v>8450</v>
      </c>
      <c r="H2713" s="17" t="s">
        <v>4549</v>
      </c>
    </row>
    <row r="2714" spans="1:8" x14ac:dyDescent="0.2">
      <c r="A2714" s="3">
        <v>8371</v>
      </c>
      <c r="B2714" s="3" t="s">
        <v>2944</v>
      </c>
      <c r="C2714" s="3" t="s">
        <v>2943</v>
      </c>
      <c r="D2714" s="3" t="s">
        <v>2799</v>
      </c>
      <c r="G2714" s="17">
        <v>8451</v>
      </c>
      <c r="H2714" s="17" t="s">
        <v>4549</v>
      </c>
    </row>
    <row r="2715" spans="1:8" x14ac:dyDescent="0.2">
      <c r="A2715" s="3">
        <v>8372</v>
      </c>
      <c r="B2715" s="3" t="s">
        <v>2945</v>
      </c>
      <c r="C2715" s="3" t="s">
        <v>2943</v>
      </c>
      <c r="D2715" s="3" t="s">
        <v>2799</v>
      </c>
      <c r="G2715" s="17">
        <v>8452</v>
      </c>
      <c r="H2715" s="17" t="s">
        <v>4549</v>
      </c>
    </row>
    <row r="2716" spans="1:8" x14ac:dyDescent="0.2">
      <c r="A2716" s="3">
        <v>9573</v>
      </c>
      <c r="B2716" s="3" t="s">
        <v>2946</v>
      </c>
      <c r="C2716" s="3" t="s">
        <v>2943</v>
      </c>
      <c r="D2716" s="3" t="s">
        <v>2799</v>
      </c>
      <c r="G2716" s="17">
        <v>8453</v>
      </c>
      <c r="H2716" s="17" t="s">
        <v>4549</v>
      </c>
    </row>
    <row r="2717" spans="1:8" x14ac:dyDescent="0.2">
      <c r="A2717" s="3">
        <v>9554</v>
      </c>
      <c r="B2717" s="3" t="s">
        <v>2947</v>
      </c>
      <c r="C2717" s="3" t="s">
        <v>2948</v>
      </c>
      <c r="D2717" s="3" t="s">
        <v>2799</v>
      </c>
      <c r="G2717" s="17">
        <v>8454</v>
      </c>
      <c r="H2717" s="17" t="s">
        <v>4533</v>
      </c>
    </row>
    <row r="2718" spans="1:8" x14ac:dyDescent="0.2">
      <c r="A2718" s="3">
        <v>9555</v>
      </c>
      <c r="B2718" s="3" t="s">
        <v>2949</v>
      </c>
      <c r="C2718" s="3" t="s">
        <v>2948</v>
      </c>
      <c r="D2718" s="3" t="s">
        <v>2799</v>
      </c>
      <c r="G2718" s="17">
        <v>8455</v>
      </c>
      <c r="H2718" s="17" t="s">
        <v>4533</v>
      </c>
    </row>
    <row r="2719" spans="1:8" x14ac:dyDescent="0.2">
      <c r="A2719" s="3">
        <v>9545</v>
      </c>
      <c r="B2719" s="3" t="s">
        <v>2950</v>
      </c>
      <c r="C2719" s="3" t="s">
        <v>2950</v>
      </c>
      <c r="D2719" s="3" t="s">
        <v>2799</v>
      </c>
      <c r="G2719" s="17">
        <v>8457</v>
      </c>
      <c r="H2719" s="17" t="s">
        <v>4549</v>
      </c>
    </row>
    <row r="2720" spans="1:8" x14ac:dyDescent="0.2">
      <c r="A2720" s="3">
        <v>9546</v>
      </c>
      <c r="B2720" s="3" t="s">
        <v>2951</v>
      </c>
      <c r="C2720" s="3" t="s">
        <v>2950</v>
      </c>
      <c r="D2720" s="3" t="s">
        <v>2799</v>
      </c>
      <c r="G2720" s="17">
        <v>8458</v>
      </c>
      <c r="H2720" s="17" t="s">
        <v>4533</v>
      </c>
    </row>
    <row r="2721" spans="1:8" x14ac:dyDescent="0.2">
      <c r="A2721" s="3">
        <v>9535</v>
      </c>
      <c r="B2721" s="3" t="s">
        <v>2952</v>
      </c>
      <c r="C2721" s="3" t="s">
        <v>2953</v>
      </c>
      <c r="D2721" s="3" t="s">
        <v>2799</v>
      </c>
      <c r="G2721" s="17">
        <v>8459</v>
      </c>
      <c r="H2721" s="17" t="s">
        <v>4533</v>
      </c>
    </row>
    <row r="2722" spans="1:8" x14ac:dyDescent="0.2">
      <c r="A2722" s="3">
        <v>9514</v>
      </c>
      <c r="B2722" s="3" t="s">
        <v>2954</v>
      </c>
      <c r="C2722" s="3" t="s">
        <v>2954</v>
      </c>
      <c r="D2722" s="3" t="s">
        <v>2799</v>
      </c>
      <c r="G2722" s="17">
        <v>8460</v>
      </c>
      <c r="H2722" s="17" t="s">
        <v>4549</v>
      </c>
    </row>
    <row r="2723" spans="1:8" x14ac:dyDescent="0.2">
      <c r="A2723" s="3">
        <v>9515</v>
      </c>
      <c r="B2723" s="3" t="s">
        <v>2955</v>
      </c>
      <c r="C2723" s="3" t="s">
        <v>2954</v>
      </c>
      <c r="D2723" s="3" t="s">
        <v>2799</v>
      </c>
      <c r="G2723" s="17">
        <v>8461</v>
      </c>
      <c r="H2723" s="17" t="s">
        <v>4549</v>
      </c>
    </row>
    <row r="2724" spans="1:8" x14ac:dyDescent="0.2">
      <c r="A2724" s="3">
        <v>8267</v>
      </c>
      <c r="B2724" s="3" t="s">
        <v>2956</v>
      </c>
      <c r="C2724" s="3" t="s">
        <v>2956</v>
      </c>
      <c r="D2724" s="3" t="s">
        <v>2799</v>
      </c>
      <c r="G2724" s="17">
        <v>8462</v>
      </c>
      <c r="H2724" s="17" t="s">
        <v>4549</v>
      </c>
    </row>
    <row r="2725" spans="1:8" x14ac:dyDescent="0.2">
      <c r="A2725" s="3">
        <v>8264</v>
      </c>
      <c r="B2725" s="3" t="s">
        <v>2957</v>
      </c>
      <c r="C2725" s="3" t="s">
        <v>2957</v>
      </c>
      <c r="D2725" s="3" t="s">
        <v>2799</v>
      </c>
      <c r="G2725" s="17">
        <v>8463</v>
      </c>
      <c r="H2725" s="17" t="s">
        <v>4549</v>
      </c>
    </row>
    <row r="2726" spans="1:8" x14ac:dyDescent="0.2">
      <c r="A2726" s="3">
        <v>8506</v>
      </c>
      <c r="B2726" s="3" t="s">
        <v>2958</v>
      </c>
      <c r="C2726" s="3" t="s">
        <v>2959</v>
      </c>
      <c r="D2726" s="3" t="s">
        <v>2799</v>
      </c>
      <c r="G2726" s="17">
        <v>8464</v>
      </c>
      <c r="H2726" s="17" t="s">
        <v>4549</v>
      </c>
    </row>
    <row r="2727" spans="1:8" x14ac:dyDescent="0.2">
      <c r="A2727" s="3">
        <v>8535</v>
      </c>
      <c r="B2727" s="3" t="s">
        <v>2959</v>
      </c>
      <c r="C2727" s="3" t="s">
        <v>2959</v>
      </c>
      <c r="D2727" s="3" t="s">
        <v>2799</v>
      </c>
      <c r="G2727" s="17">
        <v>8465</v>
      </c>
      <c r="H2727" s="17" t="s">
        <v>4549</v>
      </c>
    </row>
    <row r="2728" spans="1:8" x14ac:dyDescent="0.2">
      <c r="A2728" s="3">
        <v>8507</v>
      </c>
      <c r="B2728" s="3" t="s">
        <v>2960</v>
      </c>
      <c r="C2728" s="3" t="s">
        <v>2961</v>
      </c>
      <c r="D2728" s="3" t="s">
        <v>2799</v>
      </c>
      <c r="G2728" s="17">
        <v>8466</v>
      </c>
      <c r="H2728" s="17" t="s">
        <v>4549</v>
      </c>
    </row>
    <row r="2729" spans="1:8" x14ac:dyDescent="0.2">
      <c r="A2729" s="3">
        <v>8508</v>
      </c>
      <c r="B2729" s="3" t="s">
        <v>2961</v>
      </c>
      <c r="C2729" s="3" t="s">
        <v>2961</v>
      </c>
      <c r="D2729" s="3" t="s">
        <v>2799</v>
      </c>
      <c r="G2729" s="17">
        <v>8467</v>
      </c>
      <c r="H2729" s="17" t="s">
        <v>4549</v>
      </c>
    </row>
    <row r="2730" spans="1:8" x14ac:dyDescent="0.2">
      <c r="A2730" s="3">
        <v>8536</v>
      </c>
      <c r="B2730" s="3" t="s">
        <v>2962</v>
      </c>
      <c r="C2730" s="3" t="s">
        <v>2962</v>
      </c>
      <c r="D2730" s="3" t="s">
        <v>2799</v>
      </c>
      <c r="G2730" s="17">
        <v>8468</v>
      </c>
      <c r="H2730" s="17" t="s">
        <v>4549</v>
      </c>
    </row>
    <row r="2731" spans="1:8" x14ac:dyDescent="0.2">
      <c r="A2731" s="3">
        <v>8537</v>
      </c>
      <c r="B2731" s="3" t="s">
        <v>2963</v>
      </c>
      <c r="C2731" s="3" t="s">
        <v>2962</v>
      </c>
      <c r="D2731" s="3" t="s">
        <v>2799</v>
      </c>
      <c r="G2731" s="17">
        <v>8471</v>
      </c>
      <c r="H2731" s="17" t="s">
        <v>4549</v>
      </c>
    </row>
    <row r="2732" spans="1:8" x14ac:dyDescent="0.2">
      <c r="A2732" s="3">
        <v>8537</v>
      </c>
      <c r="B2732" s="3" t="s">
        <v>2964</v>
      </c>
      <c r="C2732" s="3" t="s">
        <v>2962</v>
      </c>
      <c r="D2732" s="3" t="s">
        <v>2799</v>
      </c>
      <c r="G2732" s="17">
        <v>8472</v>
      </c>
      <c r="H2732" s="17" t="s">
        <v>4533</v>
      </c>
    </row>
    <row r="2733" spans="1:8" x14ac:dyDescent="0.2">
      <c r="A2733" s="3">
        <v>8265</v>
      </c>
      <c r="B2733" s="3" t="s">
        <v>2965</v>
      </c>
      <c r="C2733" s="3" t="s">
        <v>2965</v>
      </c>
      <c r="D2733" s="3" t="s">
        <v>2799</v>
      </c>
      <c r="G2733" s="17">
        <v>8474</v>
      </c>
      <c r="H2733" s="17" t="s">
        <v>4549</v>
      </c>
    </row>
    <row r="2734" spans="1:8" x14ac:dyDescent="0.2">
      <c r="A2734" s="3">
        <v>8555</v>
      </c>
      <c r="B2734" s="3" t="s">
        <v>2966</v>
      </c>
      <c r="C2734" s="3" t="s">
        <v>2967</v>
      </c>
      <c r="D2734" s="3" t="s">
        <v>2799</v>
      </c>
      <c r="G2734" s="17">
        <v>8475</v>
      </c>
      <c r="H2734" s="17" t="s">
        <v>4549</v>
      </c>
    </row>
    <row r="2735" spans="1:8" x14ac:dyDescent="0.2">
      <c r="A2735" s="3">
        <v>8505</v>
      </c>
      <c r="B2735" s="3" t="s">
        <v>2968</v>
      </c>
      <c r="C2735" s="3" t="s">
        <v>2968</v>
      </c>
      <c r="D2735" s="3" t="s">
        <v>2799</v>
      </c>
      <c r="G2735" s="17">
        <v>8476</v>
      </c>
      <c r="H2735" s="17" t="s">
        <v>4549</v>
      </c>
    </row>
    <row r="2736" spans="1:8" x14ac:dyDescent="0.2">
      <c r="A2736" s="3">
        <v>8505</v>
      </c>
      <c r="B2736" s="3" t="s">
        <v>2969</v>
      </c>
      <c r="C2736" s="3" t="s">
        <v>2968</v>
      </c>
      <c r="D2736" s="3" t="s">
        <v>2799</v>
      </c>
      <c r="G2736" s="17">
        <v>8477</v>
      </c>
      <c r="H2736" s="17" t="s">
        <v>4549</v>
      </c>
    </row>
    <row r="2737" spans="1:8" x14ac:dyDescent="0.2">
      <c r="A2737" s="3">
        <v>8558</v>
      </c>
      <c r="B2737" s="3" t="s">
        <v>2970</v>
      </c>
      <c r="C2737" s="3" t="s">
        <v>2970</v>
      </c>
      <c r="D2737" s="3" t="s">
        <v>2799</v>
      </c>
      <c r="G2737" s="17">
        <v>8478</v>
      </c>
      <c r="H2737" s="17" t="s">
        <v>4549</v>
      </c>
    </row>
    <row r="2738" spans="1:8" x14ac:dyDescent="0.2">
      <c r="A2738" s="3">
        <v>8268</v>
      </c>
      <c r="B2738" s="3" t="s">
        <v>2971</v>
      </c>
      <c r="C2738" s="3" t="s">
        <v>2972</v>
      </c>
      <c r="D2738" s="3" t="s">
        <v>2799</v>
      </c>
      <c r="G2738" s="17">
        <v>8479</v>
      </c>
      <c r="H2738" s="17" t="s">
        <v>4549</v>
      </c>
    </row>
    <row r="2739" spans="1:8" x14ac:dyDescent="0.2">
      <c r="A2739" s="3">
        <v>8268</v>
      </c>
      <c r="B2739" s="3" t="s">
        <v>2972</v>
      </c>
      <c r="C2739" s="3" t="s">
        <v>2972</v>
      </c>
      <c r="D2739" s="3" t="s">
        <v>2799</v>
      </c>
      <c r="G2739" s="17">
        <v>8482</v>
      </c>
      <c r="H2739" s="17" t="s">
        <v>4533</v>
      </c>
    </row>
    <row r="2740" spans="1:8" x14ac:dyDescent="0.2">
      <c r="A2740" s="3">
        <v>8269</v>
      </c>
      <c r="B2740" s="3" t="s">
        <v>2973</v>
      </c>
      <c r="C2740" s="3" t="s">
        <v>2972</v>
      </c>
      <c r="D2740" s="3" t="s">
        <v>2799</v>
      </c>
      <c r="G2740" s="17">
        <v>8483</v>
      </c>
      <c r="H2740" s="17" t="s">
        <v>4534</v>
      </c>
    </row>
    <row r="2741" spans="1:8" x14ac:dyDescent="0.2">
      <c r="A2741" s="3">
        <v>8266</v>
      </c>
      <c r="B2741" s="3" t="s">
        <v>2974</v>
      </c>
      <c r="C2741" s="3" t="s">
        <v>2974</v>
      </c>
      <c r="D2741" s="3" t="s">
        <v>2799</v>
      </c>
      <c r="G2741" s="17">
        <v>8484</v>
      </c>
      <c r="H2741" s="17" t="s">
        <v>4534</v>
      </c>
    </row>
    <row r="2742" spans="1:8" x14ac:dyDescent="0.2">
      <c r="A2742" s="3">
        <v>8259</v>
      </c>
      <c r="B2742" s="3" t="s">
        <v>2975</v>
      </c>
      <c r="C2742" s="3" t="s">
        <v>2976</v>
      </c>
      <c r="D2742" s="3" t="s">
        <v>2799</v>
      </c>
      <c r="G2742" s="17">
        <v>8486</v>
      </c>
      <c r="H2742" s="17" t="s">
        <v>4534</v>
      </c>
    </row>
    <row r="2743" spans="1:8" x14ac:dyDescent="0.2">
      <c r="A2743" s="3">
        <v>8259</v>
      </c>
      <c r="B2743" s="3" t="s">
        <v>2977</v>
      </c>
      <c r="C2743" s="3" t="s">
        <v>2976</v>
      </c>
      <c r="D2743" s="3" t="s">
        <v>2799</v>
      </c>
      <c r="G2743" s="17">
        <v>8487</v>
      </c>
      <c r="H2743" s="17" t="s">
        <v>4534</v>
      </c>
    </row>
    <row r="2744" spans="1:8" x14ac:dyDescent="0.2">
      <c r="A2744" s="3">
        <v>8259</v>
      </c>
      <c r="B2744" s="3" t="s">
        <v>2978</v>
      </c>
      <c r="C2744" s="3" t="s">
        <v>2976</v>
      </c>
      <c r="D2744" s="3" t="s">
        <v>2799</v>
      </c>
      <c r="G2744" s="17">
        <v>8488</v>
      </c>
      <c r="H2744" s="17" t="s">
        <v>4534</v>
      </c>
    </row>
    <row r="2745" spans="1:8" x14ac:dyDescent="0.2">
      <c r="A2745" s="3">
        <v>8259</v>
      </c>
      <c r="B2745" s="3" t="s">
        <v>2976</v>
      </c>
      <c r="C2745" s="3" t="s">
        <v>2976</v>
      </c>
      <c r="D2745" s="3" t="s">
        <v>2799</v>
      </c>
      <c r="G2745" s="17">
        <v>8489</v>
      </c>
      <c r="H2745" s="17" t="s">
        <v>4534</v>
      </c>
    </row>
    <row r="2746" spans="1:8" x14ac:dyDescent="0.2">
      <c r="A2746" s="3">
        <v>8514</v>
      </c>
      <c r="B2746" s="3" t="s">
        <v>2979</v>
      </c>
      <c r="C2746" s="3" t="s">
        <v>2979</v>
      </c>
      <c r="D2746" s="3" t="s">
        <v>2799</v>
      </c>
      <c r="G2746" s="17">
        <v>8492</v>
      </c>
      <c r="H2746" s="17" t="s">
        <v>4534</v>
      </c>
    </row>
    <row r="2747" spans="1:8" x14ac:dyDescent="0.2">
      <c r="A2747" s="3">
        <v>8572</v>
      </c>
      <c r="B2747" s="3" t="s">
        <v>2980</v>
      </c>
      <c r="C2747" s="3" t="s">
        <v>2981</v>
      </c>
      <c r="D2747" s="3" t="s">
        <v>2799</v>
      </c>
      <c r="G2747" s="17">
        <v>8493</v>
      </c>
      <c r="H2747" s="17" t="s">
        <v>4534</v>
      </c>
    </row>
    <row r="2748" spans="1:8" x14ac:dyDescent="0.2">
      <c r="A2748" s="3">
        <v>8572</v>
      </c>
      <c r="B2748" s="3" t="s">
        <v>2980</v>
      </c>
      <c r="C2748" s="3" t="s">
        <v>2981</v>
      </c>
      <c r="D2748" s="3" t="s">
        <v>2799</v>
      </c>
      <c r="G2748" s="17">
        <v>8494</v>
      </c>
      <c r="H2748" s="17" t="s">
        <v>4534</v>
      </c>
    </row>
    <row r="2749" spans="1:8" x14ac:dyDescent="0.2">
      <c r="A2749" s="3">
        <v>8572</v>
      </c>
      <c r="B2749" s="3" t="s">
        <v>2982</v>
      </c>
      <c r="C2749" s="3" t="s">
        <v>2981</v>
      </c>
      <c r="D2749" s="3" t="s">
        <v>2799</v>
      </c>
      <c r="G2749" s="17">
        <v>8495</v>
      </c>
      <c r="H2749" s="17" t="s">
        <v>4534</v>
      </c>
    </row>
    <row r="2750" spans="1:8" x14ac:dyDescent="0.2">
      <c r="A2750" s="3">
        <v>8572</v>
      </c>
      <c r="B2750" s="3" t="s">
        <v>2983</v>
      </c>
      <c r="C2750" s="3" t="s">
        <v>2981</v>
      </c>
      <c r="D2750" s="3" t="s">
        <v>2799</v>
      </c>
      <c r="G2750" s="17">
        <v>8496</v>
      </c>
      <c r="H2750" s="17" t="s">
        <v>4534</v>
      </c>
    </row>
    <row r="2751" spans="1:8" x14ac:dyDescent="0.2">
      <c r="A2751" s="3">
        <v>8572</v>
      </c>
      <c r="B2751" s="3" t="s">
        <v>2984</v>
      </c>
      <c r="C2751" s="3" t="s">
        <v>2981</v>
      </c>
      <c r="D2751" s="3" t="s">
        <v>2799</v>
      </c>
      <c r="G2751" s="17">
        <v>8497</v>
      </c>
      <c r="H2751" s="17" t="s">
        <v>4534</v>
      </c>
    </row>
    <row r="2752" spans="1:8" x14ac:dyDescent="0.2">
      <c r="A2752" s="3">
        <v>8576</v>
      </c>
      <c r="B2752" s="3" t="s">
        <v>2985</v>
      </c>
      <c r="C2752" s="3" t="s">
        <v>2981</v>
      </c>
      <c r="D2752" s="3" t="s">
        <v>2799</v>
      </c>
      <c r="G2752" s="17">
        <v>8498</v>
      </c>
      <c r="H2752" s="17" t="s">
        <v>4534</v>
      </c>
    </row>
    <row r="2753" spans="1:8" x14ac:dyDescent="0.2">
      <c r="A2753" s="3">
        <v>8585</v>
      </c>
      <c r="B2753" s="3" t="s">
        <v>2986</v>
      </c>
      <c r="C2753" s="3" t="s">
        <v>2987</v>
      </c>
      <c r="D2753" s="3" t="s">
        <v>2799</v>
      </c>
      <c r="G2753" s="17">
        <v>8499</v>
      </c>
      <c r="H2753" s="17" t="s">
        <v>4534</v>
      </c>
    </row>
    <row r="2754" spans="1:8" x14ac:dyDescent="0.2">
      <c r="A2754" s="3">
        <v>8585</v>
      </c>
      <c r="B2754" s="3" t="s">
        <v>2988</v>
      </c>
      <c r="C2754" s="3" t="s">
        <v>2987</v>
      </c>
      <c r="D2754" s="3" t="s">
        <v>2799</v>
      </c>
      <c r="G2754" s="17">
        <v>8500</v>
      </c>
      <c r="H2754" s="17" t="s">
        <v>4549</v>
      </c>
    </row>
    <row r="2755" spans="1:8" x14ac:dyDescent="0.2">
      <c r="A2755" s="3">
        <v>8585</v>
      </c>
      <c r="B2755" s="3" t="s">
        <v>2987</v>
      </c>
      <c r="C2755" s="3" t="s">
        <v>2987</v>
      </c>
      <c r="D2755" s="3" t="s">
        <v>2799</v>
      </c>
      <c r="G2755" s="17">
        <v>8505</v>
      </c>
      <c r="H2755" s="17" t="s">
        <v>4550</v>
      </c>
    </row>
    <row r="2756" spans="1:8" x14ac:dyDescent="0.2">
      <c r="A2756" s="3">
        <v>8585</v>
      </c>
      <c r="B2756" s="3" t="s">
        <v>2989</v>
      </c>
      <c r="C2756" s="3" t="s">
        <v>2987</v>
      </c>
      <c r="D2756" s="3" t="s">
        <v>2799</v>
      </c>
      <c r="G2756" s="17">
        <v>8506</v>
      </c>
      <c r="H2756" s="17" t="s">
        <v>4549</v>
      </c>
    </row>
    <row r="2757" spans="1:8" x14ac:dyDescent="0.2">
      <c r="A2757" s="3">
        <v>8586</v>
      </c>
      <c r="B2757" s="3" t="s">
        <v>2990</v>
      </c>
      <c r="C2757" s="3" t="s">
        <v>2987</v>
      </c>
      <c r="D2757" s="3" t="s">
        <v>2799</v>
      </c>
      <c r="G2757" s="17">
        <v>8507</v>
      </c>
      <c r="H2757" s="17" t="s">
        <v>4550</v>
      </c>
    </row>
    <row r="2758" spans="1:8" x14ac:dyDescent="0.2">
      <c r="A2758" s="3">
        <v>8586</v>
      </c>
      <c r="B2758" s="3" t="s">
        <v>2991</v>
      </c>
      <c r="C2758" s="3" t="s">
        <v>2987</v>
      </c>
      <c r="D2758" s="3" t="s">
        <v>2799</v>
      </c>
      <c r="G2758" s="17">
        <v>8508</v>
      </c>
      <c r="H2758" s="17" t="s">
        <v>4550</v>
      </c>
    </row>
    <row r="2759" spans="1:8" x14ac:dyDescent="0.2">
      <c r="A2759" s="3">
        <v>8575</v>
      </c>
      <c r="B2759" s="3" t="s">
        <v>2992</v>
      </c>
      <c r="C2759" s="3" t="s">
        <v>2993</v>
      </c>
      <c r="D2759" s="3" t="s">
        <v>2799</v>
      </c>
      <c r="G2759" s="17">
        <v>8512</v>
      </c>
      <c r="H2759" s="17" t="s">
        <v>4550</v>
      </c>
    </row>
    <row r="2760" spans="1:8" x14ac:dyDescent="0.2">
      <c r="A2760" s="3">
        <v>8575</v>
      </c>
      <c r="B2760" s="3" t="s">
        <v>2994</v>
      </c>
      <c r="C2760" s="3" t="s">
        <v>2993</v>
      </c>
      <c r="D2760" s="3" t="s">
        <v>2799</v>
      </c>
      <c r="G2760" s="17">
        <v>8514</v>
      </c>
      <c r="H2760" s="17" t="s">
        <v>4550</v>
      </c>
    </row>
    <row r="2761" spans="1:8" x14ac:dyDescent="0.2">
      <c r="A2761" s="3">
        <v>8584</v>
      </c>
      <c r="B2761" s="3" t="s">
        <v>2995</v>
      </c>
      <c r="C2761" s="3" t="s">
        <v>2993</v>
      </c>
      <c r="D2761" s="3" t="s">
        <v>2799</v>
      </c>
      <c r="G2761" s="17">
        <v>8522</v>
      </c>
      <c r="H2761" s="17" t="s">
        <v>4533</v>
      </c>
    </row>
    <row r="2762" spans="1:8" x14ac:dyDescent="0.2">
      <c r="A2762" s="3">
        <v>8584</v>
      </c>
      <c r="B2762" s="3" t="s">
        <v>2996</v>
      </c>
      <c r="C2762" s="3" t="s">
        <v>2993</v>
      </c>
      <c r="D2762" s="3" t="s">
        <v>2799</v>
      </c>
      <c r="G2762" s="17">
        <v>8523</v>
      </c>
      <c r="H2762" s="17" t="s">
        <v>4533</v>
      </c>
    </row>
    <row r="2763" spans="1:8" x14ac:dyDescent="0.2">
      <c r="A2763" s="3">
        <v>9503</v>
      </c>
      <c r="B2763" s="3" t="s">
        <v>2997</v>
      </c>
      <c r="C2763" s="3" t="s">
        <v>2998</v>
      </c>
      <c r="D2763" s="3" t="s">
        <v>2799</v>
      </c>
      <c r="G2763" s="17">
        <v>8524</v>
      </c>
      <c r="H2763" s="17" t="s">
        <v>4549</v>
      </c>
    </row>
    <row r="2764" spans="1:8" x14ac:dyDescent="0.2">
      <c r="A2764" s="3">
        <v>9503</v>
      </c>
      <c r="B2764" s="3" t="s">
        <v>2999</v>
      </c>
      <c r="C2764" s="3" t="s">
        <v>2998</v>
      </c>
      <c r="D2764" s="3" t="s">
        <v>2799</v>
      </c>
      <c r="G2764" s="17">
        <v>8525</v>
      </c>
      <c r="H2764" s="17" t="s">
        <v>4549</v>
      </c>
    </row>
    <row r="2765" spans="1:8" x14ac:dyDescent="0.2">
      <c r="A2765" s="3">
        <v>9504</v>
      </c>
      <c r="B2765" s="3" t="s">
        <v>3000</v>
      </c>
      <c r="C2765" s="3" t="s">
        <v>2998</v>
      </c>
      <c r="D2765" s="3" t="s">
        <v>2799</v>
      </c>
      <c r="G2765" s="17">
        <v>8526</v>
      </c>
      <c r="H2765" s="17" t="s">
        <v>4549</v>
      </c>
    </row>
    <row r="2766" spans="1:8" x14ac:dyDescent="0.2">
      <c r="A2766" s="3">
        <v>9517</v>
      </c>
      <c r="B2766" s="3" t="s">
        <v>3001</v>
      </c>
      <c r="C2766" s="3" t="s">
        <v>2998</v>
      </c>
      <c r="D2766" s="3" t="s">
        <v>2799</v>
      </c>
      <c r="G2766" s="17">
        <v>8532</v>
      </c>
      <c r="H2766" s="17" t="s">
        <v>4549</v>
      </c>
    </row>
    <row r="2767" spans="1:8" x14ac:dyDescent="0.2">
      <c r="A2767" s="3">
        <v>9565</v>
      </c>
      <c r="B2767" s="3" t="s">
        <v>2998</v>
      </c>
      <c r="C2767" s="3" t="s">
        <v>2998</v>
      </c>
      <c r="D2767" s="3" t="s">
        <v>2799</v>
      </c>
      <c r="G2767" s="17">
        <v>8535</v>
      </c>
      <c r="H2767" s="17" t="s">
        <v>4549</v>
      </c>
    </row>
    <row r="2768" spans="1:8" x14ac:dyDescent="0.2">
      <c r="A2768" s="3">
        <v>9565</v>
      </c>
      <c r="B2768" s="3" t="s">
        <v>3002</v>
      </c>
      <c r="C2768" s="3" t="s">
        <v>2998</v>
      </c>
      <c r="D2768" s="3" t="s">
        <v>2799</v>
      </c>
      <c r="G2768" s="17">
        <v>8536</v>
      </c>
      <c r="H2768" s="17" t="s">
        <v>4549</v>
      </c>
    </row>
    <row r="2769" spans="1:8" x14ac:dyDescent="0.2">
      <c r="A2769" s="3">
        <v>9565</v>
      </c>
      <c r="B2769" s="3" t="s">
        <v>3003</v>
      </c>
      <c r="C2769" s="3" t="s">
        <v>2998</v>
      </c>
      <c r="D2769" s="3" t="s">
        <v>2799</v>
      </c>
      <c r="G2769" s="17">
        <v>8537</v>
      </c>
      <c r="H2769" s="17" t="s">
        <v>4549</v>
      </c>
    </row>
    <row r="2770" spans="1:8" x14ac:dyDescent="0.2">
      <c r="A2770" s="3">
        <v>9565</v>
      </c>
      <c r="B2770" s="3" t="s">
        <v>3004</v>
      </c>
      <c r="C2770" s="3" t="s">
        <v>2998</v>
      </c>
      <c r="D2770" s="3" t="s">
        <v>2799</v>
      </c>
      <c r="G2770" s="17">
        <v>8542</v>
      </c>
      <c r="H2770" s="17" t="s">
        <v>4533</v>
      </c>
    </row>
    <row r="2771" spans="1:8" x14ac:dyDescent="0.2">
      <c r="A2771" s="3">
        <v>9565</v>
      </c>
      <c r="B2771" s="3" t="s">
        <v>3005</v>
      </c>
      <c r="C2771" s="3" t="s">
        <v>2998</v>
      </c>
      <c r="D2771" s="3" t="s">
        <v>2799</v>
      </c>
      <c r="G2771" s="17">
        <v>8543</v>
      </c>
      <c r="H2771" s="17" t="s">
        <v>4533</v>
      </c>
    </row>
    <row r="2772" spans="1:8" x14ac:dyDescent="0.2">
      <c r="A2772" s="3">
        <v>8560</v>
      </c>
      <c r="B2772" s="3" t="s">
        <v>3006</v>
      </c>
      <c r="C2772" s="3" t="s">
        <v>3006</v>
      </c>
      <c r="D2772" s="3" t="s">
        <v>2799</v>
      </c>
      <c r="G2772" s="17">
        <v>8544</v>
      </c>
      <c r="H2772" s="17" t="s">
        <v>4533</v>
      </c>
    </row>
    <row r="2773" spans="1:8" x14ac:dyDescent="0.2">
      <c r="A2773" s="3">
        <v>8561</v>
      </c>
      <c r="B2773" s="3" t="s">
        <v>3007</v>
      </c>
      <c r="C2773" s="3" t="s">
        <v>3006</v>
      </c>
      <c r="D2773" s="3" t="s">
        <v>2799</v>
      </c>
      <c r="G2773" s="17">
        <v>8545</v>
      </c>
      <c r="H2773" s="17" t="s">
        <v>4533</v>
      </c>
    </row>
    <row r="2774" spans="1:8" x14ac:dyDescent="0.2">
      <c r="A2774" s="3">
        <v>8570</v>
      </c>
      <c r="B2774" s="3" t="s">
        <v>3008</v>
      </c>
      <c r="C2774" s="3" t="s">
        <v>3008</v>
      </c>
      <c r="D2774" s="3" t="s">
        <v>2799</v>
      </c>
      <c r="G2774" s="17">
        <v>8546</v>
      </c>
      <c r="H2774" s="17" t="s">
        <v>4549</v>
      </c>
    </row>
    <row r="2775" spans="1:8" x14ac:dyDescent="0.2">
      <c r="A2775" s="3">
        <v>8554</v>
      </c>
      <c r="B2775" s="3" t="s">
        <v>3009</v>
      </c>
      <c r="C2775" s="3" t="s">
        <v>3010</v>
      </c>
      <c r="D2775" s="3" t="s">
        <v>2799</v>
      </c>
      <c r="G2775" s="17">
        <v>8547</v>
      </c>
      <c r="H2775" s="17" t="s">
        <v>4549</v>
      </c>
    </row>
    <row r="2776" spans="1:8" x14ac:dyDescent="0.2">
      <c r="A2776" s="3">
        <v>8554</v>
      </c>
      <c r="B2776" s="3" t="s">
        <v>3011</v>
      </c>
      <c r="C2776" s="3" t="s">
        <v>3010</v>
      </c>
      <c r="D2776" s="3" t="s">
        <v>2799</v>
      </c>
      <c r="G2776" s="17">
        <v>8548</v>
      </c>
      <c r="H2776" s="17" t="s">
        <v>4549</v>
      </c>
    </row>
    <row r="2777" spans="1:8" x14ac:dyDescent="0.2">
      <c r="A2777" s="3">
        <v>8556</v>
      </c>
      <c r="B2777" s="3" t="s">
        <v>3010</v>
      </c>
      <c r="C2777" s="3" t="s">
        <v>3010</v>
      </c>
      <c r="D2777" s="3" t="s">
        <v>2799</v>
      </c>
      <c r="G2777" s="17">
        <v>8552</v>
      </c>
      <c r="H2777" s="17" t="s">
        <v>4550</v>
      </c>
    </row>
    <row r="2778" spans="1:8" x14ac:dyDescent="0.2">
      <c r="A2778" s="3">
        <v>8556</v>
      </c>
      <c r="B2778" s="3" t="s">
        <v>3012</v>
      </c>
      <c r="C2778" s="3" t="s">
        <v>3010</v>
      </c>
      <c r="D2778" s="3" t="s">
        <v>2799</v>
      </c>
      <c r="G2778" s="17">
        <v>8553</v>
      </c>
      <c r="H2778" s="17" t="s">
        <v>4550</v>
      </c>
    </row>
    <row r="2779" spans="1:8" x14ac:dyDescent="0.2">
      <c r="A2779" s="3">
        <v>8556</v>
      </c>
      <c r="B2779" s="3" t="s">
        <v>3013</v>
      </c>
      <c r="C2779" s="3" t="s">
        <v>3010</v>
      </c>
      <c r="D2779" s="3" t="s">
        <v>2799</v>
      </c>
      <c r="G2779" s="17">
        <v>8554</v>
      </c>
      <c r="H2779" s="17" t="s">
        <v>4550</v>
      </c>
    </row>
    <row r="2780" spans="1:8" x14ac:dyDescent="0.2">
      <c r="A2780" s="3">
        <v>8556</v>
      </c>
      <c r="B2780" s="3" t="s">
        <v>3014</v>
      </c>
      <c r="C2780" s="3" t="s">
        <v>3010</v>
      </c>
      <c r="D2780" s="3" t="s">
        <v>2799</v>
      </c>
      <c r="G2780" s="17">
        <v>8555</v>
      </c>
      <c r="H2780" s="17" t="s">
        <v>4550</v>
      </c>
    </row>
    <row r="2781" spans="1:8" x14ac:dyDescent="0.2">
      <c r="A2781" s="3">
        <v>8564</v>
      </c>
      <c r="B2781" s="3" t="s">
        <v>3015</v>
      </c>
      <c r="C2781" s="3" t="s">
        <v>3010</v>
      </c>
      <c r="D2781" s="3" t="s">
        <v>2799</v>
      </c>
      <c r="G2781" s="17">
        <v>8556</v>
      </c>
      <c r="H2781" s="17" t="s">
        <v>4550</v>
      </c>
    </row>
    <row r="2782" spans="1:8" x14ac:dyDescent="0.2">
      <c r="A2782" s="3">
        <v>6517</v>
      </c>
      <c r="B2782" s="3" t="s">
        <v>3016</v>
      </c>
      <c r="C2782" s="3" t="s">
        <v>3017</v>
      </c>
      <c r="D2782" s="3" t="s">
        <v>3018</v>
      </c>
      <c r="G2782" s="17">
        <v>8558</v>
      </c>
      <c r="H2782" s="17" t="s">
        <v>4550</v>
      </c>
    </row>
    <row r="2783" spans="1:8" x14ac:dyDescent="0.2">
      <c r="A2783" s="3">
        <v>6532</v>
      </c>
      <c r="B2783" s="3" t="s">
        <v>3019</v>
      </c>
      <c r="C2783" s="3" t="s">
        <v>3017</v>
      </c>
      <c r="D2783" s="3" t="s">
        <v>3018</v>
      </c>
      <c r="G2783" s="17">
        <v>8560</v>
      </c>
      <c r="H2783" s="17" t="s">
        <v>4550</v>
      </c>
    </row>
    <row r="2784" spans="1:8" x14ac:dyDescent="0.2">
      <c r="A2784" s="3">
        <v>6500</v>
      </c>
      <c r="B2784" s="3" t="s">
        <v>3020</v>
      </c>
      <c r="C2784" s="3" t="s">
        <v>3020</v>
      </c>
      <c r="D2784" s="3" t="s">
        <v>3018</v>
      </c>
      <c r="G2784" s="17">
        <v>8561</v>
      </c>
      <c r="H2784" s="17" t="s">
        <v>4550</v>
      </c>
    </row>
    <row r="2785" spans="1:8" x14ac:dyDescent="0.2">
      <c r="A2785" s="3">
        <v>6503</v>
      </c>
      <c r="B2785" s="3" t="s">
        <v>3020</v>
      </c>
      <c r="C2785" s="3" t="s">
        <v>3020</v>
      </c>
      <c r="D2785" s="3" t="s">
        <v>3018</v>
      </c>
      <c r="G2785" s="17">
        <v>8564</v>
      </c>
      <c r="H2785" s="17" t="s">
        <v>4550</v>
      </c>
    </row>
    <row r="2786" spans="1:8" x14ac:dyDescent="0.2">
      <c r="A2786" s="3">
        <v>6512</v>
      </c>
      <c r="B2786" s="3" t="s">
        <v>3021</v>
      </c>
      <c r="C2786" s="3" t="s">
        <v>3020</v>
      </c>
      <c r="D2786" s="3" t="s">
        <v>3018</v>
      </c>
      <c r="G2786" s="17">
        <v>8565</v>
      </c>
      <c r="H2786" s="17" t="s">
        <v>4550</v>
      </c>
    </row>
    <row r="2787" spans="1:8" x14ac:dyDescent="0.2">
      <c r="A2787" s="3">
        <v>6513</v>
      </c>
      <c r="B2787" s="3" t="s">
        <v>3022</v>
      </c>
      <c r="C2787" s="3" t="s">
        <v>3020</v>
      </c>
      <c r="D2787" s="3" t="s">
        <v>3018</v>
      </c>
      <c r="G2787" s="17">
        <v>8566</v>
      </c>
      <c r="H2787" s="17" t="s">
        <v>4550</v>
      </c>
    </row>
    <row r="2788" spans="1:8" x14ac:dyDescent="0.2">
      <c r="A2788" s="3">
        <v>6514</v>
      </c>
      <c r="B2788" s="3" t="s">
        <v>3023</v>
      </c>
      <c r="C2788" s="3" t="s">
        <v>3020</v>
      </c>
      <c r="D2788" s="3" t="s">
        <v>3018</v>
      </c>
      <c r="G2788" s="17">
        <v>8570</v>
      </c>
      <c r="H2788" s="17" t="s">
        <v>4550</v>
      </c>
    </row>
    <row r="2789" spans="1:8" x14ac:dyDescent="0.2">
      <c r="A2789" s="3">
        <v>6515</v>
      </c>
      <c r="B2789" s="3" t="s">
        <v>3024</v>
      </c>
      <c r="C2789" s="3" t="s">
        <v>3020</v>
      </c>
      <c r="D2789" s="3" t="s">
        <v>3018</v>
      </c>
      <c r="G2789" s="17">
        <v>8572</v>
      </c>
      <c r="H2789" s="17" t="s">
        <v>4550</v>
      </c>
    </row>
    <row r="2790" spans="1:8" x14ac:dyDescent="0.2">
      <c r="A2790" s="3">
        <v>6518</v>
      </c>
      <c r="B2790" s="3" t="s">
        <v>3025</v>
      </c>
      <c r="C2790" s="3" t="s">
        <v>3020</v>
      </c>
      <c r="D2790" s="3" t="s">
        <v>3018</v>
      </c>
      <c r="G2790" s="17">
        <v>8573</v>
      </c>
      <c r="H2790" s="17" t="s">
        <v>4550</v>
      </c>
    </row>
    <row r="2791" spans="1:8" x14ac:dyDescent="0.2">
      <c r="A2791" s="3">
        <v>6523</v>
      </c>
      <c r="B2791" s="3" t="s">
        <v>3026</v>
      </c>
      <c r="C2791" s="3" t="s">
        <v>3020</v>
      </c>
      <c r="D2791" s="3" t="s">
        <v>3018</v>
      </c>
      <c r="G2791" s="17">
        <v>8574</v>
      </c>
      <c r="H2791" s="17" t="s">
        <v>4550</v>
      </c>
    </row>
    <row r="2792" spans="1:8" x14ac:dyDescent="0.2">
      <c r="A2792" s="3">
        <v>6524</v>
      </c>
      <c r="B2792" s="3" t="s">
        <v>3027</v>
      </c>
      <c r="C2792" s="3" t="s">
        <v>3020</v>
      </c>
      <c r="D2792" s="3" t="s">
        <v>3018</v>
      </c>
      <c r="G2792" s="17">
        <v>8575</v>
      </c>
      <c r="H2792" s="17" t="s">
        <v>4550</v>
      </c>
    </row>
    <row r="2793" spans="1:8" x14ac:dyDescent="0.2">
      <c r="A2793" s="3">
        <v>6525</v>
      </c>
      <c r="B2793" s="3" t="s">
        <v>3028</v>
      </c>
      <c r="C2793" s="3" t="s">
        <v>3020</v>
      </c>
      <c r="D2793" s="3" t="s">
        <v>3018</v>
      </c>
      <c r="G2793" s="17">
        <v>8576</v>
      </c>
      <c r="H2793" s="17" t="s">
        <v>4550</v>
      </c>
    </row>
    <row r="2794" spans="1:8" x14ac:dyDescent="0.2">
      <c r="A2794" s="3">
        <v>6528</v>
      </c>
      <c r="B2794" s="3" t="s">
        <v>3029</v>
      </c>
      <c r="C2794" s="3" t="s">
        <v>3020</v>
      </c>
      <c r="D2794" s="3" t="s">
        <v>3018</v>
      </c>
      <c r="G2794" s="17">
        <v>8577</v>
      </c>
      <c r="H2794" s="17" t="s">
        <v>4550</v>
      </c>
    </row>
    <row r="2795" spans="1:8" x14ac:dyDescent="0.2">
      <c r="A2795" s="3">
        <v>6582</v>
      </c>
      <c r="B2795" s="3" t="s">
        <v>3030</v>
      </c>
      <c r="C2795" s="3" t="s">
        <v>3020</v>
      </c>
      <c r="D2795" s="3" t="s">
        <v>3018</v>
      </c>
      <c r="G2795" s="17">
        <v>8580</v>
      </c>
      <c r="H2795" s="17" t="s">
        <v>4550</v>
      </c>
    </row>
    <row r="2796" spans="1:8" x14ac:dyDescent="0.2">
      <c r="A2796" s="3">
        <v>6583</v>
      </c>
      <c r="B2796" s="3" t="s">
        <v>3031</v>
      </c>
      <c r="C2796" s="3" t="s">
        <v>3020</v>
      </c>
      <c r="D2796" s="3" t="s">
        <v>3018</v>
      </c>
      <c r="G2796" s="17">
        <v>8581</v>
      </c>
      <c r="H2796" s="17" t="s">
        <v>4550</v>
      </c>
    </row>
    <row r="2797" spans="1:8" x14ac:dyDescent="0.2">
      <c r="A2797" s="3">
        <v>6584</v>
      </c>
      <c r="B2797" s="3" t="s">
        <v>3032</v>
      </c>
      <c r="C2797" s="3" t="s">
        <v>3020</v>
      </c>
      <c r="D2797" s="3" t="s">
        <v>3018</v>
      </c>
      <c r="G2797" s="17">
        <v>8582</v>
      </c>
      <c r="H2797" s="17" t="s">
        <v>4550</v>
      </c>
    </row>
    <row r="2798" spans="1:8" x14ac:dyDescent="0.2">
      <c r="A2798" s="3">
        <v>6702</v>
      </c>
      <c r="B2798" s="3" t="s">
        <v>3033</v>
      </c>
      <c r="C2798" s="3" t="s">
        <v>3020</v>
      </c>
      <c r="D2798" s="3" t="s">
        <v>3018</v>
      </c>
      <c r="G2798" s="17">
        <v>8583</v>
      </c>
      <c r="H2798" s="17" t="s">
        <v>4550</v>
      </c>
    </row>
    <row r="2799" spans="1:8" x14ac:dyDescent="0.2">
      <c r="A2799" s="3">
        <v>6593</v>
      </c>
      <c r="B2799" s="3" t="s">
        <v>3034</v>
      </c>
      <c r="C2799" s="3" t="s">
        <v>3034</v>
      </c>
      <c r="D2799" s="3" t="s">
        <v>3018</v>
      </c>
      <c r="G2799" s="17">
        <v>8584</v>
      </c>
      <c r="H2799" s="17" t="s">
        <v>4550</v>
      </c>
    </row>
    <row r="2800" spans="1:8" x14ac:dyDescent="0.2">
      <c r="A2800" s="3">
        <v>6599</v>
      </c>
      <c r="B2800" s="3" t="s">
        <v>3035</v>
      </c>
      <c r="C2800" s="3" t="s">
        <v>3034</v>
      </c>
      <c r="D2800" s="3" t="s">
        <v>3018</v>
      </c>
      <c r="G2800" s="17">
        <v>8585</v>
      </c>
      <c r="H2800" s="17" t="s">
        <v>4550</v>
      </c>
    </row>
    <row r="2801" spans="1:8" x14ac:dyDescent="0.2">
      <c r="A2801" s="3">
        <v>6810</v>
      </c>
      <c r="B2801" s="3" t="s">
        <v>3036</v>
      </c>
      <c r="C2801" s="3" t="s">
        <v>3036</v>
      </c>
      <c r="D2801" s="3" t="s">
        <v>3018</v>
      </c>
      <c r="G2801" s="17">
        <v>8586</v>
      </c>
      <c r="H2801" s="17" t="s">
        <v>4550</v>
      </c>
    </row>
    <row r="2802" spans="1:8" x14ac:dyDescent="0.2">
      <c r="A2802" s="3">
        <v>6533</v>
      </c>
      <c r="B2802" s="3" t="s">
        <v>3037</v>
      </c>
      <c r="C2802" s="3" t="s">
        <v>3037</v>
      </c>
      <c r="D2802" s="3" t="s">
        <v>3018</v>
      </c>
      <c r="G2802" s="17">
        <v>8587</v>
      </c>
      <c r="H2802" s="17" t="s">
        <v>4550</v>
      </c>
    </row>
    <row r="2803" spans="1:8" x14ac:dyDescent="0.2">
      <c r="A2803" s="3">
        <v>6592</v>
      </c>
      <c r="B2803" s="3" t="s">
        <v>3038</v>
      </c>
      <c r="C2803" s="3" t="s">
        <v>3039</v>
      </c>
      <c r="D2803" s="3" t="s">
        <v>3018</v>
      </c>
      <c r="G2803" s="17">
        <v>8588</v>
      </c>
      <c r="H2803" s="17" t="s">
        <v>4550</v>
      </c>
    </row>
    <row r="2804" spans="1:8" x14ac:dyDescent="0.2">
      <c r="A2804" s="3">
        <v>6715</v>
      </c>
      <c r="B2804" s="3" t="s">
        <v>3040</v>
      </c>
      <c r="C2804" s="3" t="s">
        <v>3041</v>
      </c>
      <c r="D2804" s="3" t="s">
        <v>3018</v>
      </c>
      <c r="G2804" s="17">
        <v>8589</v>
      </c>
      <c r="H2804" s="17" t="s">
        <v>4550</v>
      </c>
    </row>
    <row r="2805" spans="1:8" x14ac:dyDescent="0.2">
      <c r="A2805" s="3">
        <v>6716</v>
      </c>
      <c r="B2805" s="3" t="s">
        <v>3041</v>
      </c>
      <c r="C2805" s="3" t="s">
        <v>3041</v>
      </c>
      <c r="D2805" s="3" t="s">
        <v>3018</v>
      </c>
      <c r="G2805" s="17">
        <v>8590</v>
      </c>
      <c r="H2805" s="17" t="s">
        <v>4550</v>
      </c>
    </row>
    <row r="2806" spans="1:8" x14ac:dyDescent="0.2">
      <c r="A2806" s="3">
        <v>6716</v>
      </c>
      <c r="B2806" s="3" t="s">
        <v>3042</v>
      </c>
      <c r="C2806" s="3" t="s">
        <v>3041</v>
      </c>
      <c r="D2806" s="3" t="s">
        <v>3018</v>
      </c>
      <c r="G2806" s="17">
        <v>8592</v>
      </c>
      <c r="H2806" s="17" t="s">
        <v>4550</v>
      </c>
    </row>
    <row r="2807" spans="1:8" x14ac:dyDescent="0.2">
      <c r="A2807" s="3">
        <v>6716</v>
      </c>
      <c r="B2807" s="3" t="s">
        <v>3043</v>
      </c>
      <c r="C2807" s="3" t="s">
        <v>3041</v>
      </c>
      <c r="D2807" s="3" t="s">
        <v>3018</v>
      </c>
      <c r="G2807" s="17">
        <v>8593</v>
      </c>
      <c r="H2807" s="17" t="s">
        <v>4550</v>
      </c>
    </row>
    <row r="2808" spans="1:8" x14ac:dyDescent="0.2">
      <c r="A2808" s="3">
        <v>6721</v>
      </c>
      <c r="B2808" s="3" t="s">
        <v>3044</v>
      </c>
      <c r="C2808" s="3" t="s">
        <v>3041</v>
      </c>
      <c r="D2808" s="3" t="s">
        <v>3018</v>
      </c>
      <c r="G2808" s="17">
        <v>8594</v>
      </c>
      <c r="H2808" s="17" t="s">
        <v>4550</v>
      </c>
    </row>
    <row r="2809" spans="1:8" x14ac:dyDescent="0.2">
      <c r="A2809" s="3">
        <v>6722</v>
      </c>
      <c r="B2809" s="3" t="s">
        <v>3045</v>
      </c>
      <c r="C2809" s="3" t="s">
        <v>3041</v>
      </c>
      <c r="D2809" s="3" t="s">
        <v>3018</v>
      </c>
      <c r="G2809" s="17">
        <v>8595</v>
      </c>
      <c r="H2809" s="17" t="s">
        <v>4550</v>
      </c>
    </row>
    <row r="2810" spans="1:8" x14ac:dyDescent="0.2">
      <c r="A2810" s="3">
        <v>6723</v>
      </c>
      <c r="B2810" s="3" t="s">
        <v>3046</v>
      </c>
      <c r="C2810" s="3" t="s">
        <v>3041</v>
      </c>
      <c r="D2810" s="3" t="s">
        <v>3018</v>
      </c>
      <c r="G2810" s="17">
        <v>8596</v>
      </c>
      <c r="H2810" s="17" t="s">
        <v>4550</v>
      </c>
    </row>
    <row r="2811" spans="1:8" x14ac:dyDescent="0.2">
      <c r="A2811" s="3">
        <v>6723</v>
      </c>
      <c r="B2811" s="3" t="s">
        <v>3047</v>
      </c>
      <c r="C2811" s="3" t="s">
        <v>3041</v>
      </c>
      <c r="D2811" s="3" t="s">
        <v>3018</v>
      </c>
      <c r="G2811" s="17">
        <v>8597</v>
      </c>
      <c r="H2811" s="17" t="s">
        <v>4550</v>
      </c>
    </row>
    <row r="2812" spans="1:8" x14ac:dyDescent="0.2">
      <c r="A2812" s="3">
        <v>6723</v>
      </c>
      <c r="B2812" s="3" t="s">
        <v>3048</v>
      </c>
      <c r="C2812" s="3" t="s">
        <v>3041</v>
      </c>
      <c r="D2812" s="3" t="s">
        <v>3018</v>
      </c>
      <c r="G2812" s="17">
        <v>8598</v>
      </c>
      <c r="H2812" s="17" t="s">
        <v>4550</v>
      </c>
    </row>
    <row r="2813" spans="1:8" x14ac:dyDescent="0.2">
      <c r="A2813" s="3">
        <v>6724</v>
      </c>
      <c r="B2813" s="3" t="s">
        <v>3049</v>
      </c>
      <c r="C2813" s="3" t="s">
        <v>3041</v>
      </c>
      <c r="D2813" s="3" t="s">
        <v>3018</v>
      </c>
      <c r="G2813" s="17">
        <v>8599</v>
      </c>
      <c r="H2813" s="17" t="s">
        <v>4550</v>
      </c>
    </row>
    <row r="2814" spans="1:8" x14ac:dyDescent="0.2">
      <c r="A2814" s="3">
        <v>6724</v>
      </c>
      <c r="B2814" s="3" t="s">
        <v>3050</v>
      </c>
      <c r="C2814" s="3" t="s">
        <v>3041</v>
      </c>
      <c r="D2814" s="3" t="s">
        <v>3018</v>
      </c>
      <c r="G2814" s="17">
        <v>8600</v>
      </c>
      <c r="H2814" s="17" t="s">
        <v>4534</v>
      </c>
    </row>
    <row r="2815" spans="1:8" x14ac:dyDescent="0.2">
      <c r="A2815" s="3">
        <v>6717</v>
      </c>
      <c r="B2815" s="3" t="s">
        <v>3051</v>
      </c>
      <c r="C2815" s="3" t="s">
        <v>3052</v>
      </c>
      <c r="D2815" s="3" t="s">
        <v>3018</v>
      </c>
      <c r="G2815" s="17">
        <v>8602</v>
      </c>
      <c r="H2815" s="17" t="s">
        <v>4534</v>
      </c>
    </row>
    <row r="2816" spans="1:8" x14ac:dyDescent="0.2">
      <c r="A2816" s="3">
        <v>6717</v>
      </c>
      <c r="B2816" s="3" t="s">
        <v>3053</v>
      </c>
      <c r="C2816" s="3" t="s">
        <v>3052</v>
      </c>
      <c r="D2816" s="3" t="s">
        <v>3018</v>
      </c>
      <c r="G2816" s="17">
        <v>8603</v>
      </c>
      <c r="H2816" s="17" t="s">
        <v>4534</v>
      </c>
    </row>
    <row r="2817" spans="1:8" x14ac:dyDescent="0.2">
      <c r="A2817" s="3">
        <v>6718</v>
      </c>
      <c r="B2817" s="3" t="s">
        <v>3054</v>
      </c>
      <c r="C2817" s="3" t="s">
        <v>3052</v>
      </c>
      <c r="D2817" s="3" t="s">
        <v>3018</v>
      </c>
      <c r="G2817" s="17">
        <v>8604</v>
      </c>
      <c r="H2817" s="17" t="s">
        <v>4534</v>
      </c>
    </row>
    <row r="2818" spans="1:8" x14ac:dyDescent="0.2">
      <c r="A2818" s="3">
        <v>6718</v>
      </c>
      <c r="B2818" s="3" t="s">
        <v>3055</v>
      </c>
      <c r="C2818" s="3" t="s">
        <v>3052</v>
      </c>
      <c r="D2818" s="3" t="s">
        <v>3018</v>
      </c>
      <c r="G2818" s="17">
        <v>8605</v>
      </c>
      <c r="H2818" s="17" t="s">
        <v>4534</v>
      </c>
    </row>
    <row r="2819" spans="1:8" x14ac:dyDescent="0.2">
      <c r="A2819" s="3">
        <v>6719</v>
      </c>
      <c r="B2819" s="3" t="s">
        <v>3056</v>
      </c>
      <c r="C2819" s="3" t="s">
        <v>3052</v>
      </c>
      <c r="D2819" s="3" t="s">
        <v>3018</v>
      </c>
      <c r="G2819" s="17">
        <v>8606</v>
      </c>
      <c r="H2819" s="17" t="s">
        <v>4534</v>
      </c>
    </row>
    <row r="2820" spans="1:8" x14ac:dyDescent="0.2">
      <c r="A2820" s="3">
        <v>6719</v>
      </c>
      <c r="B2820" s="3" t="s">
        <v>3056</v>
      </c>
      <c r="C2820" s="3" t="s">
        <v>3052</v>
      </c>
      <c r="D2820" s="3" t="s">
        <v>3018</v>
      </c>
      <c r="G2820" s="17">
        <v>8607</v>
      </c>
      <c r="H2820" s="17" t="s">
        <v>4534</v>
      </c>
    </row>
    <row r="2821" spans="1:8" x14ac:dyDescent="0.2">
      <c r="A2821" s="3">
        <v>6720</v>
      </c>
      <c r="B2821" s="3" t="s">
        <v>3057</v>
      </c>
      <c r="C2821" s="3" t="s">
        <v>3052</v>
      </c>
      <c r="D2821" s="3" t="s">
        <v>3018</v>
      </c>
      <c r="G2821" s="17">
        <v>8608</v>
      </c>
      <c r="H2821" s="17" t="s">
        <v>4534</v>
      </c>
    </row>
    <row r="2822" spans="1:8" x14ac:dyDescent="0.2">
      <c r="A2822" s="3">
        <v>6720</v>
      </c>
      <c r="B2822" s="3" t="s">
        <v>3058</v>
      </c>
      <c r="C2822" s="3" t="s">
        <v>3052</v>
      </c>
      <c r="D2822" s="3" t="s">
        <v>3018</v>
      </c>
      <c r="G2822" s="17">
        <v>8610</v>
      </c>
      <c r="H2822" s="17" t="s">
        <v>4534</v>
      </c>
    </row>
    <row r="2823" spans="1:8" x14ac:dyDescent="0.2">
      <c r="A2823" s="3">
        <v>6713</v>
      </c>
      <c r="B2823" s="3" t="s">
        <v>3059</v>
      </c>
      <c r="C2823" s="3" t="s">
        <v>3060</v>
      </c>
      <c r="D2823" s="3" t="s">
        <v>3018</v>
      </c>
      <c r="G2823" s="17">
        <v>8614</v>
      </c>
      <c r="H2823" s="17" t="s">
        <v>4534</v>
      </c>
    </row>
    <row r="2824" spans="1:8" x14ac:dyDescent="0.2">
      <c r="A2824" s="3">
        <v>6714</v>
      </c>
      <c r="B2824" s="3" t="s">
        <v>3061</v>
      </c>
      <c r="C2824" s="3" t="s">
        <v>3060</v>
      </c>
      <c r="D2824" s="3" t="s">
        <v>3018</v>
      </c>
      <c r="G2824" s="17">
        <v>8615</v>
      </c>
      <c r="H2824" s="17" t="s">
        <v>4534</v>
      </c>
    </row>
    <row r="2825" spans="1:8" x14ac:dyDescent="0.2">
      <c r="A2825" s="3">
        <v>6721</v>
      </c>
      <c r="B2825" s="3" t="s">
        <v>3062</v>
      </c>
      <c r="C2825" s="3" t="s">
        <v>3060</v>
      </c>
      <c r="D2825" s="3" t="s">
        <v>3018</v>
      </c>
      <c r="G2825" s="17">
        <v>8616</v>
      </c>
      <c r="H2825" s="17" t="s">
        <v>4534</v>
      </c>
    </row>
    <row r="2826" spans="1:8" x14ac:dyDescent="0.2">
      <c r="A2826" s="3">
        <v>6780</v>
      </c>
      <c r="B2826" s="3" t="s">
        <v>3063</v>
      </c>
      <c r="C2826" s="3" t="s">
        <v>3063</v>
      </c>
      <c r="D2826" s="3" t="s">
        <v>3018</v>
      </c>
      <c r="G2826" s="17">
        <v>8617</v>
      </c>
      <c r="H2826" s="17" t="s">
        <v>4534</v>
      </c>
    </row>
    <row r="2827" spans="1:8" x14ac:dyDescent="0.2">
      <c r="A2827" s="3">
        <v>6780</v>
      </c>
      <c r="B2827" s="3" t="s">
        <v>3064</v>
      </c>
      <c r="C2827" s="3" t="s">
        <v>3063</v>
      </c>
      <c r="D2827" s="3" t="s">
        <v>3018</v>
      </c>
      <c r="G2827" s="17">
        <v>8618</v>
      </c>
      <c r="H2827" s="17" t="s">
        <v>4534</v>
      </c>
    </row>
    <row r="2828" spans="1:8" x14ac:dyDescent="0.2">
      <c r="A2828" s="3">
        <v>6781</v>
      </c>
      <c r="B2828" s="3" t="s">
        <v>3065</v>
      </c>
      <c r="C2828" s="3" t="s">
        <v>3066</v>
      </c>
      <c r="D2828" s="3" t="s">
        <v>3018</v>
      </c>
      <c r="G2828" s="17">
        <v>8620</v>
      </c>
      <c r="H2828" s="17" t="s">
        <v>4534</v>
      </c>
    </row>
    <row r="2829" spans="1:8" x14ac:dyDescent="0.2">
      <c r="A2829" s="3">
        <v>6781</v>
      </c>
      <c r="B2829" s="3" t="s">
        <v>3066</v>
      </c>
      <c r="C2829" s="3" t="s">
        <v>3066</v>
      </c>
      <c r="D2829" s="3" t="s">
        <v>3018</v>
      </c>
      <c r="G2829" s="17">
        <v>8623</v>
      </c>
      <c r="H2829" s="17" t="s">
        <v>4534</v>
      </c>
    </row>
    <row r="2830" spans="1:8" x14ac:dyDescent="0.2">
      <c r="A2830" s="3">
        <v>6743</v>
      </c>
      <c r="B2830" s="3" t="s">
        <v>3067</v>
      </c>
      <c r="C2830" s="3" t="s">
        <v>3068</v>
      </c>
      <c r="D2830" s="3" t="s">
        <v>3018</v>
      </c>
      <c r="G2830" s="17">
        <v>8624</v>
      </c>
      <c r="H2830" s="17" t="s">
        <v>4534</v>
      </c>
    </row>
    <row r="2831" spans="1:8" x14ac:dyDescent="0.2">
      <c r="A2831" s="3">
        <v>6774</v>
      </c>
      <c r="B2831" s="3" t="s">
        <v>3069</v>
      </c>
      <c r="C2831" s="3" t="s">
        <v>3069</v>
      </c>
      <c r="D2831" s="3" t="s">
        <v>3018</v>
      </c>
      <c r="G2831" s="17">
        <v>8625</v>
      </c>
      <c r="H2831" s="17" t="s">
        <v>4534</v>
      </c>
    </row>
    <row r="2832" spans="1:8" x14ac:dyDescent="0.2">
      <c r="A2832" s="3">
        <v>6746</v>
      </c>
      <c r="B2832" s="3" t="s">
        <v>3070</v>
      </c>
      <c r="C2832" s="3" t="s">
        <v>3071</v>
      </c>
      <c r="D2832" s="3" t="s">
        <v>3018</v>
      </c>
      <c r="G2832" s="17">
        <v>8626</v>
      </c>
      <c r="H2832" s="17" t="s">
        <v>4534</v>
      </c>
    </row>
    <row r="2833" spans="1:8" x14ac:dyDescent="0.2">
      <c r="A2833" s="3">
        <v>6746</v>
      </c>
      <c r="B2833" s="3" t="s">
        <v>3072</v>
      </c>
      <c r="C2833" s="3" t="s">
        <v>3071</v>
      </c>
      <c r="D2833" s="3" t="s">
        <v>3018</v>
      </c>
      <c r="G2833" s="17">
        <v>8627</v>
      </c>
      <c r="H2833" s="17" t="s">
        <v>4534</v>
      </c>
    </row>
    <row r="2834" spans="1:8" x14ac:dyDescent="0.2">
      <c r="A2834" s="3">
        <v>6746</v>
      </c>
      <c r="B2834" s="3" t="s">
        <v>3073</v>
      </c>
      <c r="C2834" s="3" t="s">
        <v>3071</v>
      </c>
      <c r="D2834" s="3" t="s">
        <v>3018</v>
      </c>
      <c r="G2834" s="17">
        <v>8630</v>
      </c>
      <c r="H2834" s="17" t="s">
        <v>4534</v>
      </c>
    </row>
    <row r="2835" spans="1:8" x14ac:dyDescent="0.2">
      <c r="A2835" s="3">
        <v>6747</v>
      </c>
      <c r="B2835" s="3" t="s">
        <v>3074</v>
      </c>
      <c r="C2835" s="3" t="s">
        <v>3071</v>
      </c>
      <c r="D2835" s="3" t="s">
        <v>3018</v>
      </c>
      <c r="G2835" s="17">
        <v>8632</v>
      </c>
      <c r="H2835" s="17" t="s">
        <v>4534</v>
      </c>
    </row>
    <row r="2836" spans="1:8" x14ac:dyDescent="0.2">
      <c r="A2836" s="3">
        <v>6748</v>
      </c>
      <c r="B2836" s="3" t="s">
        <v>3075</v>
      </c>
      <c r="C2836" s="3" t="s">
        <v>3071</v>
      </c>
      <c r="D2836" s="3" t="s">
        <v>3018</v>
      </c>
      <c r="G2836" s="17">
        <v>8633</v>
      </c>
      <c r="H2836" s="17" t="s">
        <v>4534</v>
      </c>
    </row>
    <row r="2837" spans="1:8" x14ac:dyDescent="0.2">
      <c r="A2837" s="3">
        <v>6749</v>
      </c>
      <c r="B2837" s="3" t="s">
        <v>3076</v>
      </c>
      <c r="C2837" s="3" t="s">
        <v>3071</v>
      </c>
      <c r="D2837" s="3" t="s">
        <v>3018</v>
      </c>
      <c r="G2837" s="17">
        <v>8634</v>
      </c>
      <c r="H2837" s="17" t="s">
        <v>4534</v>
      </c>
    </row>
    <row r="2838" spans="1:8" x14ac:dyDescent="0.2">
      <c r="A2838" s="3">
        <v>6749</v>
      </c>
      <c r="B2838" s="3" t="s">
        <v>3077</v>
      </c>
      <c r="C2838" s="3" t="s">
        <v>3071</v>
      </c>
      <c r="D2838" s="3" t="s">
        <v>3018</v>
      </c>
      <c r="G2838" s="17">
        <v>8635</v>
      </c>
      <c r="H2838" s="17" t="s">
        <v>4534</v>
      </c>
    </row>
    <row r="2839" spans="1:8" x14ac:dyDescent="0.2">
      <c r="A2839" s="3">
        <v>6760</v>
      </c>
      <c r="B2839" s="3" t="s">
        <v>3071</v>
      </c>
      <c r="C2839" s="3" t="s">
        <v>3071</v>
      </c>
      <c r="D2839" s="3" t="s">
        <v>3018</v>
      </c>
      <c r="G2839" s="17">
        <v>8636</v>
      </c>
      <c r="H2839" s="17" t="s">
        <v>4534</v>
      </c>
    </row>
    <row r="2840" spans="1:8" x14ac:dyDescent="0.2">
      <c r="A2840" s="3">
        <v>6760</v>
      </c>
      <c r="B2840" s="3" t="s">
        <v>3078</v>
      </c>
      <c r="C2840" s="3" t="s">
        <v>3071</v>
      </c>
      <c r="D2840" s="3" t="s">
        <v>3018</v>
      </c>
      <c r="G2840" s="17">
        <v>8637</v>
      </c>
      <c r="H2840" s="17" t="s">
        <v>4534</v>
      </c>
    </row>
    <row r="2841" spans="1:8" x14ac:dyDescent="0.2">
      <c r="A2841" s="3">
        <v>6760</v>
      </c>
      <c r="B2841" s="3" t="s">
        <v>3079</v>
      </c>
      <c r="C2841" s="3" t="s">
        <v>3071</v>
      </c>
      <c r="D2841" s="3" t="s">
        <v>3018</v>
      </c>
      <c r="G2841" s="17">
        <v>8638</v>
      </c>
      <c r="H2841" s="17" t="s">
        <v>4534</v>
      </c>
    </row>
    <row r="2842" spans="1:8" x14ac:dyDescent="0.2">
      <c r="A2842" s="3">
        <v>6760</v>
      </c>
      <c r="B2842" s="3" t="s">
        <v>3080</v>
      </c>
      <c r="C2842" s="3" t="s">
        <v>3071</v>
      </c>
      <c r="D2842" s="3" t="s">
        <v>3018</v>
      </c>
      <c r="G2842" s="17">
        <v>8640</v>
      </c>
      <c r="H2842" s="17" t="s">
        <v>4534</v>
      </c>
    </row>
    <row r="2843" spans="1:8" x14ac:dyDescent="0.2">
      <c r="A2843" s="3">
        <v>6760</v>
      </c>
      <c r="B2843" s="3" t="s">
        <v>3081</v>
      </c>
      <c r="C2843" s="3" t="s">
        <v>3071</v>
      </c>
      <c r="D2843" s="3" t="s">
        <v>3018</v>
      </c>
      <c r="G2843" s="17">
        <v>8645</v>
      </c>
      <c r="H2843" s="17" t="s">
        <v>4534</v>
      </c>
    </row>
    <row r="2844" spans="1:8" x14ac:dyDescent="0.2">
      <c r="A2844" s="3">
        <v>6760</v>
      </c>
      <c r="B2844" s="3" t="s">
        <v>3082</v>
      </c>
      <c r="C2844" s="3" t="s">
        <v>3071</v>
      </c>
      <c r="D2844" s="3" t="s">
        <v>3018</v>
      </c>
      <c r="G2844" s="17">
        <v>8646</v>
      </c>
      <c r="H2844" s="17" t="s">
        <v>4534</v>
      </c>
    </row>
    <row r="2845" spans="1:8" x14ac:dyDescent="0.2">
      <c r="A2845" s="3">
        <v>6763</v>
      </c>
      <c r="B2845" s="3" t="s">
        <v>3083</v>
      </c>
      <c r="C2845" s="3" t="s">
        <v>3071</v>
      </c>
      <c r="D2845" s="3" t="s">
        <v>3018</v>
      </c>
      <c r="G2845" s="17">
        <v>8700</v>
      </c>
      <c r="H2845" s="17" t="s">
        <v>4534</v>
      </c>
    </row>
    <row r="2846" spans="1:8" x14ac:dyDescent="0.2">
      <c r="A2846" s="3">
        <v>6763</v>
      </c>
      <c r="B2846" s="3" t="s">
        <v>3084</v>
      </c>
      <c r="C2846" s="3" t="s">
        <v>3071</v>
      </c>
      <c r="D2846" s="3" t="s">
        <v>3018</v>
      </c>
      <c r="G2846" s="17">
        <v>8702</v>
      </c>
      <c r="H2846" s="17" t="s">
        <v>4534</v>
      </c>
    </row>
    <row r="2847" spans="1:8" x14ac:dyDescent="0.2">
      <c r="A2847" s="3">
        <v>6764</v>
      </c>
      <c r="B2847" s="3" t="s">
        <v>3085</v>
      </c>
      <c r="C2847" s="3" t="s">
        <v>3071</v>
      </c>
      <c r="D2847" s="3" t="s">
        <v>3018</v>
      </c>
      <c r="G2847" s="17">
        <v>8703</v>
      </c>
      <c r="H2847" s="17" t="s">
        <v>4534</v>
      </c>
    </row>
    <row r="2848" spans="1:8" x14ac:dyDescent="0.2">
      <c r="A2848" s="3">
        <v>6745</v>
      </c>
      <c r="B2848" s="3" t="s">
        <v>3086</v>
      </c>
      <c r="C2848" s="3" t="s">
        <v>3086</v>
      </c>
      <c r="D2848" s="3" t="s">
        <v>3018</v>
      </c>
      <c r="G2848" s="17">
        <v>8704</v>
      </c>
      <c r="H2848" s="17" t="s">
        <v>4534</v>
      </c>
    </row>
    <row r="2849" spans="1:8" x14ac:dyDescent="0.2">
      <c r="A2849" s="3">
        <v>6744</v>
      </c>
      <c r="B2849" s="3" t="s">
        <v>3087</v>
      </c>
      <c r="C2849" s="3" t="s">
        <v>3087</v>
      </c>
      <c r="D2849" s="3" t="s">
        <v>3018</v>
      </c>
      <c r="G2849" s="17">
        <v>8706</v>
      </c>
      <c r="H2849" s="17" t="s">
        <v>4534</v>
      </c>
    </row>
    <row r="2850" spans="1:8" x14ac:dyDescent="0.2">
      <c r="A2850" s="3">
        <v>6742</v>
      </c>
      <c r="B2850" s="3" t="s">
        <v>3088</v>
      </c>
      <c r="C2850" s="3" t="s">
        <v>3088</v>
      </c>
      <c r="D2850" s="3" t="s">
        <v>3018</v>
      </c>
      <c r="G2850" s="17">
        <v>8707</v>
      </c>
      <c r="H2850" s="17" t="s">
        <v>4534</v>
      </c>
    </row>
    <row r="2851" spans="1:8" x14ac:dyDescent="0.2">
      <c r="A2851" s="3">
        <v>6772</v>
      </c>
      <c r="B2851" s="3" t="s">
        <v>3089</v>
      </c>
      <c r="C2851" s="3" t="s">
        <v>3090</v>
      </c>
      <c r="D2851" s="3" t="s">
        <v>3018</v>
      </c>
      <c r="G2851" s="17">
        <v>8708</v>
      </c>
      <c r="H2851" s="17" t="s">
        <v>4534</v>
      </c>
    </row>
    <row r="2852" spans="1:8" x14ac:dyDescent="0.2">
      <c r="A2852" s="3">
        <v>6773</v>
      </c>
      <c r="B2852" s="3" t="s">
        <v>3090</v>
      </c>
      <c r="C2852" s="3" t="s">
        <v>3090</v>
      </c>
      <c r="D2852" s="3" t="s">
        <v>3018</v>
      </c>
      <c r="G2852" s="17">
        <v>8712</v>
      </c>
      <c r="H2852" s="17" t="s">
        <v>4534</v>
      </c>
    </row>
    <row r="2853" spans="1:8" x14ac:dyDescent="0.2">
      <c r="A2853" s="3">
        <v>6775</v>
      </c>
      <c r="B2853" s="3" t="s">
        <v>3091</v>
      </c>
      <c r="C2853" s="3" t="s">
        <v>3092</v>
      </c>
      <c r="D2853" s="3" t="s">
        <v>3018</v>
      </c>
      <c r="G2853" s="17">
        <v>8713</v>
      </c>
      <c r="H2853" s="17" t="s">
        <v>4534</v>
      </c>
    </row>
    <row r="2854" spans="1:8" x14ac:dyDescent="0.2">
      <c r="A2854" s="3">
        <v>6776</v>
      </c>
      <c r="B2854" s="3" t="s">
        <v>3093</v>
      </c>
      <c r="C2854" s="3" t="s">
        <v>3092</v>
      </c>
      <c r="D2854" s="3" t="s">
        <v>3018</v>
      </c>
      <c r="G2854" s="17">
        <v>8714</v>
      </c>
      <c r="H2854" s="17" t="s">
        <v>4534</v>
      </c>
    </row>
    <row r="2855" spans="1:8" x14ac:dyDescent="0.2">
      <c r="A2855" s="3">
        <v>6777</v>
      </c>
      <c r="B2855" s="3" t="s">
        <v>3092</v>
      </c>
      <c r="C2855" s="3" t="s">
        <v>3092</v>
      </c>
      <c r="D2855" s="3" t="s">
        <v>3018</v>
      </c>
      <c r="G2855" s="17">
        <v>8715</v>
      </c>
      <c r="H2855" s="17" t="s">
        <v>4534</v>
      </c>
    </row>
    <row r="2856" spans="1:8" x14ac:dyDescent="0.2">
      <c r="A2856" s="3">
        <v>6777</v>
      </c>
      <c r="B2856" s="3" t="s">
        <v>3094</v>
      </c>
      <c r="C2856" s="3" t="s">
        <v>3092</v>
      </c>
      <c r="D2856" s="3" t="s">
        <v>3018</v>
      </c>
      <c r="G2856" s="17">
        <v>8716</v>
      </c>
      <c r="H2856" s="17" t="s">
        <v>4534</v>
      </c>
    </row>
    <row r="2857" spans="1:8" x14ac:dyDescent="0.2">
      <c r="A2857" s="3">
        <v>6612</v>
      </c>
      <c r="B2857" s="3" t="s">
        <v>3095</v>
      </c>
      <c r="C2857" s="3" t="s">
        <v>3095</v>
      </c>
      <c r="D2857" s="3" t="s">
        <v>3018</v>
      </c>
      <c r="G2857" s="17">
        <v>8717</v>
      </c>
      <c r="H2857" s="17" t="s">
        <v>4545</v>
      </c>
    </row>
    <row r="2858" spans="1:8" x14ac:dyDescent="0.2">
      <c r="A2858" s="3">
        <v>6645</v>
      </c>
      <c r="B2858" s="3" t="s">
        <v>3096</v>
      </c>
      <c r="C2858" s="3" t="s">
        <v>3096</v>
      </c>
      <c r="D2858" s="3" t="s">
        <v>3018</v>
      </c>
      <c r="G2858" s="17">
        <v>8718</v>
      </c>
      <c r="H2858" s="17" t="s">
        <v>4545</v>
      </c>
    </row>
    <row r="2859" spans="1:8" x14ac:dyDescent="0.2">
      <c r="A2859" s="3">
        <v>6614</v>
      </c>
      <c r="B2859" s="3" t="s">
        <v>3097</v>
      </c>
      <c r="C2859" s="3" t="s">
        <v>3097</v>
      </c>
      <c r="D2859" s="3" t="s">
        <v>3018</v>
      </c>
      <c r="G2859" s="17">
        <v>8722</v>
      </c>
      <c r="H2859" s="17" t="s">
        <v>4545</v>
      </c>
    </row>
    <row r="2860" spans="1:8" x14ac:dyDescent="0.2">
      <c r="A2860" s="3">
        <v>6614</v>
      </c>
      <c r="B2860" s="3" t="s">
        <v>3098</v>
      </c>
      <c r="C2860" s="3" t="s">
        <v>3097</v>
      </c>
      <c r="D2860" s="3" t="s">
        <v>3018</v>
      </c>
      <c r="G2860" s="17">
        <v>8723</v>
      </c>
      <c r="H2860" s="17" t="s">
        <v>4545</v>
      </c>
    </row>
    <row r="2861" spans="1:8" x14ac:dyDescent="0.2">
      <c r="A2861" s="3">
        <v>6596</v>
      </c>
      <c r="B2861" s="3" t="s">
        <v>3099</v>
      </c>
      <c r="C2861" s="3" t="s">
        <v>3099</v>
      </c>
      <c r="D2861" s="3" t="s">
        <v>3018</v>
      </c>
      <c r="G2861" s="17">
        <v>8725</v>
      </c>
      <c r="H2861" s="17" t="s">
        <v>4534</v>
      </c>
    </row>
    <row r="2862" spans="1:8" x14ac:dyDescent="0.2">
      <c r="A2862" s="3">
        <v>6595</v>
      </c>
      <c r="B2862" s="3" t="s">
        <v>3100</v>
      </c>
      <c r="C2862" s="3" t="s">
        <v>3101</v>
      </c>
      <c r="D2862" s="3" t="s">
        <v>3018</v>
      </c>
      <c r="G2862" s="17">
        <v>8726</v>
      </c>
      <c r="H2862" s="17" t="s">
        <v>4551</v>
      </c>
    </row>
    <row r="2863" spans="1:8" x14ac:dyDescent="0.2">
      <c r="A2863" s="3">
        <v>6600</v>
      </c>
      <c r="B2863" s="3" t="s">
        <v>3102</v>
      </c>
      <c r="C2863" s="3" t="s">
        <v>3102</v>
      </c>
      <c r="D2863" s="3" t="s">
        <v>3018</v>
      </c>
      <c r="G2863" s="17">
        <v>8727</v>
      </c>
      <c r="H2863" s="17" t="s">
        <v>4551</v>
      </c>
    </row>
    <row r="2864" spans="1:8" x14ac:dyDescent="0.2">
      <c r="A2864" s="3">
        <v>6600</v>
      </c>
      <c r="B2864" s="3" t="s">
        <v>3102</v>
      </c>
      <c r="C2864" s="3" t="s">
        <v>3102</v>
      </c>
      <c r="D2864" s="3" t="s">
        <v>3018</v>
      </c>
      <c r="G2864" s="17">
        <v>8730</v>
      </c>
      <c r="H2864" s="17" t="s">
        <v>4534</v>
      </c>
    </row>
    <row r="2865" spans="1:8" x14ac:dyDescent="0.2">
      <c r="A2865" s="3">
        <v>6600</v>
      </c>
      <c r="B2865" s="3" t="s">
        <v>3103</v>
      </c>
      <c r="C2865" s="3" t="s">
        <v>3102</v>
      </c>
      <c r="D2865" s="3" t="s">
        <v>3018</v>
      </c>
      <c r="G2865" s="17">
        <v>8732</v>
      </c>
      <c r="H2865" s="17" t="s">
        <v>4534</v>
      </c>
    </row>
    <row r="2866" spans="1:8" x14ac:dyDescent="0.2">
      <c r="A2866" s="3">
        <v>6605</v>
      </c>
      <c r="B2866" s="3" t="s">
        <v>3102</v>
      </c>
      <c r="C2866" s="3" t="s">
        <v>3102</v>
      </c>
      <c r="D2866" s="3" t="s">
        <v>3018</v>
      </c>
      <c r="G2866" s="17">
        <v>8733</v>
      </c>
      <c r="H2866" s="17" t="s">
        <v>4534</v>
      </c>
    </row>
    <row r="2867" spans="1:8" x14ac:dyDescent="0.2">
      <c r="A2867" s="3">
        <v>6616</v>
      </c>
      <c r="B2867" s="3" t="s">
        <v>3104</v>
      </c>
      <c r="C2867" s="3" t="s">
        <v>3104</v>
      </c>
      <c r="D2867" s="3" t="s">
        <v>3018</v>
      </c>
      <c r="G2867" s="17">
        <v>8734</v>
      </c>
      <c r="H2867" s="17" t="s">
        <v>4534</v>
      </c>
    </row>
    <row r="2868" spans="1:8" x14ac:dyDescent="0.2">
      <c r="A2868" s="3">
        <v>6618</v>
      </c>
      <c r="B2868" s="3" t="s">
        <v>3105</v>
      </c>
      <c r="C2868" s="3" t="s">
        <v>3104</v>
      </c>
      <c r="D2868" s="3" t="s">
        <v>3018</v>
      </c>
      <c r="G2868" s="17">
        <v>8735</v>
      </c>
      <c r="H2868" s="17" t="s">
        <v>4534</v>
      </c>
    </row>
    <row r="2869" spans="1:8" x14ac:dyDescent="0.2">
      <c r="A2869" s="3">
        <v>6647</v>
      </c>
      <c r="B2869" s="3" t="s">
        <v>3106</v>
      </c>
      <c r="C2869" s="3" t="s">
        <v>3106</v>
      </c>
      <c r="D2869" s="3" t="s">
        <v>3018</v>
      </c>
      <c r="G2869" s="17">
        <v>8737</v>
      </c>
      <c r="H2869" s="17" t="s">
        <v>4534</v>
      </c>
    </row>
    <row r="2870" spans="1:8" x14ac:dyDescent="0.2">
      <c r="A2870" s="3">
        <v>6648</v>
      </c>
      <c r="B2870" s="3" t="s">
        <v>3107</v>
      </c>
      <c r="C2870" s="3" t="s">
        <v>3107</v>
      </c>
      <c r="D2870" s="3" t="s">
        <v>3018</v>
      </c>
      <c r="G2870" s="17">
        <v>8738</v>
      </c>
      <c r="H2870" s="17" t="s">
        <v>4551</v>
      </c>
    </row>
    <row r="2871" spans="1:8" x14ac:dyDescent="0.2">
      <c r="A2871" s="3">
        <v>6600</v>
      </c>
      <c r="B2871" s="3" t="s">
        <v>3108</v>
      </c>
      <c r="C2871" s="3" t="s">
        <v>3108</v>
      </c>
      <c r="D2871" s="3" t="s">
        <v>3018</v>
      </c>
      <c r="G2871" s="17">
        <v>8739</v>
      </c>
      <c r="H2871" s="17" t="s">
        <v>4545</v>
      </c>
    </row>
    <row r="2872" spans="1:8" x14ac:dyDescent="0.2">
      <c r="A2872" s="3">
        <v>6644</v>
      </c>
      <c r="B2872" s="3" t="s">
        <v>3109</v>
      </c>
      <c r="C2872" s="3" t="s">
        <v>3109</v>
      </c>
      <c r="D2872" s="3" t="s">
        <v>3018</v>
      </c>
      <c r="G2872" s="17">
        <v>8750</v>
      </c>
      <c r="H2872" s="17" t="s">
        <v>4545</v>
      </c>
    </row>
    <row r="2873" spans="1:8" x14ac:dyDescent="0.2">
      <c r="A2873" s="3">
        <v>6613</v>
      </c>
      <c r="B2873" s="3" t="s">
        <v>3110</v>
      </c>
      <c r="C2873" s="3" t="s">
        <v>3111</v>
      </c>
      <c r="D2873" s="3" t="s">
        <v>3018</v>
      </c>
      <c r="G2873" s="17">
        <v>8751</v>
      </c>
      <c r="H2873" s="17" t="s">
        <v>4545</v>
      </c>
    </row>
    <row r="2874" spans="1:8" x14ac:dyDescent="0.2">
      <c r="A2874" s="3">
        <v>6622</v>
      </c>
      <c r="B2874" s="3" t="s">
        <v>3111</v>
      </c>
      <c r="C2874" s="3" t="s">
        <v>3111</v>
      </c>
      <c r="D2874" s="3" t="s">
        <v>3018</v>
      </c>
      <c r="G2874" s="17">
        <v>8752</v>
      </c>
      <c r="H2874" s="17" t="s">
        <v>4545</v>
      </c>
    </row>
    <row r="2875" spans="1:8" x14ac:dyDescent="0.2">
      <c r="A2875" s="3">
        <v>6598</v>
      </c>
      <c r="B2875" s="3" t="s">
        <v>3112</v>
      </c>
      <c r="C2875" s="3" t="s">
        <v>3113</v>
      </c>
      <c r="D2875" s="3" t="s">
        <v>3018</v>
      </c>
      <c r="G2875" s="17">
        <v>8753</v>
      </c>
      <c r="H2875" s="17" t="s">
        <v>4545</v>
      </c>
    </row>
    <row r="2876" spans="1:8" x14ac:dyDescent="0.2">
      <c r="A2876" s="3">
        <v>6646</v>
      </c>
      <c r="B2876" s="3" t="s">
        <v>3114</v>
      </c>
      <c r="C2876" s="3" t="s">
        <v>3113</v>
      </c>
      <c r="D2876" s="3" t="s">
        <v>3018</v>
      </c>
      <c r="G2876" s="17">
        <v>8754</v>
      </c>
      <c r="H2876" s="17" t="s">
        <v>4545</v>
      </c>
    </row>
    <row r="2877" spans="1:8" x14ac:dyDescent="0.2">
      <c r="A2877" s="3">
        <v>6611</v>
      </c>
      <c r="B2877" s="3" t="s">
        <v>3115</v>
      </c>
      <c r="C2877" s="3" t="s">
        <v>3116</v>
      </c>
      <c r="D2877" s="3" t="s">
        <v>3018</v>
      </c>
      <c r="G2877" s="17">
        <v>8755</v>
      </c>
      <c r="H2877" s="17" t="s">
        <v>4545</v>
      </c>
    </row>
    <row r="2878" spans="1:8" x14ac:dyDescent="0.2">
      <c r="A2878" s="3">
        <v>6611</v>
      </c>
      <c r="B2878" s="3" t="s">
        <v>3117</v>
      </c>
      <c r="C2878" s="3" t="s">
        <v>3116</v>
      </c>
      <c r="D2878" s="3" t="s">
        <v>3018</v>
      </c>
      <c r="G2878" s="17">
        <v>8756</v>
      </c>
      <c r="H2878" s="17" t="s">
        <v>4545</v>
      </c>
    </row>
    <row r="2879" spans="1:8" x14ac:dyDescent="0.2">
      <c r="A2879" s="3">
        <v>6611</v>
      </c>
      <c r="B2879" s="3" t="s">
        <v>3118</v>
      </c>
      <c r="C2879" s="3" t="s">
        <v>3116</v>
      </c>
      <c r="D2879" s="3" t="s">
        <v>3018</v>
      </c>
      <c r="G2879" s="17">
        <v>8757</v>
      </c>
      <c r="H2879" s="17" t="s">
        <v>4545</v>
      </c>
    </row>
    <row r="2880" spans="1:8" x14ac:dyDescent="0.2">
      <c r="A2880" s="3">
        <v>6661</v>
      </c>
      <c r="B2880" s="3" t="s">
        <v>3119</v>
      </c>
      <c r="C2880" s="3" t="s">
        <v>3116</v>
      </c>
      <c r="D2880" s="3" t="s">
        <v>3018</v>
      </c>
      <c r="G2880" s="17">
        <v>8758</v>
      </c>
      <c r="H2880" s="17" t="s">
        <v>4545</v>
      </c>
    </row>
    <row r="2881" spans="1:8" x14ac:dyDescent="0.2">
      <c r="A2881" s="3">
        <v>6661</v>
      </c>
      <c r="B2881" s="3" t="s">
        <v>3120</v>
      </c>
      <c r="C2881" s="3" t="s">
        <v>3116</v>
      </c>
      <c r="D2881" s="3" t="s">
        <v>3018</v>
      </c>
      <c r="G2881" s="17">
        <v>8762</v>
      </c>
      <c r="H2881" s="17" t="s">
        <v>4545</v>
      </c>
    </row>
    <row r="2882" spans="1:8" x14ac:dyDescent="0.2">
      <c r="A2882" s="3">
        <v>6661</v>
      </c>
      <c r="B2882" s="3" t="s">
        <v>3121</v>
      </c>
      <c r="C2882" s="3" t="s">
        <v>3116</v>
      </c>
      <c r="D2882" s="3" t="s">
        <v>3018</v>
      </c>
      <c r="G2882" s="17">
        <v>8765</v>
      </c>
      <c r="H2882" s="17" t="s">
        <v>4545</v>
      </c>
    </row>
    <row r="2883" spans="1:8" x14ac:dyDescent="0.2">
      <c r="A2883" s="3">
        <v>6662</v>
      </c>
      <c r="B2883" s="3" t="s">
        <v>3122</v>
      </c>
      <c r="C2883" s="3" t="s">
        <v>3116</v>
      </c>
      <c r="D2883" s="3" t="s">
        <v>3018</v>
      </c>
      <c r="G2883" s="17">
        <v>8766</v>
      </c>
      <c r="H2883" s="17" t="s">
        <v>4545</v>
      </c>
    </row>
    <row r="2884" spans="1:8" x14ac:dyDescent="0.2">
      <c r="A2884" s="3">
        <v>6663</v>
      </c>
      <c r="B2884" s="3" t="s">
        <v>3123</v>
      </c>
      <c r="C2884" s="3" t="s">
        <v>3116</v>
      </c>
      <c r="D2884" s="3" t="s">
        <v>3018</v>
      </c>
      <c r="G2884" s="17">
        <v>8767</v>
      </c>
      <c r="H2884" s="17" t="s">
        <v>4545</v>
      </c>
    </row>
    <row r="2885" spans="1:8" x14ac:dyDescent="0.2">
      <c r="A2885" s="3">
        <v>6663</v>
      </c>
      <c r="B2885" s="3" t="s">
        <v>3124</v>
      </c>
      <c r="C2885" s="3" t="s">
        <v>3116</v>
      </c>
      <c r="D2885" s="3" t="s">
        <v>3018</v>
      </c>
      <c r="G2885" s="17">
        <v>8772</v>
      </c>
      <c r="H2885" s="17" t="s">
        <v>4545</v>
      </c>
    </row>
    <row r="2886" spans="1:8" x14ac:dyDescent="0.2">
      <c r="A2886" s="3">
        <v>6664</v>
      </c>
      <c r="B2886" s="3" t="s">
        <v>3125</v>
      </c>
      <c r="C2886" s="3" t="s">
        <v>3116</v>
      </c>
      <c r="D2886" s="3" t="s">
        <v>3018</v>
      </c>
      <c r="G2886" s="17">
        <v>8773</v>
      </c>
      <c r="H2886" s="17" t="s">
        <v>4545</v>
      </c>
    </row>
    <row r="2887" spans="1:8" x14ac:dyDescent="0.2">
      <c r="A2887" s="3">
        <v>6516</v>
      </c>
      <c r="B2887" s="3" t="s">
        <v>3126</v>
      </c>
      <c r="C2887" s="3" t="s">
        <v>3127</v>
      </c>
      <c r="D2887" s="3" t="s">
        <v>3018</v>
      </c>
      <c r="G2887" s="17">
        <v>8774</v>
      </c>
      <c r="H2887" s="17" t="s">
        <v>4545</v>
      </c>
    </row>
    <row r="2888" spans="1:8" x14ac:dyDescent="0.2">
      <c r="A2888" s="3">
        <v>6597</v>
      </c>
      <c r="B2888" s="3" t="s">
        <v>3128</v>
      </c>
      <c r="C2888" s="3" t="s">
        <v>3127</v>
      </c>
      <c r="D2888" s="3" t="s">
        <v>3018</v>
      </c>
      <c r="G2888" s="17">
        <v>8775</v>
      </c>
      <c r="H2888" s="17" t="s">
        <v>4545</v>
      </c>
    </row>
    <row r="2889" spans="1:8" x14ac:dyDescent="0.2">
      <c r="A2889" s="3">
        <v>6982</v>
      </c>
      <c r="B2889" s="3" t="s">
        <v>3129</v>
      </c>
      <c r="C2889" s="3" t="s">
        <v>3129</v>
      </c>
      <c r="D2889" s="3" t="s">
        <v>3018</v>
      </c>
      <c r="G2889" s="17">
        <v>8777</v>
      </c>
      <c r="H2889" s="17" t="s">
        <v>4545</v>
      </c>
    </row>
    <row r="2890" spans="1:8" x14ac:dyDescent="0.2">
      <c r="A2890" s="3">
        <v>6990</v>
      </c>
      <c r="B2890" s="3" t="s">
        <v>3130</v>
      </c>
      <c r="C2890" s="3" t="s">
        <v>3129</v>
      </c>
      <c r="D2890" s="3" t="s">
        <v>3018</v>
      </c>
      <c r="G2890" s="17">
        <v>8782</v>
      </c>
      <c r="H2890" s="17" t="s">
        <v>4545</v>
      </c>
    </row>
    <row r="2891" spans="1:8" x14ac:dyDescent="0.2">
      <c r="A2891" s="3">
        <v>6994</v>
      </c>
      <c r="B2891" s="3" t="s">
        <v>3131</v>
      </c>
      <c r="C2891" s="3" t="s">
        <v>3131</v>
      </c>
      <c r="D2891" s="3" t="s">
        <v>3018</v>
      </c>
      <c r="G2891" s="17">
        <v>8783</v>
      </c>
      <c r="H2891" s="17" t="s">
        <v>4545</v>
      </c>
    </row>
    <row r="2892" spans="1:8" x14ac:dyDescent="0.2">
      <c r="A2892" s="3">
        <v>6822</v>
      </c>
      <c r="B2892" s="3" t="s">
        <v>3132</v>
      </c>
      <c r="C2892" s="3" t="s">
        <v>3132</v>
      </c>
      <c r="D2892" s="3" t="s">
        <v>3018</v>
      </c>
      <c r="G2892" s="17">
        <v>8784</v>
      </c>
      <c r="H2892" s="17" t="s">
        <v>4545</v>
      </c>
    </row>
    <row r="2893" spans="1:8" x14ac:dyDescent="0.2">
      <c r="A2893" s="3">
        <v>6823</v>
      </c>
      <c r="B2893" s="3" t="s">
        <v>3133</v>
      </c>
      <c r="C2893" s="3" t="s">
        <v>3132</v>
      </c>
      <c r="D2893" s="3" t="s">
        <v>3018</v>
      </c>
      <c r="G2893" s="17">
        <v>8800</v>
      </c>
      <c r="H2893" s="17" t="s">
        <v>4534</v>
      </c>
    </row>
    <row r="2894" spans="1:8" x14ac:dyDescent="0.2">
      <c r="A2894" s="3">
        <v>6999</v>
      </c>
      <c r="B2894" s="3" t="s">
        <v>3134</v>
      </c>
      <c r="C2894" s="3" t="s">
        <v>3134</v>
      </c>
      <c r="D2894" s="3" t="s">
        <v>3018</v>
      </c>
      <c r="G2894" s="17">
        <v>8802</v>
      </c>
      <c r="H2894" s="17" t="s">
        <v>4534</v>
      </c>
    </row>
    <row r="2895" spans="1:8" x14ac:dyDescent="0.2">
      <c r="A2895" s="3">
        <v>6930</v>
      </c>
      <c r="B2895" s="3" t="s">
        <v>3135</v>
      </c>
      <c r="C2895" s="3" t="s">
        <v>3135</v>
      </c>
      <c r="D2895" s="3" t="s">
        <v>3018</v>
      </c>
      <c r="G2895" s="17">
        <v>8803</v>
      </c>
      <c r="H2895" s="17" t="s">
        <v>4534</v>
      </c>
    </row>
    <row r="2896" spans="1:8" x14ac:dyDescent="0.2">
      <c r="A2896" s="3">
        <v>6981</v>
      </c>
      <c r="B2896" s="3" t="s">
        <v>3136</v>
      </c>
      <c r="C2896" s="3" t="s">
        <v>3136</v>
      </c>
      <c r="D2896" s="3" t="s">
        <v>3018</v>
      </c>
      <c r="G2896" s="17">
        <v>8804</v>
      </c>
      <c r="H2896" s="17" t="s">
        <v>4534</v>
      </c>
    </row>
    <row r="2897" spans="1:8" x14ac:dyDescent="0.2">
      <c r="A2897" s="3">
        <v>6981</v>
      </c>
      <c r="B2897" s="3" t="s">
        <v>3136</v>
      </c>
      <c r="C2897" s="3" t="s">
        <v>3136</v>
      </c>
      <c r="D2897" s="3" t="s">
        <v>3018</v>
      </c>
      <c r="G2897" s="17">
        <v>8805</v>
      </c>
      <c r="H2897" s="17" t="s">
        <v>4534</v>
      </c>
    </row>
    <row r="2898" spans="1:8" x14ac:dyDescent="0.2">
      <c r="A2898" s="3">
        <v>6981</v>
      </c>
      <c r="B2898" s="3" t="s">
        <v>3137</v>
      </c>
      <c r="C2898" s="3" t="s">
        <v>3136</v>
      </c>
      <c r="D2898" s="3" t="s">
        <v>3018</v>
      </c>
      <c r="G2898" s="17">
        <v>8806</v>
      </c>
      <c r="H2898" s="17" t="s">
        <v>4534</v>
      </c>
    </row>
    <row r="2899" spans="1:8" x14ac:dyDescent="0.2">
      <c r="A2899" s="3">
        <v>6981</v>
      </c>
      <c r="B2899" s="3" t="s">
        <v>3138</v>
      </c>
      <c r="C2899" s="3" t="s">
        <v>3136</v>
      </c>
      <c r="D2899" s="3" t="s">
        <v>3018</v>
      </c>
      <c r="G2899" s="17">
        <v>8807</v>
      </c>
      <c r="H2899" s="17" t="s">
        <v>4534</v>
      </c>
    </row>
    <row r="2900" spans="1:8" x14ac:dyDescent="0.2">
      <c r="A2900" s="3">
        <v>6934</v>
      </c>
      <c r="B2900" s="3" t="s">
        <v>3139</v>
      </c>
      <c r="C2900" s="3" t="s">
        <v>3139</v>
      </c>
      <c r="D2900" s="3" t="s">
        <v>3018</v>
      </c>
      <c r="G2900" s="17">
        <v>8808</v>
      </c>
      <c r="H2900" s="17" t="s">
        <v>4534</v>
      </c>
    </row>
    <row r="2901" spans="1:8" x14ac:dyDescent="0.2">
      <c r="A2901" s="3">
        <v>6935</v>
      </c>
      <c r="B2901" s="3" t="s">
        <v>3140</v>
      </c>
      <c r="C2901" s="3" t="s">
        <v>3139</v>
      </c>
      <c r="D2901" s="3" t="s">
        <v>3018</v>
      </c>
      <c r="G2901" s="17">
        <v>8810</v>
      </c>
      <c r="H2901" s="17" t="s">
        <v>4534</v>
      </c>
    </row>
    <row r="2902" spans="1:8" x14ac:dyDescent="0.2">
      <c r="A2902" s="3">
        <v>6992</v>
      </c>
      <c r="B2902" s="3" t="s">
        <v>3141</v>
      </c>
      <c r="C2902" s="3" t="s">
        <v>3139</v>
      </c>
      <c r="D2902" s="3" t="s">
        <v>3018</v>
      </c>
      <c r="G2902" s="17">
        <v>8815</v>
      </c>
      <c r="H2902" s="17" t="s">
        <v>4534</v>
      </c>
    </row>
    <row r="2903" spans="1:8" x14ac:dyDescent="0.2">
      <c r="A2903" s="3">
        <v>6993</v>
      </c>
      <c r="B2903" s="3" t="s">
        <v>3142</v>
      </c>
      <c r="C2903" s="3" t="s">
        <v>3139</v>
      </c>
      <c r="D2903" s="3" t="s">
        <v>3018</v>
      </c>
      <c r="G2903" s="17">
        <v>8816</v>
      </c>
      <c r="H2903" s="17" t="s">
        <v>4534</v>
      </c>
    </row>
    <row r="2904" spans="1:8" x14ac:dyDescent="0.2">
      <c r="A2904" s="3">
        <v>6816</v>
      </c>
      <c r="B2904" s="3" t="s">
        <v>3143</v>
      </c>
      <c r="C2904" s="3" t="s">
        <v>3143</v>
      </c>
      <c r="D2904" s="3" t="s">
        <v>3018</v>
      </c>
      <c r="G2904" s="17">
        <v>8820</v>
      </c>
      <c r="H2904" s="17" t="s">
        <v>4534</v>
      </c>
    </row>
    <row r="2905" spans="1:8" x14ac:dyDescent="0.2">
      <c r="A2905" s="3">
        <v>6827</v>
      </c>
      <c r="B2905" s="3" t="s">
        <v>3144</v>
      </c>
      <c r="C2905" s="3" t="s">
        <v>3144</v>
      </c>
      <c r="D2905" s="3" t="s">
        <v>3018</v>
      </c>
      <c r="G2905" s="17">
        <v>8824</v>
      </c>
      <c r="H2905" s="17" t="s">
        <v>4534</v>
      </c>
    </row>
    <row r="2906" spans="1:8" x14ac:dyDescent="0.2">
      <c r="A2906" s="3">
        <v>6867</v>
      </c>
      <c r="B2906" s="3" t="s">
        <v>3145</v>
      </c>
      <c r="C2906" s="3" t="s">
        <v>3144</v>
      </c>
      <c r="D2906" s="3" t="s">
        <v>3018</v>
      </c>
      <c r="G2906" s="17">
        <v>8825</v>
      </c>
      <c r="H2906" s="17" t="s">
        <v>4534</v>
      </c>
    </row>
    <row r="2907" spans="1:8" x14ac:dyDescent="0.2">
      <c r="A2907" s="3">
        <v>6936</v>
      </c>
      <c r="B2907" s="3" t="s">
        <v>3146</v>
      </c>
      <c r="C2907" s="3" t="s">
        <v>3146</v>
      </c>
      <c r="D2907" s="3" t="s">
        <v>3018</v>
      </c>
      <c r="G2907" s="17">
        <v>8832</v>
      </c>
      <c r="H2907" s="17" t="s">
        <v>4534</v>
      </c>
    </row>
    <row r="2908" spans="1:8" x14ac:dyDescent="0.2">
      <c r="A2908" s="3">
        <v>6814</v>
      </c>
      <c r="B2908" s="3" t="s">
        <v>3147</v>
      </c>
      <c r="C2908" s="3" t="s">
        <v>3147</v>
      </c>
      <c r="D2908" s="3" t="s">
        <v>3018</v>
      </c>
      <c r="G2908" s="17">
        <v>8833</v>
      </c>
      <c r="H2908" s="17" t="s">
        <v>4534</v>
      </c>
    </row>
    <row r="2909" spans="1:8" x14ac:dyDescent="0.2">
      <c r="A2909" s="3">
        <v>6952</v>
      </c>
      <c r="B2909" s="3" t="s">
        <v>3148</v>
      </c>
      <c r="C2909" s="3" t="s">
        <v>3148</v>
      </c>
      <c r="D2909" s="3" t="s">
        <v>3018</v>
      </c>
      <c r="G2909" s="17">
        <v>8834</v>
      </c>
      <c r="H2909" s="17" t="s">
        <v>4534</v>
      </c>
    </row>
    <row r="2910" spans="1:8" x14ac:dyDescent="0.2">
      <c r="A2910" s="3">
        <v>6987</v>
      </c>
      <c r="B2910" s="3" t="s">
        <v>3149</v>
      </c>
      <c r="C2910" s="3" t="s">
        <v>3149</v>
      </c>
      <c r="D2910" s="3" t="s">
        <v>3018</v>
      </c>
      <c r="G2910" s="17">
        <v>8835</v>
      </c>
      <c r="H2910" s="17" t="s">
        <v>4534</v>
      </c>
    </row>
    <row r="2911" spans="1:8" x14ac:dyDescent="0.2">
      <c r="A2911" s="3">
        <v>6949</v>
      </c>
      <c r="B2911" s="3" t="s">
        <v>3150</v>
      </c>
      <c r="C2911" s="3" t="s">
        <v>3150</v>
      </c>
      <c r="D2911" s="3" t="s">
        <v>3018</v>
      </c>
      <c r="G2911" s="17">
        <v>8836</v>
      </c>
      <c r="H2911" s="17" t="s">
        <v>4536</v>
      </c>
    </row>
    <row r="2912" spans="1:8" x14ac:dyDescent="0.2">
      <c r="A2912" s="3">
        <v>6944</v>
      </c>
      <c r="B2912" s="3" t="s">
        <v>3151</v>
      </c>
      <c r="C2912" s="3" t="s">
        <v>3151</v>
      </c>
      <c r="D2912" s="3" t="s">
        <v>3018</v>
      </c>
      <c r="G2912" s="17">
        <v>8840</v>
      </c>
      <c r="H2912" s="17" t="s">
        <v>4536</v>
      </c>
    </row>
    <row r="2913" spans="1:8" x14ac:dyDescent="0.2">
      <c r="A2913" s="3">
        <v>6981</v>
      </c>
      <c r="B2913" s="3" t="s">
        <v>3152</v>
      </c>
      <c r="C2913" s="3" t="s">
        <v>3153</v>
      </c>
      <c r="D2913" s="3" t="s">
        <v>3018</v>
      </c>
      <c r="G2913" s="17">
        <v>8841</v>
      </c>
      <c r="H2913" s="17" t="s">
        <v>4536</v>
      </c>
    </row>
    <row r="2914" spans="1:8" x14ac:dyDescent="0.2">
      <c r="A2914" s="3">
        <v>6986</v>
      </c>
      <c r="B2914" s="3" t="s">
        <v>3153</v>
      </c>
      <c r="C2914" s="3" t="s">
        <v>3153</v>
      </c>
      <c r="D2914" s="3" t="s">
        <v>3018</v>
      </c>
      <c r="G2914" s="17">
        <v>8842</v>
      </c>
      <c r="H2914" s="17" t="s">
        <v>4536</v>
      </c>
    </row>
    <row r="2915" spans="1:8" x14ac:dyDescent="0.2">
      <c r="A2915" s="3">
        <v>6916</v>
      </c>
      <c r="B2915" s="3" t="s">
        <v>3154</v>
      </c>
      <c r="C2915" s="3" t="s">
        <v>3154</v>
      </c>
      <c r="D2915" s="3" t="s">
        <v>3018</v>
      </c>
      <c r="G2915" s="17">
        <v>8843</v>
      </c>
      <c r="H2915" s="17" t="s">
        <v>4536</v>
      </c>
    </row>
    <row r="2916" spans="1:8" x14ac:dyDescent="0.2">
      <c r="A2916" s="3">
        <v>6929</v>
      </c>
      <c r="B2916" s="3" t="s">
        <v>3155</v>
      </c>
      <c r="C2916" s="3" t="s">
        <v>3155</v>
      </c>
      <c r="D2916" s="3" t="s">
        <v>3018</v>
      </c>
      <c r="G2916" s="17">
        <v>8844</v>
      </c>
      <c r="H2916" s="17" t="s">
        <v>4536</v>
      </c>
    </row>
    <row r="2917" spans="1:8" x14ac:dyDescent="0.2">
      <c r="A2917" s="3">
        <v>6814</v>
      </c>
      <c r="B2917" s="3" t="s">
        <v>3156</v>
      </c>
      <c r="C2917" s="3" t="s">
        <v>3156</v>
      </c>
      <c r="D2917" s="3" t="s">
        <v>3018</v>
      </c>
      <c r="G2917" s="17">
        <v>8845</v>
      </c>
      <c r="H2917" s="17" t="s">
        <v>4536</v>
      </c>
    </row>
    <row r="2918" spans="1:8" x14ac:dyDescent="0.2">
      <c r="A2918" s="3">
        <v>6900</v>
      </c>
      <c r="B2918" s="3" t="s">
        <v>3157</v>
      </c>
      <c r="C2918" s="3" t="s">
        <v>3157</v>
      </c>
      <c r="D2918" s="3" t="s">
        <v>3018</v>
      </c>
      <c r="G2918" s="17">
        <v>8846</v>
      </c>
      <c r="H2918" s="17" t="s">
        <v>4536</v>
      </c>
    </row>
    <row r="2919" spans="1:8" x14ac:dyDescent="0.2">
      <c r="A2919" s="3">
        <v>6912</v>
      </c>
      <c r="B2919" s="3" t="s">
        <v>3158</v>
      </c>
      <c r="C2919" s="3" t="s">
        <v>3157</v>
      </c>
      <c r="D2919" s="3" t="s">
        <v>3018</v>
      </c>
      <c r="G2919" s="17">
        <v>8847</v>
      </c>
      <c r="H2919" s="17" t="s">
        <v>4536</v>
      </c>
    </row>
    <row r="2920" spans="1:8" x14ac:dyDescent="0.2">
      <c r="A2920" s="3">
        <v>6913</v>
      </c>
      <c r="B2920" s="3" t="s">
        <v>3159</v>
      </c>
      <c r="C2920" s="3" t="s">
        <v>3157</v>
      </c>
      <c r="D2920" s="3" t="s">
        <v>3018</v>
      </c>
      <c r="G2920" s="17">
        <v>8849</v>
      </c>
      <c r="H2920" s="17" t="s">
        <v>4536</v>
      </c>
    </row>
    <row r="2921" spans="1:8" x14ac:dyDescent="0.2">
      <c r="A2921" s="3">
        <v>6914</v>
      </c>
      <c r="B2921" s="3" t="s">
        <v>3160</v>
      </c>
      <c r="C2921" s="3" t="s">
        <v>3157</v>
      </c>
      <c r="D2921" s="3" t="s">
        <v>3018</v>
      </c>
      <c r="G2921" s="17">
        <v>8852</v>
      </c>
      <c r="H2921" s="17" t="s">
        <v>4534</v>
      </c>
    </row>
    <row r="2922" spans="1:8" x14ac:dyDescent="0.2">
      <c r="A2922" s="3">
        <v>6915</v>
      </c>
      <c r="B2922" s="3" t="s">
        <v>3161</v>
      </c>
      <c r="C2922" s="3" t="s">
        <v>3157</v>
      </c>
      <c r="D2922" s="3" t="s">
        <v>3018</v>
      </c>
      <c r="G2922" s="17">
        <v>8853</v>
      </c>
      <c r="H2922" s="17" t="s">
        <v>4534</v>
      </c>
    </row>
    <row r="2923" spans="1:8" x14ac:dyDescent="0.2">
      <c r="A2923" s="3">
        <v>6917</v>
      </c>
      <c r="B2923" s="3" t="s">
        <v>3162</v>
      </c>
      <c r="C2923" s="3" t="s">
        <v>3157</v>
      </c>
      <c r="D2923" s="3" t="s">
        <v>3018</v>
      </c>
      <c r="G2923" s="17">
        <v>8854</v>
      </c>
      <c r="H2923" s="17" t="s">
        <v>4545</v>
      </c>
    </row>
    <row r="2924" spans="1:8" x14ac:dyDescent="0.2">
      <c r="A2924" s="3">
        <v>6918</v>
      </c>
      <c r="B2924" s="3" t="s">
        <v>3163</v>
      </c>
      <c r="C2924" s="3" t="s">
        <v>3157</v>
      </c>
      <c r="D2924" s="3" t="s">
        <v>3018</v>
      </c>
      <c r="G2924" s="17">
        <v>8855</v>
      </c>
      <c r="H2924" s="17" t="s">
        <v>4534</v>
      </c>
    </row>
    <row r="2925" spans="1:8" x14ac:dyDescent="0.2">
      <c r="A2925" s="3">
        <v>6932</v>
      </c>
      <c r="B2925" s="3" t="s">
        <v>3164</v>
      </c>
      <c r="C2925" s="3" t="s">
        <v>3157</v>
      </c>
      <c r="D2925" s="3" t="s">
        <v>3018</v>
      </c>
      <c r="G2925" s="17">
        <v>8856</v>
      </c>
      <c r="H2925" s="17" t="s">
        <v>4534</v>
      </c>
    </row>
    <row r="2926" spans="1:8" x14ac:dyDescent="0.2">
      <c r="A2926" s="3">
        <v>6951</v>
      </c>
      <c r="B2926" s="3" t="s">
        <v>3165</v>
      </c>
      <c r="C2926" s="3" t="s">
        <v>3157</v>
      </c>
      <c r="D2926" s="3" t="s">
        <v>3018</v>
      </c>
      <c r="G2926" s="17">
        <v>8857</v>
      </c>
      <c r="H2926" s="17" t="s">
        <v>4545</v>
      </c>
    </row>
    <row r="2927" spans="1:8" x14ac:dyDescent="0.2">
      <c r="A2927" s="3">
        <v>6951</v>
      </c>
      <c r="B2927" s="3" t="s">
        <v>3166</v>
      </c>
      <c r="C2927" s="3" t="s">
        <v>3157</v>
      </c>
      <c r="D2927" s="3" t="s">
        <v>3018</v>
      </c>
      <c r="G2927" s="17">
        <v>8858</v>
      </c>
      <c r="H2927" s="17" t="s">
        <v>4545</v>
      </c>
    </row>
    <row r="2928" spans="1:8" x14ac:dyDescent="0.2">
      <c r="A2928" s="3">
        <v>6951</v>
      </c>
      <c r="B2928" s="3" t="s">
        <v>3167</v>
      </c>
      <c r="C2928" s="3" t="s">
        <v>3157</v>
      </c>
      <c r="D2928" s="3" t="s">
        <v>3018</v>
      </c>
      <c r="G2928" s="17">
        <v>8862</v>
      </c>
      <c r="H2928" s="17" t="s">
        <v>4545</v>
      </c>
    </row>
    <row r="2929" spans="1:8" x14ac:dyDescent="0.2">
      <c r="A2929" s="3">
        <v>6951</v>
      </c>
      <c r="B2929" s="3" t="s">
        <v>3168</v>
      </c>
      <c r="C2929" s="3" t="s">
        <v>3157</v>
      </c>
      <c r="D2929" s="3" t="s">
        <v>3018</v>
      </c>
      <c r="G2929" s="17">
        <v>8863</v>
      </c>
      <c r="H2929" s="17" t="s">
        <v>4545</v>
      </c>
    </row>
    <row r="2930" spans="1:8" x14ac:dyDescent="0.2">
      <c r="A2930" s="3">
        <v>6951</v>
      </c>
      <c r="B2930" s="3" t="s">
        <v>3169</v>
      </c>
      <c r="C2930" s="3" t="s">
        <v>3157</v>
      </c>
      <c r="D2930" s="3" t="s">
        <v>3018</v>
      </c>
      <c r="G2930" s="17">
        <v>8864</v>
      </c>
      <c r="H2930" s="17" t="s">
        <v>4545</v>
      </c>
    </row>
    <row r="2931" spans="1:8" x14ac:dyDescent="0.2">
      <c r="A2931" s="3">
        <v>6951</v>
      </c>
      <c r="B2931" s="3" t="s">
        <v>3170</v>
      </c>
      <c r="C2931" s="3" t="s">
        <v>3157</v>
      </c>
      <c r="D2931" s="3" t="s">
        <v>3018</v>
      </c>
      <c r="G2931" s="17">
        <v>8865</v>
      </c>
      <c r="H2931" s="17" t="s">
        <v>4545</v>
      </c>
    </row>
    <row r="2932" spans="1:8" x14ac:dyDescent="0.2">
      <c r="A2932" s="3">
        <v>6959</v>
      </c>
      <c r="B2932" s="3" t="s">
        <v>3171</v>
      </c>
      <c r="C2932" s="3" t="s">
        <v>3157</v>
      </c>
      <c r="D2932" s="3" t="s">
        <v>3018</v>
      </c>
      <c r="G2932" s="17">
        <v>8866</v>
      </c>
      <c r="H2932" s="17" t="s">
        <v>4545</v>
      </c>
    </row>
    <row r="2933" spans="1:8" x14ac:dyDescent="0.2">
      <c r="A2933" s="3">
        <v>6959</v>
      </c>
      <c r="B2933" s="3" t="s">
        <v>3172</v>
      </c>
      <c r="C2933" s="3" t="s">
        <v>3157</v>
      </c>
      <c r="D2933" s="3" t="s">
        <v>3018</v>
      </c>
      <c r="G2933" s="17">
        <v>8867</v>
      </c>
      <c r="H2933" s="17" t="s">
        <v>4545</v>
      </c>
    </row>
    <row r="2934" spans="1:8" x14ac:dyDescent="0.2">
      <c r="A2934" s="3">
        <v>6959</v>
      </c>
      <c r="B2934" s="3" t="s">
        <v>3173</v>
      </c>
      <c r="C2934" s="3" t="s">
        <v>3157</v>
      </c>
      <c r="D2934" s="3" t="s">
        <v>3018</v>
      </c>
      <c r="G2934" s="17">
        <v>8868</v>
      </c>
      <c r="H2934" s="17" t="s">
        <v>4545</v>
      </c>
    </row>
    <row r="2935" spans="1:8" x14ac:dyDescent="0.2">
      <c r="A2935" s="3">
        <v>6959</v>
      </c>
      <c r="B2935" s="3" t="s">
        <v>3174</v>
      </c>
      <c r="C2935" s="3" t="s">
        <v>3157</v>
      </c>
      <c r="D2935" s="3" t="s">
        <v>3018</v>
      </c>
      <c r="G2935" s="17">
        <v>8872</v>
      </c>
      <c r="H2935" s="17" t="s">
        <v>4545</v>
      </c>
    </row>
    <row r="2936" spans="1:8" x14ac:dyDescent="0.2">
      <c r="A2936" s="3">
        <v>6959</v>
      </c>
      <c r="B2936" s="3" t="s">
        <v>3175</v>
      </c>
      <c r="C2936" s="3" t="s">
        <v>3157</v>
      </c>
      <c r="D2936" s="3" t="s">
        <v>3018</v>
      </c>
      <c r="G2936" s="17">
        <v>8873</v>
      </c>
      <c r="H2936" s="17" t="s">
        <v>4545</v>
      </c>
    </row>
    <row r="2937" spans="1:8" x14ac:dyDescent="0.2">
      <c r="A2937" s="3">
        <v>6959</v>
      </c>
      <c r="B2937" s="3" t="s">
        <v>3175</v>
      </c>
      <c r="C2937" s="3" t="s">
        <v>3157</v>
      </c>
      <c r="D2937" s="3" t="s">
        <v>3018</v>
      </c>
      <c r="G2937" s="17">
        <v>8874</v>
      </c>
      <c r="H2937" s="17" t="s">
        <v>4545</v>
      </c>
    </row>
    <row r="2938" spans="1:8" x14ac:dyDescent="0.2">
      <c r="A2938" s="3">
        <v>6962</v>
      </c>
      <c r="B2938" s="3" t="s">
        <v>3176</v>
      </c>
      <c r="C2938" s="3" t="s">
        <v>3157</v>
      </c>
      <c r="D2938" s="3" t="s">
        <v>3018</v>
      </c>
      <c r="G2938" s="17">
        <v>8877</v>
      </c>
      <c r="H2938" s="17" t="s">
        <v>4545</v>
      </c>
    </row>
    <row r="2939" spans="1:8" x14ac:dyDescent="0.2">
      <c r="A2939" s="3">
        <v>6963</v>
      </c>
      <c r="B2939" s="3" t="s">
        <v>3177</v>
      </c>
      <c r="C2939" s="3" t="s">
        <v>3157</v>
      </c>
      <c r="D2939" s="3" t="s">
        <v>3018</v>
      </c>
      <c r="G2939" s="17">
        <v>8878</v>
      </c>
      <c r="H2939" s="17" t="s">
        <v>4545</v>
      </c>
    </row>
    <row r="2940" spans="1:8" x14ac:dyDescent="0.2">
      <c r="A2940" s="3">
        <v>6963</v>
      </c>
      <c r="B2940" s="3" t="s">
        <v>3178</v>
      </c>
      <c r="C2940" s="3" t="s">
        <v>3157</v>
      </c>
      <c r="D2940" s="3" t="s">
        <v>3018</v>
      </c>
      <c r="G2940" s="17">
        <v>8880</v>
      </c>
      <c r="H2940" s="17" t="s">
        <v>4544</v>
      </c>
    </row>
    <row r="2941" spans="1:8" x14ac:dyDescent="0.2">
      <c r="A2941" s="3">
        <v>6964</v>
      </c>
      <c r="B2941" s="3" t="s">
        <v>3179</v>
      </c>
      <c r="C2941" s="3" t="s">
        <v>3157</v>
      </c>
      <c r="D2941" s="3" t="s">
        <v>3018</v>
      </c>
      <c r="G2941" s="17">
        <v>8881</v>
      </c>
      <c r="H2941" s="17" t="s">
        <v>4545</v>
      </c>
    </row>
    <row r="2942" spans="1:8" x14ac:dyDescent="0.2">
      <c r="A2942" s="3">
        <v>6965</v>
      </c>
      <c r="B2942" s="3" t="s">
        <v>3180</v>
      </c>
      <c r="C2942" s="3" t="s">
        <v>3157</v>
      </c>
      <c r="D2942" s="3" t="s">
        <v>3018</v>
      </c>
      <c r="G2942" s="17">
        <v>8882</v>
      </c>
      <c r="H2942" s="17" t="s">
        <v>4544</v>
      </c>
    </row>
    <row r="2943" spans="1:8" x14ac:dyDescent="0.2">
      <c r="A2943" s="3">
        <v>6966</v>
      </c>
      <c r="B2943" s="3" t="s">
        <v>3181</v>
      </c>
      <c r="C2943" s="3" t="s">
        <v>3157</v>
      </c>
      <c r="D2943" s="3" t="s">
        <v>3018</v>
      </c>
      <c r="G2943" s="17">
        <v>8883</v>
      </c>
      <c r="H2943" s="17" t="s">
        <v>4544</v>
      </c>
    </row>
    <row r="2944" spans="1:8" x14ac:dyDescent="0.2">
      <c r="A2944" s="3">
        <v>6967</v>
      </c>
      <c r="B2944" s="3" t="s">
        <v>3182</v>
      </c>
      <c r="C2944" s="3" t="s">
        <v>3157</v>
      </c>
      <c r="D2944" s="3" t="s">
        <v>3018</v>
      </c>
      <c r="G2944" s="17">
        <v>8884</v>
      </c>
      <c r="H2944" s="17" t="s">
        <v>4545</v>
      </c>
    </row>
    <row r="2945" spans="1:8" x14ac:dyDescent="0.2">
      <c r="A2945" s="3">
        <v>6968</v>
      </c>
      <c r="B2945" s="3" t="s">
        <v>3183</v>
      </c>
      <c r="C2945" s="3" t="s">
        <v>3157</v>
      </c>
      <c r="D2945" s="3" t="s">
        <v>3018</v>
      </c>
      <c r="G2945" s="17">
        <v>8885</v>
      </c>
      <c r="H2945" s="17" t="s">
        <v>4544</v>
      </c>
    </row>
    <row r="2946" spans="1:8" x14ac:dyDescent="0.2">
      <c r="A2946" s="3">
        <v>6974</v>
      </c>
      <c r="B2946" s="3" t="s">
        <v>3184</v>
      </c>
      <c r="C2946" s="3" t="s">
        <v>3157</v>
      </c>
      <c r="D2946" s="3" t="s">
        <v>3018</v>
      </c>
      <c r="G2946" s="17">
        <v>8886</v>
      </c>
      <c r="H2946" s="17" t="s">
        <v>4544</v>
      </c>
    </row>
    <row r="2947" spans="1:8" x14ac:dyDescent="0.2">
      <c r="A2947" s="3">
        <v>6976</v>
      </c>
      <c r="B2947" s="3" t="s">
        <v>3185</v>
      </c>
      <c r="C2947" s="3" t="s">
        <v>3157</v>
      </c>
      <c r="D2947" s="3" t="s">
        <v>3018</v>
      </c>
      <c r="G2947" s="17">
        <v>8887</v>
      </c>
      <c r="H2947" s="17" t="s">
        <v>4544</v>
      </c>
    </row>
    <row r="2948" spans="1:8" x14ac:dyDescent="0.2">
      <c r="A2948" s="3">
        <v>6977</v>
      </c>
      <c r="B2948" s="3" t="s">
        <v>3186</v>
      </c>
      <c r="C2948" s="3" t="s">
        <v>3157</v>
      </c>
      <c r="D2948" s="3" t="s">
        <v>3018</v>
      </c>
      <c r="G2948" s="17">
        <v>8888</v>
      </c>
      <c r="H2948" s="17" t="s">
        <v>4544</v>
      </c>
    </row>
    <row r="2949" spans="1:8" x14ac:dyDescent="0.2">
      <c r="A2949" s="3">
        <v>6978</v>
      </c>
      <c r="B2949" s="3" t="s">
        <v>3187</v>
      </c>
      <c r="C2949" s="3" t="s">
        <v>3157</v>
      </c>
      <c r="D2949" s="3" t="s">
        <v>3018</v>
      </c>
      <c r="G2949" s="17">
        <v>8889</v>
      </c>
      <c r="H2949" s="17" t="s">
        <v>4544</v>
      </c>
    </row>
    <row r="2950" spans="1:8" x14ac:dyDescent="0.2">
      <c r="A2950" s="3">
        <v>6979</v>
      </c>
      <c r="B2950" s="3" t="s">
        <v>3188</v>
      </c>
      <c r="C2950" s="3" t="s">
        <v>3157</v>
      </c>
      <c r="D2950" s="3" t="s">
        <v>3018</v>
      </c>
      <c r="G2950" s="17">
        <v>8890</v>
      </c>
      <c r="H2950" s="17" t="s">
        <v>4544</v>
      </c>
    </row>
    <row r="2951" spans="1:8" x14ac:dyDescent="0.2">
      <c r="A2951" s="3">
        <v>6983</v>
      </c>
      <c r="B2951" s="3" t="s">
        <v>3189</v>
      </c>
      <c r="C2951" s="3" t="s">
        <v>3189</v>
      </c>
      <c r="D2951" s="3" t="s">
        <v>3018</v>
      </c>
      <c r="G2951" s="17">
        <v>8892</v>
      </c>
      <c r="H2951" s="17" t="s">
        <v>4544</v>
      </c>
    </row>
    <row r="2952" spans="1:8" x14ac:dyDescent="0.2">
      <c r="A2952" s="3">
        <v>6928</v>
      </c>
      <c r="B2952" s="3" t="s">
        <v>3190</v>
      </c>
      <c r="C2952" s="3" t="s">
        <v>3190</v>
      </c>
      <c r="D2952" s="3" t="s">
        <v>3018</v>
      </c>
      <c r="G2952" s="17">
        <v>8893</v>
      </c>
      <c r="H2952" s="17" t="s">
        <v>4544</v>
      </c>
    </row>
    <row r="2953" spans="1:8" x14ac:dyDescent="0.2">
      <c r="A2953" s="3">
        <v>6900</v>
      </c>
      <c r="B2953" s="3" t="s">
        <v>3191</v>
      </c>
      <c r="C2953" s="3" t="s">
        <v>3191</v>
      </c>
      <c r="D2953" s="3" t="s">
        <v>3018</v>
      </c>
      <c r="G2953" s="17">
        <v>8894</v>
      </c>
      <c r="H2953" s="17" t="s">
        <v>4544</v>
      </c>
    </row>
    <row r="2954" spans="1:8" x14ac:dyDescent="0.2">
      <c r="A2954" s="3">
        <v>6815</v>
      </c>
      <c r="B2954" s="3" t="s">
        <v>3192</v>
      </c>
      <c r="C2954" s="3" t="s">
        <v>3192</v>
      </c>
      <c r="D2954" s="3" t="s">
        <v>3018</v>
      </c>
      <c r="G2954" s="17">
        <v>8895</v>
      </c>
      <c r="H2954" s="17" t="s">
        <v>4544</v>
      </c>
    </row>
    <row r="2955" spans="1:8" x14ac:dyDescent="0.2">
      <c r="A2955" s="3">
        <v>6805</v>
      </c>
      <c r="B2955" s="3" t="s">
        <v>3193</v>
      </c>
      <c r="C2955" s="3" t="s">
        <v>3194</v>
      </c>
      <c r="D2955" s="3" t="s">
        <v>3018</v>
      </c>
      <c r="G2955" s="17">
        <v>8896</v>
      </c>
      <c r="H2955" s="17" t="s">
        <v>4545</v>
      </c>
    </row>
    <row r="2956" spans="1:8" x14ac:dyDescent="0.2">
      <c r="A2956" s="3">
        <v>6805</v>
      </c>
      <c r="B2956" s="3" t="s">
        <v>3193</v>
      </c>
      <c r="C2956" s="3" t="s">
        <v>3194</v>
      </c>
      <c r="D2956" s="3" t="s">
        <v>3018</v>
      </c>
      <c r="G2956" s="17">
        <v>8897</v>
      </c>
      <c r="H2956" s="17" t="s">
        <v>4545</v>
      </c>
    </row>
    <row r="2957" spans="1:8" x14ac:dyDescent="0.2">
      <c r="A2957" s="3">
        <v>6986</v>
      </c>
      <c r="B2957" s="3" t="s">
        <v>3195</v>
      </c>
      <c r="C2957" s="3" t="s">
        <v>3195</v>
      </c>
      <c r="D2957" s="3" t="s">
        <v>3018</v>
      </c>
      <c r="G2957" s="17">
        <v>8898</v>
      </c>
      <c r="H2957" s="17" t="s">
        <v>4545</v>
      </c>
    </row>
    <row r="2958" spans="1:8" x14ac:dyDescent="0.2">
      <c r="A2958" s="3">
        <v>6922</v>
      </c>
      <c r="B2958" s="3" t="s">
        <v>3196</v>
      </c>
      <c r="C2958" s="3" t="s">
        <v>3196</v>
      </c>
      <c r="D2958" s="3" t="s">
        <v>3018</v>
      </c>
      <c r="G2958" s="17">
        <v>8902</v>
      </c>
      <c r="H2958" s="17" t="s">
        <v>4534</v>
      </c>
    </row>
    <row r="2959" spans="1:8" x14ac:dyDescent="0.2">
      <c r="A2959" s="3">
        <v>6933</v>
      </c>
      <c r="B2959" s="3" t="s">
        <v>3197</v>
      </c>
      <c r="C2959" s="3" t="s">
        <v>3197</v>
      </c>
      <c r="D2959" s="3" t="s">
        <v>3018</v>
      </c>
      <c r="G2959" s="17">
        <v>8903</v>
      </c>
      <c r="H2959" s="17" t="s">
        <v>4534</v>
      </c>
    </row>
    <row r="2960" spans="1:8" x14ac:dyDescent="0.2">
      <c r="A2960" s="3">
        <v>6991</v>
      </c>
      <c r="B2960" s="3" t="s">
        <v>3198</v>
      </c>
      <c r="C2960" s="3" t="s">
        <v>3198</v>
      </c>
      <c r="D2960" s="3" t="s">
        <v>3018</v>
      </c>
      <c r="G2960" s="17">
        <v>8904</v>
      </c>
      <c r="H2960" s="17" t="s">
        <v>4534</v>
      </c>
    </row>
    <row r="2961" spans="1:8" x14ac:dyDescent="0.2">
      <c r="A2961" s="3">
        <v>6986</v>
      </c>
      <c r="B2961" s="3" t="s">
        <v>3199</v>
      </c>
      <c r="C2961" s="3" t="s">
        <v>3199</v>
      </c>
      <c r="D2961" s="3" t="s">
        <v>3018</v>
      </c>
      <c r="G2961" s="17">
        <v>8905</v>
      </c>
      <c r="H2961" s="17" t="s">
        <v>4534</v>
      </c>
    </row>
    <row r="2962" spans="1:8" x14ac:dyDescent="0.2">
      <c r="A2962" s="3">
        <v>6945</v>
      </c>
      <c r="B2962" s="3" t="s">
        <v>3200</v>
      </c>
      <c r="C2962" s="3" t="s">
        <v>3200</v>
      </c>
      <c r="D2962" s="3" t="s">
        <v>3018</v>
      </c>
      <c r="G2962" s="17">
        <v>8906</v>
      </c>
      <c r="H2962" s="17" t="s">
        <v>4534</v>
      </c>
    </row>
    <row r="2963" spans="1:8" x14ac:dyDescent="0.2">
      <c r="A2963" s="3">
        <v>6900</v>
      </c>
      <c r="B2963" s="3" t="s">
        <v>3201</v>
      </c>
      <c r="C2963" s="3" t="s">
        <v>3201</v>
      </c>
      <c r="D2963" s="3" t="s">
        <v>3018</v>
      </c>
      <c r="G2963" s="17">
        <v>8907</v>
      </c>
      <c r="H2963" s="17" t="s">
        <v>4534</v>
      </c>
    </row>
    <row r="2964" spans="1:8" x14ac:dyDescent="0.2">
      <c r="A2964" s="3">
        <v>6946</v>
      </c>
      <c r="B2964" s="3" t="s">
        <v>3202</v>
      </c>
      <c r="C2964" s="3" t="s">
        <v>3202</v>
      </c>
      <c r="D2964" s="3" t="s">
        <v>3018</v>
      </c>
      <c r="G2964" s="17">
        <v>8908</v>
      </c>
      <c r="H2964" s="17" t="s">
        <v>4534</v>
      </c>
    </row>
    <row r="2965" spans="1:8" x14ac:dyDescent="0.2">
      <c r="A2965" s="3">
        <v>6946</v>
      </c>
      <c r="B2965" s="3" t="s">
        <v>3202</v>
      </c>
      <c r="C2965" s="3" t="s">
        <v>3202</v>
      </c>
      <c r="D2965" s="3" t="s">
        <v>3018</v>
      </c>
      <c r="G2965" s="17">
        <v>8909</v>
      </c>
      <c r="H2965" s="17" t="s">
        <v>4532</v>
      </c>
    </row>
    <row r="2966" spans="1:8" x14ac:dyDescent="0.2">
      <c r="A2966" s="3">
        <v>6948</v>
      </c>
      <c r="B2966" s="3" t="s">
        <v>3203</v>
      </c>
      <c r="C2966" s="3" t="s">
        <v>3203</v>
      </c>
      <c r="D2966" s="3" t="s">
        <v>3018</v>
      </c>
      <c r="G2966" s="17">
        <v>8910</v>
      </c>
      <c r="H2966" s="17" t="s">
        <v>4534</v>
      </c>
    </row>
    <row r="2967" spans="1:8" x14ac:dyDescent="0.2">
      <c r="A2967" s="3">
        <v>6984</v>
      </c>
      <c r="B2967" s="3" t="s">
        <v>3204</v>
      </c>
      <c r="C2967" s="3" t="s">
        <v>3204</v>
      </c>
      <c r="D2967" s="3" t="s">
        <v>3018</v>
      </c>
      <c r="G2967" s="17">
        <v>8911</v>
      </c>
      <c r="H2967" s="17" t="s">
        <v>4534</v>
      </c>
    </row>
    <row r="2968" spans="1:8" x14ac:dyDescent="0.2">
      <c r="A2968" s="3">
        <v>6942</v>
      </c>
      <c r="B2968" s="3" t="s">
        <v>3205</v>
      </c>
      <c r="C2968" s="3" t="s">
        <v>3205</v>
      </c>
      <c r="D2968" s="3" t="s">
        <v>3018</v>
      </c>
      <c r="G2968" s="17">
        <v>8912</v>
      </c>
      <c r="H2968" s="17" t="s">
        <v>4529</v>
      </c>
    </row>
    <row r="2969" spans="1:8" x14ac:dyDescent="0.2">
      <c r="A2969" s="3">
        <v>6924</v>
      </c>
      <c r="B2969" s="3" t="s">
        <v>3206</v>
      </c>
      <c r="C2969" s="3" t="s">
        <v>3206</v>
      </c>
      <c r="D2969" s="3" t="s">
        <v>3018</v>
      </c>
      <c r="G2969" s="17">
        <v>8913</v>
      </c>
      <c r="H2969" s="17" t="s">
        <v>4532</v>
      </c>
    </row>
    <row r="2970" spans="1:8" x14ac:dyDescent="0.2">
      <c r="A2970" s="3">
        <v>6807</v>
      </c>
      <c r="B2970" s="3" t="s">
        <v>3207</v>
      </c>
      <c r="C2970" s="3" t="s">
        <v>3208</v>
      </c>
      <c r="D2970" s="3" t="s">
        <v>3018</v>
      </c>
      <c r="G2970" s="17">
        <v>8914</v>
      </c>
      <c r="H2970" s="17" t="s">
        <v>4534</v>
      </c>
    </row>
    <row r="2971" spans="1:8" x14ac:dyDescent="0.2">
      <c r="A2971" s="3">
        <v>6947</v>
      </c>
      <c r="B2971" s="3" t="s">
        <v>3209</v>
      </c>
      <c r="C2971" s="3" t="s">
        <v>3208</v>
      </c>
      <c r="D2971" s="3" t="s">
        <v>3018</v>
      </c>
      <c r="G2971" s="17">
        <v>8915</v>
      </c>
      <c r="H2971" s="17" t="s">
        <v>4534</v>
      </c>
    </row>
    <row r="2972" spans="1:8" x14ac:dyDescent="0.2">
      <c r="A2972" s="3">
        <v>6950</v>
      </c>
      <c r="B2972" s="3" t="s">
        <v>3210</v>
      </c>
      <c r="C2972" s="3" t="s">
        <v>3208</v>
      </c>
      <c r="D2972" s="3" t="s">
        <v>3018</v>
      </c>
      <c r="G2972" s="17">
        <v>8916</v>
      </c>
      <c r="H2972" s="17" t="s">
        <v>4532</v>
      </c>
    </row>
    <row r="2973" spans="1:8" x14ac:dyDescent="0.2">
      <c r="A2973" s="3">
        <v>6953</v>
      </c>
      <c r="B2973" s="3" t="s">
        <v>3211</v>
      </c>
      <c r="C2973" s="3" t="s">
        <v>3208</v>
      </c>
      <c r="D2973" s="3" t="s">
        <v>3018</v>
      </c>
      <c r="G2973" s="17">
        <v>8917</v>
      </c>
      <c r="H2973" s="17" t="s">
        <v>4532</v>
      </c>
    </row>
    <row r="2974" spans="1:8" x14ac:dyDescent="0.2">
      <c r="A2974" s="3">
        <v>6954</v>
      </c>
      <c r="B2974" s="3" t="s">
        <v>3212</v>
      </c>
      <c r="C2974" s="3" t="s">
        <v>3208</v>
      </c>
      <c r="D2974" s="3" t="s">
        <v>3018</v>
      </c>
      <c r="G2974" s="17">
        <v>8918</v>
      </c>
      <c r="H2974" s="17" t="s">
        <v>4532</v>
      </c>
    </row>
    <row r="2975" spans="1:8" x14ac:dyDescent="0.2">
      <c r="A2975" s="3">
        <v>6954</v>
      </c>
      <c r="B2975" s="3" t="s">
        <v>3213</v>
      </c>
      <c r="C2975" s="3" t="s">
        <v>3208</v>
      </c>
      <c r="D2975" s="3" t="s">
        <v>3018</v>
      </c>
      <c r="G2975" s="17">
        <v>8919</v>
      </c>
      <c r="H2975" s="17" t="s">
        <v>4532</v>
      </c>
    </row>
    <row r="2976" spans="1:8" x14ac:dyDescent="0.2">
      <c r="A2976" s="3">
        <v>6955</v>
      </c>
      <c r="B2976" s="3" t="s">
        <v>3214</v>
      </c>
      <c r="C2976" s="3" t="s">
        <v>3208</v>
      </c>
      <c r="D2976" s="3" t="s">
        <v>3018</v>
      </c>
      <c r="G2976" s="17">
        <v>8925</v>
      </c>
      <c r="H2976" s="17" t="s">
        <v>4534</v>
      </c>
    </row>
    <row r="2977" spans="1:8" x14ac:dyDescent="0.2">
      <c r="A2977" s="3">
        <v>6955</v>
      </c>
      <c r="B2977" s="3" t="s">
        <v>3215</v>
      </c>
      <c r="C2977" s="3" t="s">
        <v>3208</v>
      </c>
      <c r="D2977" s="3" t="s">
        <v>3018</v>
      </c>
      <c r="G2977" s="17">
        <v>8926</v>
      </c>
      <c r="H2977" s="17" t="s">
        <v>4534</v>
      </c>
    </row>
    <row r="2978" spans="1:8" x14ac:dyDescent="0.2">
      <c r="A2978" s="3">
        <v>6956</v>
      </c>
      <c r="B2978" s="3" t="s">
        <v>3216</v>
      </c>
      <c r="C2978" s="3" t="s">
        <v>3208</v>
      </c>
      <c r="D2978" s="3" t="s">
        <v>3018</v>
      </c>
      <c r="G2978" s="17">
        <v>8932</v>
      </c>
      <c r="H2978" s="17" t="s">
        <v>4529</v>
      </c>
    </row>
    <row r="2979" spans="1:8" x14ac:dyDescent="0.2">
      <c r="A2979" s="3">
        <v>6957</v>
      </c>
      <c r="B2979" s="3" t="s">
        <v>3217</v>
      </c>
      <c r="C2979" s="3" t="s">
        <v>3208</v>
      </c>
      <c r="D2979" s="3" t="s">
        <v>3018</v>
      </c>
      <c r="G2979" s="17">
        <v>8933</v>
      </c>
      <c r="H2979" s="17" t="s">
        <v>4529</v>
      </c>
    </row>
    <row r="2980" spans="1:8" x14ac:dyDescent="0.2">
      <c r="A2980" s="3">
        <v>6958</v>
      </c>
      <c r="B2980" s="3" t="s">
        <v>3218</v>
      </c>
      <c r="C2980" s="3" t="s">
        <v>3208</v>
      </c>
      <c r="D2980" s="3" t="s">
        <v>3018</v>
      </c>
      <c r="G2980" s="17">
        <v>8934</v>
      </c>
      <c r="H2980" s="17" t="s">
        <v>4529</v>
      </c>
    </row>
    <row r="2981" spans="1:8" x14ac:dyDescent="0.2">
      <c r="A2981" s="3">
        <v>6958</v>
      </c>
      <c r="B2981" s="3" t="s">
        <v>3219</v>
      </c>
      <c r="C2981" s="3" t="s">
        <v>3208</v>
      </c>
      <c r="D2981" s="3" t="s">
        <v>3018</v>
      </c>
      <c r="G2981" s="17">
        <v>8942</v>
      </c>
      <c r="H2981" s="17" t="s">
        <v>4534</v>
      </c>
    </row>
    <row r="2982" spans="1:8" x14ac:dyDescent="0.2">
      <c r="A2982" s="3">
        <v>6958</v>
      </c>
      <c r="B2982" s="3" t="s">
        <v>3219</v>
      </c>
      <c r="C2982" s="3" t="s">
        <v>3208</v>
      </c>
      <c r="D2982" s="3" t="s">
        <v>3018</v>
      </c>
      <c r="G2982" s="17">
        <v>8951</v>
      </c>
      <c r="H2982" s="17" t="s">
        <v>4534</v>
      </c>
    </row>
    <row r="2983" spans="1:8" x14ac:dyDescent="0.2">
      <c r="A2983" s="3">
        <v>6960</v>
      </c>
      <c r="B2983" s="3" t="s">
        <v>3220</v>
      </c>
      <c r="C2983" s="3" t="s">
        <v>3208</v>
      </c>
      <c r="D2983" s="3" t="s">
        <v>3018</v>
      </c>
      <c r="G2983" s="17">
        <v>8952</v>
      </c>
      <c r="H2983" s="17" t="s">
        <v>4534</v>
      </c>
    </row>
    <row r="2984" spans="1:8" x14ac:dyDescent="0.2">
      <c r="A2984" s="3">
        <v>6807</v>
      </c>
      <c r="B2984" s="3" t="s">
        <v>3207</v>
      </c>
      <c r="C2984" s="3" t="s">
        <v>3221</v>
      </c>
      <c r="D2984" s="3" t="s">
        <v>3018</v>
      </c>
      <c r="G2984" s="17">
        <v>8953</v>
      </c>
      <c r="H2984" s="17" t="s">
        <v>4534</v>
      </c>
    </row>
    <row r="2985" spans="1:8" x14ac:dyDescent="0.2">
      <c r="A2985" s="3">
        <v>6808</v>
      </c>
      <c r="B2985" s="3" t="s">
        <v>3222</v>
      </c>
      <c r="C2985" s="3" t="s">
        <v>3221</v>
      </c>
      <c r="D2985" s="3" t="s">
        <v>3018</v>
      </c>
      <c r="G2985" s="17">
        <v>8954</v>
      </c>
      <c r="H2985" s="17" t="s">
        <v>4533</v>
      </c>
    </row>
    <row r="2986" spans="1:8" x14ac:dyDescent="0.2">
      <c r="A2986" s="3">
        <v>6992</v>
      </c>
      <c r="B2986" s="3" t="s">
        <v>3223</v>
      </c>
      <c r="C2986" s="3" t="s">
        <v>3223</v>
      </c>
      <c r="D2986" s="3" t="s">
        <v>3018</v>
      </c>
      <c r="G2986" s="17">
        <v>8955</v>
      </c>
      <c r="H2986" s="17" t="s">
        <v>4533</v>
      </c>
    </row>
    <row r="2987" spans="1:8" x14ac:dyDescent="0.2">
      <c r="A2987" s="3">
        <v>6943</v>
      </c>
      <c r="B2987" s="3" t="s">
        <v>3224</v>
      </c>
      <c r="C2987" s="3" t="s">
        <v>3224</v>
      </c>
      <c r="D2987" s="3" t="s">
        <v>3018</v>
      </c>
      <c r="G2987" s="17">
        <v>8956</v>
      </c>
      <c r="H2987" s="17" t="s">
        <v>4533</v>
      </c>
    </row>
    <row r="2988" spans="1:8" x14ac:dyDescent="0.2">
      <c r="A2988" s="3">
        <v>6921</v>
      </c>
      <c r="B2988" s="3" t="s">
        <v>3225</v>
      </c>
      <c r="C2988" s="3" t="s">
        <v>3225</v>
      </c>
      <c r="D2988" s="3" t="s">
        <v>3018</v>
      </c>
      <c r="G2988" s="17">
        <v>8957</v>
      </c>
      <c r="H2988" s="17" t="s">
        <v>4533</v>
      </c>
    </row>
    <row r="2989" spans="1:8" x14ac:dyDescent="0.2">
      <c r="A2989" s="3">
        <v>6919</v>
      </c>
      <c r="B2989" s="3" t="s">
        <v>3226</v>
      </c>
      <c r="C2989" s="3" t="s">
        <v>3227</v>
      </c>
      <c r="D2989" s="3" t="s">
        <v>3018</v>
      </c>
      <c r="G2989" s="17">
        <v>8962</v>
      </c>
      <c r="H2989" s="17" t="s">
        <v>4534</v>
      </c>
    </row>
    <row r="2990" spans="1:8" x14ac:dyDescent="0.2">
      <c r="A2990" s="3">
        <v>6925</v>
      </c>
      <c r="B2990" s="3" t="s">
        <v>3228</v>
      </c>
      <c r="C2990" s="3" t="s">
        <v>3227</v>
      </c>
      <c r="D2990" s="3" t="s">
        <v>3018</v>
      </c>
      <c r="G2990" s="17">
        <v>8964</v>
      </c>
      <c r="H2990" s="17" t="s">
        <v>4534</v>
      </c>
    </row>
    <row r="2991" spans="1:8" x14ac:dyDescent="0.2">
      <c r="A2991" s="3">
        <v>6926</v>
      </c>
      <c r="B2991" s="3" t="s">
        <v>3229</v>
      </c>
      <c r="C2991" s="3" t="s">
        <v>3227</v>
      </c>
      <c r="D2991" s="3" t="s">
        <v>3018</v>
      </c>
      <c r="G2991" s="17">
        <v>8965</v>
      </c>
      <c r="H2991" s="17" t="s">
        <v>4532</v>
      </c>
    </row>
    <row r="2992" spans="1:8" x14ac:dyDescent="0.2">
      <c r="A2992" s="3">
        <v>6927</v>
      </c>
      <c r="B2992" s="3" t="s">
        <v>3230</v>
      </c>
      <c r="C2992" s="3" t="s">
        <v>3227</v>
      </c>
      <c r="D2992" s="3" t="s">
        <v>3018</v>
      </c>
      <c r="G2992" s="17">
        <v>8966</v>
      </c>
      <c r="H2992" s="17" t="s">
        <v>4534</v>
      </c>
    </row>
    <row r="2993" spans="1:8" x14ac:dyDescent="0.2">
      <c r="A2993" s="3">
        <v>6937</v>
      </c>
      <c r="B2993" s="3" t="s">
        <v>3231</v>
      </c>
      <c r="C2993" s="3" t="s">
        <v>3232</v>
      </c>
      <c r="D2993" s="3" t="s">
        <v>3018</v>
      </c>
      <c r="G2993" s="17">
        <v>8967</v>
      </c>
      <c r="H2993" s="17" t="s">
        <v>4534</v>
      </c>
    </row>
    <row r="2994" spans="1:8" x14ac:dyDescent="0.2">
      <c r="A2994" s="3">
        <v>6938</v>
      </c>
      <c r="B2994" s="3" t="s">
        <v>3233</v>
      </c>
      <c r="C2994" s="3" t="s">
        <v>3232</v>
      </c>
      <c r="D2994" s="3" t="s">
        <v>3018</v>
      </c>
      <c r="G2994" s="17">
        <v>9000</v>
      </c>
      <c r="H2994" s="17" t="s">
        <v>4551</v>
      </c>
    </row>
    <row r="2995" spans="1:8" x14ac:dyDescent="0.2">
      <c r="A2995" s="3">
        <v>6938</v>
      </c>
      <c r="B2995" s="3" t="s">
        <v>3234</v>
      </c>
      <c r="C2995" s="3" t="s">
        <v>3232</v>
      </c>
      <c r="D2995" s="3" t="s">
        <v>3018</v>
      </c>
      <c r="G2995" s="17">
        <v>9008</v>
      </c>
      <c r="H2995" s="17" t="s">
        <v>4551</v>
      </c>
    </row>
    <row r="2996" spans="1:8" x14ac:dyDescent="0.2">
      <c r="A2996" s="3">
        <v>6939</v>
      </c>
      <c r="B2996" s="3" t="s">
        <v>3235</v>
      </c>
      <c r="C2996" s="3" t="s">
        <v>3232</v>
      </c>
      <c r="D2996" s="3" t="s">
        <v>3018</v>
      </c>
      <c r="G2996" s="17">
        <v>9010</v>
      </c>
      <c r="H2996" s="17" t="s">
        <v>4551</v>
      </c>
    </row>
    <row r="2997" spans="1:8" x14ac:dyDescent="0.2">
      <c r="A2997" s="3">
        <v>6939</v>
      </c>
      <c r="B2997" s="3" t="s">
        <v>3236</v>
      </c>
      <c r="C2997" s="3" t="s">
        <v>3232</v>
      </c>
      <c r="D2997" s="3" t="s">
        <v>3018</v>
      </c>
      <c r="G2997" s="17">
        <v>9011</v>
      </c>
      <c r="H2997" s="17" t="s">
        <v>4551</v>
      </c>
    </row>
    <row r="2998" spans="1:8" x14ac:dyDescent="0.2">
      <c r="A2998" s="3">
        <v>6802</v>
      </c>
      <c r="B2998" s="3" t="s">
        <v>3237</v>
      </c>
      <c r="C2998" s="3" t="s">
        <v>3238</v>
      </c>
      <c r="D2998" s="3" t="s">
        <v>3018</v>
      </c>
      <c r="G2998" s="17">
        <v>9012</v>
      </c>
      <c r="H2998" s="17" t="s">
        <v>4551</v>
      </c>
    </row>
    <row r="2999" spans="1:8" x14ac:dyDescent="0.2">
      <c r="A2999" s="3">
        <v>6803</v>
      </c>
      <c r="B2999" s="3" t="s">
        <v>3239</v>
      </c>
      <c r="C2999" s="3" t="s">
        <v>3238</v>
      </c>
      <c r="D2999" s="3" t="s">
        <v>3018</v>
      </c>
      <c r="G2999" s="17">
        <v>9014</v>
      </c>
      <c r="H2999" s="17" t="s">
        <v>4551</v>
      </c>
    </row>
    <row r="3000" spans="1:8" x14ac:dyDescent="0.2">
      <c r="A3000" s="3">
        <v>6804</v>
      </c>
      <c r="B3000" s="3" t="s">
        <v>3240</v>
      </c>
      <c r="C3000" s="3" t="s">
        <v>3238</v>
      </c>
      <c r="D3000" s="3" t="s">
        <v>3018</v>
      </c>
      <c r="G3000" s="17">
        <v>9015</v>
      </c>
      <c r="H3000" s="17" t="s">
        <v>4551</v>
      </c>
    </row>
    <row r="3001" spans="1:8" x14ac:dyDescent="0.2">
      <c r="A3001" s="3">
        <v>6806</v>
      </c>
      <c r="B3001" s="3" t="s">
        <v>3241</v>
      </c>
      <c r="C3001" s="3" t="s">
        <v>3238</v>
      </c>
      <c r="D3001" s="3" t="s">
        <v>3018</v>
      </c>
      <c r="G3001" s="17">
        <v>9016</v>
      </c>
      <c r="H3001" s="17" t="s">
        <v>4551</v>
      </c>
    </row>
    <row r="3002" spans="1:8" x14ac:dyDescent="0.2">
      <c r="A3002" s="3">
        <v>6809</v>
      </c>
      <c r="B3002" s="3" t="s">
        <v>3242</v>
      </c>
      <c r="C3002" s="3" t="s">
        <v>3238</v>
      </c>
      <c r="D3002" s="3" t="s">
        <v>3018</v>
      </c>
      <c r="G3002" s="17">
        <v>9030</v>
      </c>
      <c r="H3002" s="17" t="s">
        <v>4551</v>
      </c>
    </row>
    <row r="3003" spans="1:8" x14ac:dyDescent="0.2">
      <c r="A3003" s="3">
        <v>6980</v>
      </c>
      <c r="B3003" s="3" t="s">
        <v>3243</v>
      </c>
      <c r="C3003" s="3" t="s">
        <v>3244</v>
      </c>
      <c r="D3003" s="3" t="s">
        <v>3018</v>
      </c>
      <c r="G3003" s="17">
        <v>9032</v>
      </c>
      <c r="H3003" s="17" t="s">
        <v>4551</v>
      </c>
    </row>
    <row r="3004" spans="1:8" x14ac:dyDescent="0.2">
      <c r="A3004" s="3">
        <v>6988</v>
      </c>
      <c r="B3004" s="3" t="s">
        <v>3245</v>
      </c>
      <c r="C3004" s="3" t="s">
        <v>3244</v>
      </c>
      <c r="D3004" s="3" t="s">
        <v>3018</v>
      </c>
      <c r="G3004" s="17">
        <v>9033</v>
      </c>
      <c r="H3004" s="17" t="s">
        <v>4551</v>
      </c>
    </row>
    <row r="3005" spans="1:8" x14ac:dyDescent="0.2">
      <c r="A3005" s="3">
        <v>6989</v>
      </c>
      <c r="B3005" s="3" t="s">
        <v>3246</v>
      </c>
      <c r="C3005" s="3" t="s">
        <v>3244</v>
      </c>
      <c r="D3005" s="3" t="s">
        <v>3018</v>
      </c>
      <c r="G3005" s="17">
        <v>9034</v>
      </c>
      <c r="H3005" s="17" t="s">
        <v>4551</v>
      </c>
    </row>
    <row r="3006" spans="1:8" x14ac:dyDescent="0.2">
      <c r="A3006" s="3">
        <v>6995</v>
      </c>
      <c r="B3006" s="3" t="s">
        <v>3247</v>
      </c>
      <c r="C3006" s="3" t="s">
        <v>3244</v>
      </c>
      <c r="D3006" s="3" t="s">
        <v>3018</v>
      </c>
      <c r="G3006" s="17">
        <v>9035</v>
      </c>
      <c r="H3006" s="17" t="s">
        <v>4551</v>
      </c>
    </row>
    <row r="3007" spans="1:8" x14ac:dyDescent="0.2">
      <c r="A3007" s="3">
        <v>6997</v>
      </c>
      <c r="B3007" s="3" t="s">
        <v>3248</v>
      </c>
      <c r="C3007" s="3" t="s">
        <v>3244</v>
      </c>
      <c r="D3007" s="3" t="s">
        <v>3018</v>
      </c>
      <c r="G3007" s="17">
        <v>9036</v>
      </c>
      <c r="H3007" s="17" t="s">
        <v>4551</v>
      </c>
    </row>
    <row r="3008" spans="1:8" x14ac:dyDescent="0.2">
      <c r="A3008" s="3">
        <v>6998</v>
      </c>
      <c r="B3008" s="3" t="s">
        <v>3249</v>
      </c>
      <c r="C3008" s="3" t="s">
        <v>3244</v>
      </c>
      <c r="D3008" s="3" t="s">
        <v>3018</v>
      </c>
      <c r="G3008" s="17">
        <v>9037</v>
      </c>
      <c r="H3008" s="17" t="s">
        <v>4551</v>
      </c>
    </row>
    <row r="3009" spans="1:8" x14ac:dyDescent="0.2">
      <c r="A3009" s="3">
        <v>6817</v>
      </c>
      <c r="B3009" s="3" t="s">
        <v>3250</v>
      </c>
      <c r="C3009" s="3" t="s">
        <v>3251</v>
      </c>
      <c r="D3009" s="3" t="s">
        <v>3018</v>
      </c>
      <c r="G3009" s="17">
        <v>9038</v>
      </c>
      <c r="H3009" s="17" t="s">
        <v>4551</v>
      </c>
    </row>
    <row r="3010" spans="1:8" x14ac:dyDescent="0.2">
      <c r="A3010" s="3">
        <v>6818</v>
      </c>
      <c r="B3010" s="3" t="s">
        <v>3252</v>
      </c>
      <c r="C3010" s="3" t="s">
        <v>3251</v>
      </c>
      <c r="D3010" s="3" t="s">
        <v>3018</v>
      </c>
      <c r="G3010" s="17">
        <v>9042</v>
      </c>
      <c r="H3010" s="17" t="s">
        <v>4551</v>
      </c>
    </row>
    <row r="3011" spans="1:8" x14ac:dyDescent="0.2">
      <c r="A3011" s="3">
        <v>6821</v>
      </c>
      <c r="B3011" s="3" t="s">
        <v>3253</v>
      </c>
      <c r="C3011" s="3" t="s">
        <v>3251</v>
      </c>
      <c r="D3011" s="3" t="s">
        <v>3018</v>
      </c>
      <c r="G3011" s="17">
        <v>9043</v>
      </c>
      <c r="H3011" s="17" t="s">
        <v>4551</v>
      </c>
    </row>
    <row r="3012" spans="1:8" x14ac:dyDescent="0.2">
      <c r="A3012" s="3">
        <v>6825</v>
      </c>
      <c r="B3012" s="3" t="s">
        <v>3254</v>
      </c>
      <c r="C3012" s="3" t="s">
        <v>3251</v>
      </c>
      <c r="D3012" s="3" t="s">
        <v>3018</v>
      </c>
      <c r="G3012" s="17">
        <v>9044</v>
      </c>
      <c r="H3012" s="17" t="s">
        <v>4551</v>
      </c>
    </row>
    <row r="3013" spans="1:8" x14ac:dyDescent="0.2">
      <c r="A3013" s="3">
        <v>6828</v>
      </c>
      <c r="B3013" s="3" t="s">
        <v>3255</v>
      </c>
      <c r="C3013" s="3" t="s">
        <v>3255</v>
      </c>
      <c r="D3013" s="3" t="s">
        <v>3018</v>
      </c>
      <c r="G3013" s="17">
        <v>9050</v>
      </c>
      <c r="H3013" s="17" t="s">
        <v>4551</v>
      </c>
    </row>
    <row r="3014" spans="1:8" x14ac:dyDescent="0.2">
      <c r="A3014" s="3">
        <v>6873</v>
      </c>
      <c r="B3014" s="3" t="s">
        <v>3256</v>
      </c>
      <c r="C3014" s="3" t="s">
        <v>3257</v>
      </c>
      <c r="D3014" s="3" t="s">
        <v>3018</v>
      </c>
      <c r="G3014" s="17">
        <v>9052</v>
      </c>
      <c r="H3014" s="17" t="s">
        <v>4551</v>
      </c>
    </row>
    <row r="3015" spans="1:8" x14ac:dyDescent="0.2">
      <c r="A3015" s="3">
        <v>6874</v>
      </c>
      <c r="B3015" s="3" t="s">
        <v>3257</v>
      </c>
      <c r="C3015" s="3" t="s">
        <v>3257</v>
      </c>
      <c r="D3015" s="3" t="s">
        <v>3018</v>
      </c>
      <c r="G3015" s="17">
        <v>9053</v>
      </c>
      <c r="H3015" s="17" t="s">
        <v>4551</v>
      </c>
    </row>
    <row r="3016" spans="1:8" x14ac:dyDescent="0.2">
      <c r="A3016" s="3">
        <v>6875</v>
      </c>
      <c r="B3016" s="3" t="s">
        <v>3258</v>
      </c>
      <c r="C3016" s="3" t="s">
        <v>3257</v>
      </c>
      <c r="D3016" s="3" t="s">
        <v>3018</v>
      </c>
      <c r="G3016" s="17">
        <v>9054</v>
      </c>
      <c r="H3016" s="17" t="s">
        <v>4551</v>
      </c>
    </row>
    <row r="3017" spans="1:8" x14ac:dyDescent="0.2">
      <c r="A3017" s="3">
        <v>6875</v>
      </c>
      <c r="B3017" s="3" t="s">
        <v>3259</v>
      </c>
      <c r="C3017" s="3" t="s">
        <v>3257</v>
      </c>
      <c r="D3017" s="3" t="s">
        <v>3018</v>
      </c>
      <c r="G3017" s="17">
        <v>9055</v>
      </c>
      <c r="H3017" s="17" t="s">
        <v>4551</v>
      </c>
    </row>
    <row r="3018" spans="1:8" x14ac:dyDescent="0.2">
      <c r="A3018" s="3">
        <v>6875</v>
      </c>
      <c r="B3018" s="3" t="s">
        <v>3260</v>
      </c>
      <c r="C3018" s="3" t="s">
        <v>3257</v>
      </c>
      <c r="D3018" s="3" t="s">
        <v>3018</v>
      </c>
      <c r="G3018" s="17">
        <v>9056</v>
      </c>
      <c r="H3018" s="17" t="s">
        <v>4551</v>
      </c>
    </row>
    <row r="3019" spans="1:8" x14ac:dyDescent="0.2">
      <c r="A3019" s="3">
        <v>6830</v>
      </c>
      <c r="B3019" s="3" t="s">
        <v>3261</v>
      </c>
      <c r="C3019" s="3" t="s">
        <v>3261</v>
      </c>
      <c r="D3019" s="3" t="s">
        <v>3018</v>
      </c>
      <c r="G3019" s="17">
        <v>9057</v>
      </c>
      <c r="H3019" s="17" t="s">
        <v>4551</v>
      </c>
    </row>
    <row r="3020" spans="1:8" x14ac:dyDescent="0.2">
      <c r="A3020" s="3">
        <v>6832</v>
      </c>
      <c r="B3020" s="3" t="s">
        <v>3262</v>
      </c>
      <c r="C3020" s="3" t="s">
        <v>3261</v>
      </c>
      <c r="D3020" s="3" t="s">
        <v>3018</v>
      </c>
      <c r="G3020" s="17">
        <v>9058</v>
      </c>
      <c r="H3020" s="17" t="s">
        <v>4551</v>
      </c>
    </row>
    <row r="3021" spans="1:8" x14ac:dyDescent="0.2">
      <c r="A3021" s="3">
        <v>6832</v>
      </c>
      <c r="B3021" s="3" t="s">
        <v>3263</v>
      </c>
      <c r="C3021" s="3" t="s">
        <v>3261</v>
      </c>
      <c r="D3021" s="3" t="s">
        <v>3018</v>
      </c>
      <c r="G3021" s="17">
        <v>9062</v>
      </c>
      <c r="H3021" s="17" t="s">
        <v>4551</v>
      </c>
    </row>
    <row r="3022" spans="1:8" x14ac:dyDescent="0.2">
      <c r="A3022" s="3">
        <v>6877</v>
      </c>
      <c r="B3022" s="3" t="s">
        <v>3264</v>
      </c>
      <c r="C3022" s="3" t="s">
        <v>3264</v>
      </c>
      <c r="D3022" s="3" t="s">
        <v>3018</v>
      </c>
      <c r="G3022" s="17">
        <v>9063</v>
      </c>
      <c r="H3022" s="17" t="s">
        <v>4551</v>
      </c>
    </row>
    <row r="3023" spans="1:8" x14ac:dyDescent="0.2">
      <c r="A3023" s="3">
        <v>6825</v>
      </c>
      <c r="B3023" s="3" t="s">
        <v>3254</v>
      </c>
      <c r="C3023" s="3" t="s">
        <v>3265</v>
      </c>
      <c r="D3023" s="3" t="s">
        <v>3018</v>
      </c>
      <c r="G3023" s="17">
        <v>9064</v>
      </c>
      <c r="H3023" s="17" t="s">
        <v>4551</v>
      </c>
    </row>
    <row r="3024" spans="1:8" x14ac:dyDescent="0.2">
      <c r="A3024" s="3">
        <v>6850</v>
      </c>
      <c r="B3024" s="3" t="s">
        <v>3265</v>
      </c>
      <c r="C3024" s="3" t="s">
        <v>3265</v>
      </c>
      <c r="D3024" s="3" t="s">
        <v>3018</v>
      </c>
      <c r="G3024" s="17">
        <v>9100</v>
      </c>
      <c r="H3024" s="17" t="s">
        <v>4551</v>
      </c>
    </row>
    <row r="3025" spans="1:8" x14ac:dyDescent="0.2">
      <c r="A3025" s="3">
        <v>6852</v>
      </c>
      <c r="B3025" s="3" t="s">
        <v>3266</v>
      </c>
      <c r="C3025" s="3" t="s">
        <v>3265</v>
      </c>
      <c r="D3025" s="3" t="s">
        <v>3018</v>
      </c>
      <c r="G3025" s="17">
        <v>9103</v>
      </c>
      <c r="H3025" s="17" t="s">
        <v>4551</v>
      </c>
    </row>
    <row r="3026" spans="1:8" x14ac:dyDescent="0.2">
      <c r="A3026" s="3">
        <v>6853</v>
      </c>
      <c r="B3026" s="3" t="s">
        <v>3267</v>
      </c>
      <c r="C3026" s="3" t="s">
        <v>3265</v>
      </c>
      <c r="D3026" s="3" t="s">
        <v>3018</v>
      </c>
      <c r="G3026" s="17">
        <v>9104</v>
      </c>
      <c r="H3026" s="17" t="s">
        <v>4551</v>
      </c>
    </row>
    <row r="3027" spans="1:8" x14ac:dyDescent="0.2">
      <c r="A3027" s="3">
        <v>6862</v>
      </c>
      <c r="B3027" s="3" t="s">
        <v>3268</v>
      </c>
      <c r="C3027" s="3" t="s">
        <v>3265</v>
      </c>
      <c r="D3027" s="3" t="s">
        <v>3018</v>
      </c>
      <c r="G3027" s="17">
        <v>9105</v>
      </c>
      <c r="H3027" s="17" t="s">
        <v>4551</v>
      </c>
    </row>
    <row r="3028" spans="1:8" x14ac:dyDescent="0.2">
      <c r="A3028" s="3">
        <v>6863</v>
      </c>
      <c r="B3028" s="3" t="s">
        <v>3269</v>
      </c>
      <c r="C3028" s="3" t="s">
        <v>3265</v>
      </c>
      <c r="D3028" s="3" t="s">
        <v>3018</v>
      </c>
      <c r="G3028" s="17">
        <v>9107</v>
      </c>
      <c r="H3028" s="17" t="s">
        <v>4551</v>
      </c>
    </row>
    <row r="3029" spans="1:8" x14ac:dyDescent="0.2">
      <c r="A3029" s="3">
        <v>6864</v>
      </c>
      <c r="B3029" s="3" t="s">
        <v>3270</v>
      </c>
      <c r="C3029" s="3" t="s">
        <v>3265</v>
      </c>
      <c r="D3029" s="3" t="s">
        <v>3018</v>
      </c>
      <c r="G3029" s="17">
        <v>9108</v>
      </c>
      <c r="H3029" s="17" t="s">
        <v>4551</v>
      </c>
    </row>
    <row r="3030" spans="1:8" x14ac:dyDescent="0.2">
      <c r="A3030" s="3">
        <v>6865</v>
      </c>
      <c r="B3030" s="3" t="s">
        <v>3271</v>
      </c>
      <c r="C3030" s="3" t="s">
        <v>3265</v>
      </c>
      <c r="D3030" s="3" t="s">
        <v>3018</v>
      </c>
      <c r="G3030" s="17">
        <v>9112</v>
      </c>
      <c r="H3030" s="17" t="s">
        <v>4551</v>
      </c>
    </row>
    <row r="3031" spans="1:8" x14ac:dyDescent="0.2">
      <c r="A3031" s="3">
        <v>6866</v>
      </c>
      <c r="B3031" s="3" t="s">
        <v>3272</v>
      </c>
      <c r="C3031" s="3" t="s">
        <v>3265</v>
      </c>
      <c r="D3031" s="3" t="s">
        <v>3018</v>
      </c>
      <c r="G3031" s="17">
        <v>9113</v>
      </c>
      <c r="H3031" s="17" t="s">
        <v>4551</v>
      </c>
    </row>
    <row r="3032" spans="1:8" x14ac:dyDescent="0.2">
      <c r="A3032" s="3">
        <v>6872</v>
      </c>
      <c r="B3032" s="3" t="s">
        <v>3273</v>
      </c>
      <c r="C3032" s="3" t="s">
        <v>3265</v>
      </c>
      <c r="D3032" s="3" t="s">
        <v>3018</v>
      </c>
      <c r="G3032" s="17">
        <v>9114</v>
      </c>
      <c r="H3032" s="17" t="s">
        <v>4551</v>
      </c>
    </row>
    <row r="3033" spans="1:8" x14ac:dyDescent="0.2">
      <c r="A3033" s="3">
        <v>6872</v>
      </c>
      <c r="B3033" s="3" t="s">
        <v>3274</v>
      </c>
      <c r="C3033" s="3" t="s">
        <v>3265</v>
      </c>
      <c r="D3033" s="3" t="s">
        <v>3018</v>
      </c>
      <c r="G3033" s="17">
        <v>9115</v>
      </c>
      <c r="H3033" s="17" t="s">
        <v>4551</v>
      </c>
    </row>
    <row r="3034" spans="1:8" x14ac:dyDescent="0.2">
      <c r="A3034" s="3">
        <v>6834</v>
      </c>
      <c r="B3034" s="3" t="s">
        <v>3275</v>
      </c>
      <c r="C3034" s="3" t="s">
        <v>3275</v>
      </c>
      <c r="D3034" s="3" t="s">
        <v>3018</v>
      </c>
      <c r="G3034" s="17">
        <v>9116</v>
      </c>
      <c r="H3034" s="17" t="s">
        <v>4551</v>
      </c>
    </row>
    <row r="3035" spans="1:8" x14ac:dyDescent="0.2">
      <c r="A3035" s="3">
        <v>6883</v>
      </c>
      <c r="B3035" s="3" t="s">
        <v>3276</v>
      </c>
      <c r="C3035" s="3" t="s">
        <v>3276</v>
      </c>
      <c r="D3035" s="3" t="s">
        <v>3018</v>
      </c>
      <c r="G3035" s="17">
        <v>9122</v>
      </c>
      <c r="H3035" s="17" t="s">
        <v>4551</v>
      </c>
    </row>
    <row r="3036" spans="1:8" x14ac:dyDescent="0.2">
      <c r="A3036" s="3">
        <v>6826</v>
      </c>
      <c r="B3036" s="3" t="s">
        <v>3277</v>
      </c>
      <c r="C3036" s="3" t="s">
        <v>3277</v>
      </c>
      <c r="D3036" s="3" t="s">
        <v>3018</v>
      </c>
      <c r="G3036" s="17">
        <v>9123</v>
      </c>
      <c r="H3036" s="17" t="s">
        <v>4551</v>
      </c>
    </row>
    <row r="3037" spans="1:8" x14ac:dyDescent="0.2">
      <c r="A3037" s="3">
        <v>6854</v>
      </c>
      <c r="B3037" s="3" t="s">
        <v>3278</v>
      </c>
      <c r="C3037" s="3" t="s">
        <v>3279</v>
      </c>
      <c r="D3037" s="3" t="s">
        <v>3018</v>
      </c>
      <c r="G3037" s="17">
        <v>9125</v>
      </c>
      <c r="H3037" s="17" t="s">
        <v>4551</v>
      </c>
    </row>
    <row r="3038" spans="1:8" x14ac:dyDescent="0.2">
      <c r="A3038" s="3">
        <v>6855</v>
      </c>
      <c r="B3038" s="3" t="s">
        <v>3279</v>
      </c>
      <c r="C3038" s="3" t="s">
        <v>3279</v>
      </c>
      <c r="D3038" s="3" t="s">
        <v>3018</v>
      </c>
      <c r="G3038" s="17">
        <v>9126</v>
      </c>
      <c r="H3038" s="17" t="s">
        <v>4551</v>
      </c>
    </row>
    <row r="3039" spans="1:8" x14ac:dyDescent="0.2">
      <c r="A3039" s="3">
        <v>6833</v>
      </c>
      <c r="B3039" s="3" t="s">
        <v>3280</v>
      </c>
      <c r="C3039" s="3" t="s">
        <v>3280</v>
      </c>
      <c r="D3039" s="3" t="s">
        <v>3018</v>
      </c>
      <c r="G3039" s="17">
        <v>9127</v>
      </c>
      <c r="H3039" s="17" t="s">
        <v>4551</v>
      </c>
    </row>
    <row r="3040" spans="1:8" x14ac:dyDescent="0.2">
      <c r="A3040" s="3">
        <v>6835</v>
      </c>
      <c r="B3040" s="3" t="s">
        <v>3281</v>
      </c>
      <c r="C3040" s="3" t="s">
        <v>3282</v>
      </c>
      <c r="D3040" s="3" t="s">
        <v>3018</v>
      </c>
      <c r="G3040" s="17">
        <v>9200</v>
      </c>
      <c r="H3040" s="17" t="s">
        <v>4551</v>
      </c>
    </row>
    <row r="3041" spans="1:8" x14ac:dyDescent="0.2">
      <c r="A3041" s="3">
        <v>6837</v>
      </c>
      <c r="B3041" s="3" t="s">
        <v>3283</v>
      </c>
      <c r="C3041" s="3" t="s">
        <v>3282</v>
      </c>
      <c r="D3041" s="3" t="s">
        <v>3018</v>
      </c>
      <c r="G3041" s="17">
        <v>9203</v>
      </c>
      <c r="H3041" s="17" t="s">
        <v>4550</v>
      </c>
    </row>
    <row r="3042" spans="1:8" x14ac:dyDescent="0.2">
      <c r="A3042" s="3">
        <v>6837</v>
      </c>
      <c r="B3042" s="3" t="s">
        <v>3284</v>
      </c>
      <c r="C3042" s="3" t="s">
        <v>3282</v>
      </c>
      <c r="D3042" s="3" t="s">
        <v>3018</v>
      </c>
      <c r="G3042" s="17">
        <v>9204</v>
      </c>
      <c r="H3042" s="17" t="s">
        <v>4551</v>
      </c>
    </row>
    <row r="3043" spans="1:8" x14ac:dyDescent="0.2">
      <c r="A3043" s="3">
        <v>6838</v>
      </c>
      <c r="B3043" s="3" t="s">
        <v>3285</v>
      </c>
      <c r="C3043" s="3" t="s">
        <v>3282</v>
      </c>
      <c r="D3043" s="3" t="s">
        <v>3018</v>
      </c>
      <c r="G3043" s="17">
        <v>9205</v>
      </c>
      <c r="H3043" s="17" t="s">
        <v>4550</v>
      </c>
    </row>
    <row r="3044" spans="1:8" x14ac:dyDescent="0.2">
      <c r="A3044" s="3">
        <v>6838</v>
      </c>
      <c r="B3044" s="3" t="s">
        <v>3286</v>
      </c>
      <c r="C3044" s="3" t="s">
        <v>3282</v>
      </c>
      <c r="D3044" s="3" t="s">
        <v>3018</v>
      </c>
      <c r="G3044" s="17">
        <v>9212</v>
      </c>
      <c r="H3044" s="17" t="s">
        <v>4551</v>
      </c>
    </row>
    <row r="3045" spans="1:8" x14ac:dyDescent="0.2">
      <c r="A3045" s="3">
        <v>6839</v>
      </c>
      <c r="B3045" s="3" t="s">
        <v>3287</v>
      </c>
      <c r="C3045" s="3" t="s">
        <v>3282</v>
      </c>
      <c r="D3045" s="3" t="s">
        <v>3018</v>
      </c>
      <c r="G3045" s="17">
        <v>9213</v>
      </c>
      <c r="H3045" s="17" t="s">
        <v>4550</v>
      </c>
    </row>
    <row r="3046" spans="1:8" x14ac:dyDescent="0.2">
      <c r="A3046" s="3">
        <v>6710</v>
      </c>
      <c r="B3046" s="3" t="s">
        <v>3288</v>
      </c>
      <c r="C3046" s="3" t="s">
        <v>3288</v>
      </c>
      <c r="D3046" s="3" t="s">
        <v>3018</v>
      </c>
      <c r="G3046" s="17">
        <v>9214</v>
      </c>
      <c r="H3046" s="17" t="s">
        <v>4550</v>
      </c>
    </row>
    <row r="3047" spans="1:8" x14ac:dyDescent="0.2">
      <c r="A3047" s="3">
        <v>6526</v>
      </c>
      <c r="B3047" s="3" t="s">
        <v>3289</v>
      </c>
      <c r="C3047" s="3" t="s">
        <v>3290</v>
      </c>
      <c r="D3047" s="3" t="s">
        <v>3018</v>
      </c>
      <c r="G3047" s="17">
        <v>9215</v>
      </c>
      <c r="H3047" s="17" t="s">
        <v>4550</v>
      </c>
    </row>
    <row r="3048" spans="1:8" x14ac:dyDescent="0.2">
      <c r="A3048" s="3">
        <v>6527</v>
      </c>
      <c r="B3048" s="3" t="s">
        <v>3291</v>
      </c>
      <c r="C3048" s="3" t="s">
        <v>3290</v>
      </c>
      <c r="D3048" s="3" t="s">
        <v>3018</v>
      </c>
      <c r="G3048" s="17">
        <v>9216</v>
      </c>
      <c r="H3048" s="17" t="s">
        <v>4550</v>
      </c>
    </row>
    <row r="3049" spans="1:8" x14ac:dyDescent="0.2">
      <c r="A3049" s="3">
        <v>6703</v>
      </c>
      <c r="B3049" s="3" t="s">
        <v>3292</v>
      </c>
      <c r="C3049" s="3" t="s">
        <v>3290</v>
      </c>
      <c r="D3049" s="3" t="s">
        <v>3018</v>
      </c>
      <c r="G3049" s="17">
        <v>9217</v>
      </c>
      <c r="H3049" s="17" t="s">
        <v>4550</v>
      </c>
    </row>
    <row r="3050" spans="1:8" x14ac:dyDescent="0.2">
      <c r="A3050" s="3">
        <v>6705</v>
      </c>
      <c r="B3050" s="3" t="s">
        <v>3293</v>
      </c>
      <c r="C3050" s="3" t="s">
        <v>3290</v>
      </c>
      <c r="D3050" s="3" t="s">
        <v>3018</v>
      </c>
      <c r="G3050" s="17">
        <v>9220</v>
      </c>
      <c r="H3050" s="17" t="s">
        <v>4550</v>
      </c>
    </row>
    <row r="3051" spans="1:8" x14ac:dyDescent="0.2">
      <c r="A3051" s="3">
        <v>6707</v>
      </c>
      <c r="B3051" s="3" t="s">
        <v>3294</v>
      </c>
      <c r="C3051" s="3" t="s">
        <v>3290</v>
      </c>
      <c r="D3051" s="3" t="s">
        <v>3018</v>
      </c>
      <c r="G3051" s="17">
        <v>9223</v>
      </c>
      <c r="H3051" s="17" t="s">
        <v>4550</v>
      </c>
    </row>
    <row r="3052" spans="1:8" x14ac:dyDescent="0.2">
      <c r="A3052" s="3">
        <v>6685</v>
      </c>
      <c r="B3052" s="3" t="s">
        <v>3295</v>
      </c>
      <c r="C3052" s="3" t="s">
        <v>3295</v>
      </c>
      <c r="D3052" s="3" t="s">
        <v>3018</v>
      </c>
      <c r="G3052" s="17">
        <v>9225</v>
      </c>
      <c r="H3052" s="17" t="s">
        <v>4550</v>
      </c>
    </row>
    <row r="3053" spans="1:8" x14ac:dyDescent="0.2">
      <c r="A3053" s="3">
        <v>6683</v>
      </c>
      <c r="B3053" s="3" t="s">
        <v>3296</v>
      </c>
      <c r="C3053" s="3" t="s">
        <v>3297</v>
      </c>
      <c r="D3053" s="3" t="s">
        <v>3018</v>
      </c>
      <c r="G3053" s="17">
        <v>9230</v>
      </c>
      <c r="H3053" s="17" t="s">
        <v>4550</v>
      </c>
    </row>
    <row r="3054" spans="1:8" x14ac:dyDescent="0.2">
      <c r="A3054" s="3">
        <v>6684</v>
      </c>
      <c r="B3054" s="3" t="s">
        <v>3297</v>
      </c>
      <c r="C3054" s="3" t="s">
        <v>3297</v>
      </c>
      <c r="D3054" s="3" t="s">
        <v>3018</v>
      </c>
      <c r="G3054" s="17">
        <v>9231</v>
      </c>
      <c r="H3054" s="17" t="s">
        <v>4551</v>
      </c>
    </row>
    <row r="3055" spans="1:8" x14ac:dyDescent="0.2">
      <c r="A3055" s="3">
        <v>6684</v>
      </c>
      <c r="B3055" s="3" t="s">
        <v>3298</v>
      </c>
      <c r="C3055" s="3" t="s">
        <v>3297</v>
      </c>
      <c r="D3055" s="3" t="s">
        <v>3018</v>
      </c>
      <c r="G3055" s="17">
        <v>9240</v>
      </c>
      <c r="H3055" s="17" t="s">
        <v>4550</v>
      </c>
    </row>
    <row r="3056" spans="1:8" x14ac:dyDescent="0.2">
      <c r="A3056" s="3">
        <v>6683</v>
      </c>
      <c r="B3056" s="3" t="s">
        <v>3299</v>
      </c>
      <c r="C3056" s="3" t="s">
        <v>3299</v>
      </c>
      <c r="D3056" s="3" t="s">
        <v>3018</v>
      </c>
      <c r="G3056" s="17">
        <v>9242</v>
      </c>
      <c r="H3056" s="17" t="s">
        <v>4550</v>
      </c>
    </row>
    <row r="3057" spans="1:8" x14ac:dyDescent="0.2">
      <c r="A3057" s="3">
        <v>6675</v>
      </c>
      <c r="B3057" s="3" t="s">
        <v>3300</v>
      </c>
      <c r="C3057" s="3" t="s">
        <v>3300</v>
      </c>
      <c r="D3057" s="3" t="s">
        <v>3018</v>
      </c>
      <c r="G3057" s="17">
        <v>9243</v>
      </c>
      <c r="H3057" s="17" t="s">
        <v>4550</v>
      </c>
    </row>
    <row r="3058" spans="1:8" x14ac:dyDescent="0.2">
      <c r="A3058" s="3">
        <v>6676</v>
      </c>
      <c r="B3058" s="3" t="s">
        <v>3301</v>
      </c>
      <c r="C3058" s="3" t="s">
        <v>3300</v>
      </c>
      <c r="D3058" s="3" t="s">
        <v>3018</v>
      </c>
      <c r="G3058" s="17">
        <v>9244</v>
      </c>
      <c r="H3058" s="17" t="s">
        <v>4550</v>
      </c>
    </row>
    <row r="3059" spans="1:8" x14ac:dyDescent="0.2">
      <c r="A3059" s="3">
        <v>6690</v>
      </c>
      <c r="B3059" s="3" t="s">
        <v>3302</v>
      </c>
      <c r="C3059" s="3" t="s">
        <v>3300</v>
      </c>
      <c r="D3059" s="3" t="s">
        <v>3018</v>
      </c>
      <c r="G3059" s="17">
        <v>9245</v>
      </c>
      <c r="H3059" s="17" t="s">
        <v>4550</v>
      </c>
    </row>
    <row r="3060" spans="1:8" x14ac:dyDescent="0.2">
      <c r="A3060" s="3">
        <v>6690</v>
      </c>
      <c r="B3060" s="3" t="s">
        <v>3303</v>
      </c>
      <c r="C3060" s="3" t="s">
        <v>3300</v>
      </c>
      <c r="D3060" s="3" t="s">
        <v>3018</v>
      </c>
      <c r="G3060" s="17">
        <v>9246</v>
      </c>
      <c r="H3060" s="17" t="s">
        <v>4550</v>
      </c>
    </row>
    <row r="3061" spans="1:8" x14ac:dyDescent="0.2">
      <c r="A3061" s="3">
        <v>6682</v>
      </c>
      <c r="B3061" s="3" t="s">
        <v>3304</v>
      </c>
      <c r="C3061" s="3" t="s">
        <v>3304</v>
      </c>
      <c r="D3061" s="3" t="s">
        <v>3018</v>
      </c>
      <c r="G3061" s="17">
        <v>9247</v>
      </c>
      <c r="H3061" s="17" t="s">
        <v>4550</v>
      </c>
    </row>
    <row r="3062" spans="1:8" x14ac:dyDescent="0.2">
      <c r="A3062" s="3">
        <v>6673</v>
      </c>
      <c r="B3062" s="3" t="s">
        <v>3305</v>
      </c>
      <c r="C3062" s="3" t="s">
        <v>3305</v>
      </c>
      <c r="D3062" s="3" t="s">
        <v>3018</v>
      </c>
      <c r="G3062" s="17">
        <v>9248</v>
      </c>
      <c r="H3062" s="17" t="s">
        <v>4550</v>
      </c>
    </row>
    <row r="3063" spans="1:8" x14ac:dyDescent="0.2">
      <c r="A3063" s="3">
        <v>6674</v>
      </c>
      <c r="B3063" s="3" t="s">
        <v>3306</v>
      </c>
      <c r="C3063" s="3" t="s">
        <v>3305</v>
      </c>
      <c r="D3063" s="3" t="s">
        <v>3018</v>
      </c>
      <c r="G3063" s="17">
        <v>9249</v>
      </c>
      <c r="H3063" s="17" t="s">
        <v>4550</v>
      </c>
    </row>
    <row r="3064" spans="1:8" x14ac:dyDescent="0.2">
      <c r="A3064" s="3">
        <v>6674</v>
      </c>
      <c r="B3064" s="3" t="s">
        <v>3307</v>
      </c>
      <c r="C3064" s="3" t="s">
        <v>3305</v>
      </c>
      <c r="D3064" s="3" t="s">
        <v>3018</v>
      </c>
      <c r="G3064" s="17">
        <v>9300</v>
      </c>
      <c r="H3064" s="17" t="s">
        <v>4551</v>
      </c>
    </row>
    <row r="3065" spans="1:8" x14ac:dyDescent="0.2">
      <c r="A3065" s="3">
        <v>6677</v>
      </c>
      <c r="B3065" s="3" t="s">
        <v>3308</v>
      </c>
      <c r="C3065" s="3" t="s">
        <v>3305</v>
      </c>
      <c r="D3065" s="3" t="s">
        <v>3018</v>
      </c>
      <c r="G3065" s="17">
        <v>9304</v>
      </c>
      <c r="H3065" s="17" t="s">
        <v>4551</v>
      </c>
    </row>
    <row r="3066" spans="1:8" x14ac:dyDescent="0.2">
      <c r="A3066" s="3">
        <v>6677</v>
      </c>
      <c r="B3066" s="3" t="s">
        <v>3309</v>
      </c>
      <c r="C3066" s="3" t="s">
        <v>3305</v>
      </c>
      <c r="D3066" s="3" t="s">
        <v>3018</v>
      </c>
      <c r="G3066" s="17">
        <v>9305</v>
      </c>
      <c r="H3066" s="17" t="s">
        <v>4551</v>
      </c>
    </row>
    <row r="3067" spans="1:8" x14ac:dyDescent="0.2">
      <c r="A3067" s="3">
        <v>6678</v>
      </c>
      <c r="B3067" s="3" t="s">
        <v>3310</v>
      </c>
      <c r="C3067" s="3" t="s">
        <v>3305</v>
      </c>
      <c r="D3067" s="3" t="s">
        <v>3018</v>
      </c>
      <c r="G3067" s="17">
        <v>9306</v>
      </c>
      <c r="H3067" s="17" t="s">
        <v>4551</v>
      </c>
    </row>
    <row r="3068" spans="1:8" x14ac:dyDescent="0.2">
      <c r="A3068" s="3">
        <v>6678</v>
      </c>
      <c r="B3068" s="3" t="s">
        <v>3311</v>
      </c>
      <c r="C3068" s="3" t="s">
        <v>3305</v>
      </c>
      <c r="D3068" s="3" t="s">
        <v>3018</v>
      </c>
      <c r="G3068" s="17">
        <v>9308</v>
      </c>
      <c r="H3068" s="17" t="s">
        <v>4550</v>
      </c>
    </row>
    <row r="3069" spans="1:8" x14ac:dyDescent="0.2">
      <c r="A3069" s="3">
        <v>6678</v>
      </c>
      <c r="B3069" s="3" t="s">
        <v>3312</v>
      </c>
      <c r="C3069" s="3" t="s">
        <v>3305</v>
      </c>
      <c r="D3069" s="3" t="s">
        <v>3018</v>
      </c>
      <c r="G3069" s="17">
        <v>9312</v>
      </c>
      <c r="H3069" s="17" t="s">
        <v>4550</v>
      </c>
    </row>
    <row r="3070" spans="1:8" x14ac:dyDescent="0.2">
      <c r="A3070" s="3">
        <v>6692</v>
      </c>
      <c r="B3070" s="3" t="s">
        <v>3313</v>
      </c>
      <c r="C3070" s="3" t="s">
        <v>3314</v>
      </c>
      <c r="D3070" s="3" t="s">
        <v>3018</v>
      </c>
      <c r="G3070" s="17">
        <v>9313</v>
      </c>
      <c r="H3070" s="17" t="s">
        <v>4550</v>
      </c>
    </row>
    <row r="3071" spans="1:8" x14ac:dyDescent="0.2">
      <c r="A3071" s="3">
        <v>6692</v>
      </c>
      <c r="B3071" s="3" t="s">
        <v>3315</v>
      </c>
      <c r="C3071" s="3" t="s">
        <v>3314</v>
      </c>
      <c r="D3071" s="3" t="s">
        <v>3018</v>
      </c>
      <c r="G3071" s="17">
        <v>9314</v>
      </c>
      <c r="H3071" s="17" t="s">
        <v>4550</v>
      </c>
    </row>
    <row r="3072" spans="1:8" x14ac:dyDescent="0.2">
      <c r="A3072" s="3">
        <v>6693</v>
      </c>
      <c r="B3072" s="3" t="s">
        <v>3316</v>
      </c>
      <c r="C3072" s="3" t="s">
        <v>3314</v>
      </c>
      <c r="D3072" s="3" t="s">
        <v>3018</v>
      </c>
      <c r="G3072" s="17">
        <v>9315</v>
      </c>
      <c r="H3072" s="17" t="s">
        <v>4550</v>
      </c>
    </row>
    <row r="3073" spans="1:8" x14ac:dyDescent="0.2">
      <c r="A3073" s="3">
        <v>6694</v>
      </c>
      <c r="B3073" s="3" t="s">
        <v>3317</v>
      </c>
      <c r="C3073" s="3" t="s">
        <v>3314</v>
      </c>
      <c r="D3073" s="3" t="s">
        <v>3018</v>
      </c>
      <c r="G3073" s="17">
        <v>9320</v>
      </c>
      <c r="H3073" s="17" t="s">
        <v>4550</v>
      </c>
    </row>
    <row r="3074" spans="1:8" x14ac:dyDescent="0.2">
      <c r="A3074" s="3">
        <v>6695</v>
      </c>
      <c r="B3074" s="3" t="s">
        <v>3318</v>
      </c>
      <c r="C3074" s="3" t="s">
        <v>3314</v>
      </c>
      <c r="D3074" s="3" t="s">
        <v>3018</v>
      </c>
      <c r="G3074" s="17">
        <v>9322</v>
      </c>
      <c r="H3074" s="17" t="s">
        <v>4550</v>
      </c>
    </row>
    <row r="3075" spans="1:8" x14ac:dyDescent="0.2">
      <c r="A3075" s="3">
        <v>6695</v>
      </c>
      <c r="B3075" s="3" t="s">
        <v>3319</v>
      </c>
      <c r="C3075" s="3" t="s">
        <v>3314</v>
      </c>
      <c r="D3075" s="3" t="s">
        <v>3018</v>
      </c>
      <c r="G3075" s="17">
        <v>9323</v>
      </c>
      <c r="H3075" s="17" t="s">
        <v>4551</v>
      </c>
    </row>
    <row r="3076" spans="1:8" x14ac:dyDescent="0.2">
      <c r="A3076" s="3">
        <v>6696</v>
      </c>
      <c r="B3076" s="3" t="s">
        <v>3320</v>
      </c>
      <c r="C3076" s="3" t="s">
        <v>3314</v>
      </c>
      <c r="D3076" s="3" t="s">
        <v>3018</v>
      </c>
      <c r="G3076" s="17">
        <v>9325</v>
      </c>
      <c r="H3076" s="17" t="s">
        <v>4550</v>
      </c>
    </row>
    <row r="3077" spans="1:8" x14ac:dyDescent="0.2">
      <c r="A3077" s="3">
        <v>6670</v>
      </c>
      <c r="B3077" s="3" t="s">
        <v>3321</v>
      </c>
      <c r="C3077" s="3" t="s">
        <v>3322</v>
      </c>
      <c r="D3077" s="3" t="s">
        <v>3018</v>
      </c>
      <c r="G3077" s="17">
        <v>9326</v>
      </c>
      <c r="H3077" s="17" t="s">
        <v>4551</v>
      </c>
    </row>
    <row r="3078" spans="1:8" x14ac:dyDescent="0.2">
      <c r="A3078" s="3">
        <v>6672</v>
      </c>
      <c r="B3078" s="3" t="s">
        <v>3323</v>
      </c>
      <c r="C3078" s="3" t="s">
        <v>3322</v>
      </c>
      <c r="D3078" s="3" t="s">
        <v>3018</v>
      </c>
      <c r="G3078" s="17">
        <v>9327</v>
      </c>
      <c r="H3078" s="17" t="s">
        <v>4551</v>
      </c>
    </row>
    <row r="3079" spans="1:8" x14ac:dyDescent="0.2">
      <c r="A3079" s="3">
        <v>6809</v>
      </c>
      <c r="B3079" s="3" t="s">
        <v>3242</v>
      </c>
      <c r="C3079" s="3" t="s">
        <v>3324</v>
      </c>
      <c r="D3079" s="3" t="s">
        <v>3018</v>
      </c>
      <c r="G3079" s="17">
        <v>9400</v>
      </c>
      <c r="H3079" s="17" t="s">
        <v>4551</v>
      </c>
    </row>
    <row r="3080" spans="1:8" x14ac:dyDescent="0.2">
      <c r="A3080" s="3">
        <v>6652</v>
      </c>
      <c r="B3080" s="3" t="s">
        <v>3325</v>
      </c>
      <c r="C3080" s="3" t="s">
        <v>3326</v>
      </c>
      <c r="D3080" s="3" t="s">
        <v>3018</v>
      </c>
      <c r="G3080" s="17">
        <v>9402</v>
      </c>
      <c r="H3080" s="17" t="s">
        <v>4551</v>
      </c>
    </row>
    <row r="3081" spans="1:8" x14ac:dyDescent="0.2">
      <c r="A3081" s="3">
        <v>6653</v>
      </c>
      <c r="B3081" s="3" t="s">
        <v>3327</v>
      </c>
      <c r="C3081" s="3" t="s">
        <v>3326</v>
      </c>
      <c r="D3081" s="3" t="s">
        <v>3018</v>
      </c>
      <c r="G3081" s="17">
        <v>9403</v>
      </c>
      <c r="H3081" s="17" t="s">
        <v>4551</v>
      </c>
    </row>
    <row r="3082" spans="1:8" x14ac:dyDescent="0.2">
      <c r="A3082" s="3">
        <v>6654</v>
      </c>
      <c r="B3082" s="3" t="s">
        <v>3328</v>
      </c>
      <c r="C3082" s="3" t="s">
        <v>3326</v>
      </c>
      <c r="D3082" s="3" t="s">
        <v>3018</v>
      </c>
      <c r="G3082" s="17">
        <v>9404</v>
      </c>
      <c r="H3082" s="17" t="s">
        <v>4551</v>
      </c>
    </row>
    <row r="3083" spans="1:8" x14ac:dyDescent="0.2">
      <c r="A3083" s="3">
        <v>6655</v>
      </c>
      <c r="B3083" s="3" t="s">
        <v>3329</v>
      </c>
      <c r="C3083" s="3" t="s">
        <v>3330</v>
      </c>
      <c r="D3083" s="3" t="s">
        <v>3018</v>
      </c>
      <c r="G3083" s="17">
        <v>9405</v>
      </c>
      <c r="H3083" s="17" t="s">
        <v>4551</v>
      </c>
    </row>
    <row r="3084" spans="1:8" x14ac:dyDescent="0.2">
      <c r="A3084" s="3">
        <v>6655</v>
      </c>
      <c r="B3084" s="3" t="s">
        <v>3331</v>
      </c>
      <c r="C3084" s="3" t="s">
        <v>3330</v>
      </c>
      <c r="D3084" s="3" t="s">
        <v>3018</v>
      </c>
      <c r="G3084" s="17">
        <v>9410</v>
      </c>
      <c r="H3084" s="17" t="s">
        <v>4551</v>
      </c>
    </row>
    <row r="3085" spans="1:8" x14ac:dyDescent="0.2">
      <c r="A3085" s="3">
        <v>6655</v>
      </c>
      <c r="B3085" s="3" t="s">
        <v>3332</v>
      </c>
      <c r="C3085" s="3" t="s">
        <v>3330</v>
      </c>
      <c r="D3085" s="3" t="s">
        <v>3018</v>
      </c>
      <c r="G3085" s="17">
        <v>9411</v>
      </c>
      <c r="H3085" s="17" t="s">
        <v>4551</v>
      </c>
    </row>
    <row r="3086" spans="1:8" x14ac:dyDescent="0.2">
      <c r="A3086" s="3">
        <v>6656</v>
      </c>
      <c r="B3086" s="3" t="s">
        <v>3333</v>
      </c>
      <c r="C3086" s="3" t="s">
        <v>3330</v>
      </c>
      <c r="D3086" s="3" t="s">
        <v>3018</v>
      </c>
      <c r="G3086" s="17">
        <v>9413</v>
      </c>
      <c r="H3086" s="17" t="s">
        <v>4551</v>
      </c>
    </row>
    <row r="3087" spans="1:8" x14ac:dyDescent="0.2">
      <c r="A3087" s="3">
        <v>6657</v>
      </c>
      <c r="B3087" s="3" t="s">
        <v>3334</v>
      </c>
      <c r="C3087" s="3" t="s">
        <v>3330</v>
      </c>
      <c r="D3087" s="3" t="s">
        <v>3018</v>
      </c>
      <c r="G3087" s="17">
        <v>9422</v>
      </c>
      <c r="H3087" s="17" t="s">
        <v>4551</v>
      </c>
    </row>
    <row r="3088" spans="1:8" x14ac:dyDescent="0.2">
      <c r="A3088" s="3">
        <v>6658</v>
      </c>
      <c r="B3088" s="3" t="s">
        <v>3335</v>
      </c>
      <c r="C3088" s="3" t="s">
        <v>3330</v>
      </c>
      <c r="D3088" s="3" t="s">
        <v>3018</v>
      </c>
      <c r="G3088" s="17">
        <v>9423</v>
      </c>
      <c r="H3088" s="17" t="s">
        <v>4551</v>
      </c>
    </row>
    <row r="3089" spans="1:8" x14ac:dyDescent="0.2">
      <c r="A3089" s="3">
        <v>6659</v>
      </c>
      <c r="B3089" s="3" t="s">
        <v>3336</v>
      </c>
      <c r="C3089" s="3" t="s">
        <v>3330</v>
      </c>
      <c r="D3089" s="3" t="s">
        <v>3018</v>
      </c>
      <c r="G3089" s="17">
        <v>9424</v>
      </c>
      <c r="H3089" s="17" t="s">
        <v>4551</v>
      </c>
    </row>
    <row r="3090" spans="1:8" x14ac:dyDescent="0.2">
      <c r="A3090" s="3">
        <v>6659</v>
      </c>
      <c r="B3090" s="3" t="s">
        <v>3337</v>
      </c>
      <c r="C3090" s="3" t="s">
        <v>3330</v>
      </c>
      <c r="D3090" s="3" t="s">
        <v>3018</v>
      </c>
      <c r="G3090" s="17">
        <v>9425</v>
      </c>
      <c r="H3090" s="17" t="s">
        <v>4551</v>
      </c>
    </row>
    <row r="3091" spans="1:8" x14ac:dyDescent="0.2">
      <c r="A3091" s="3">
        <v>6571</v>
      </c>
      <c r="B3091" s="3" t="s">
        <v>3338</v>
      </c>
      <c r="C3091" s="3" t="s">
        <v>3339</v>
      </c>
      <c r="D3091" s="3" t="s">
        <v>3018</v>
      </c>
      <c r="G3091" s="17">
        <v>9426</v>
      </c>
      <c r="H3091" s="17" t="s">
        <v>4551</v>
      </c>
    </row>
    <row r="3092" spans="1:8" x14ac:dyDescent="0.2">
      <c r="A3092" s="3">
        <v>6572</v>
      </c>
      <c r="B3092" s="3" t="s">
        <v>3340</v>
      </c>
      <c r="C3092" s="3" t="s">
        <v>3339</v>
      </c>
      <c r="D3092" s="3" t="s">
        <v>3018</v>
      </c>
      <c r="G3092" s="17">
        <v>9427</v>
      </c>
      <c r="H3092" s="17" t="s">
        <v>4551</v>
      </c>
    </row>
    <row r="3093" spans="1:8" x14ac:dyDescent="0.2">
      <c r="A3093" s="3">
        <v>6573</v>
      </c>
      <c r="B3093" s="3" t="s">
        <v>3341</v>
      </c>
      <c r="C3093" s="3" t="s">
        <v>3339</v>
      </c>
      <c r="D3093" s="3" t="s">
        <v>3018</v>
      </c>
      <c r="G3093" s="17">
        <v>9428</v>
      </c>
      <c r="H3093" s="17" t="s">
        <v>4551</v>
      </c>
    </row>
    <row r="3094" spans="1:8" x14ac:dyDescent="0.2">
      <c r="A3094" s="3">
        <v>6574</v>
      </c>
      <c r="B3094" s="3" t="s">
        <v>3342</v>
      </c>
      <c r="C3094" s="3" t="s">
        <v>3339</v>
      </c>
      <c r="D3094" s="3" t="s">
        <v>3018</v>
      </c>
      <c r="G3094" s="17">
        <v>9430</v>
      </c>
      <c r="H3094" s="17" t="s">
        <v>4551</v>
      </c>
    </row>
    <row r="3095" spans="1:8" x14ac:dyDescent="0.2">
      <c r="A3095" s="3">
        <v>6575</v>
      </c>
      <c r="B3095" s="3" t="s">
        <v>3343</v>
      </c>
      <c r="C3095" s="3" t="s">
        <v>3339</v>
      </c>
      <c r="D3095" s="3" t="s">
        <v>3018</v>
      </c>
      <c r="G3095" s="17">
        <v>9434</v>
      </c>
      <c r="H3095" s="17" t="s">
        <v>4551</v>
      </c>
    </row>
    <row r="3096" spans="1:8" x14ac:dyDescent="0.2">
      <c r="A3096" s="3">
        <v>6575</v>
      </c>
      <c r="B3096" s="3" t="s">
        <v>3344</v>
      </c>
      <c r="C3096" s="3" t="s">
        <v>3339</v>
      </c>
      <c r="D3096" s="3" t="s">
        <v>3018</v>
      </c>
      <c r="G3096" s="17">
        <v>9435</v>
      </c>
      <c r="H3096" s="17" t="s">
        <v>4551</v>
      </c>
    </row>
    <row r="3097" spans="1:8" x14ac:dyDescent="0.2">
      <c r="A3097" s="3">
        <v>6576</v>
      </c>
      <c r="B3097" s="3" t="s">
        <v>3345</v>
      </c>
      <c r="C3097" s="3" t="s">
        <v>3339</v>
      </c>
      <c r="D3097" s="3" t="s">
        <v>3018</v>
      </c>
      <c r="G3097" s="17">
        <v>9436</v>
      </c>
      <c r="H3097" s="17" t="s">
        <v>4551</v>
      </c>
    </row>
    <row r="3098" spans="1:8" x14ac:dyDescent="0.2">
      <c r="A3098" s="3">
        <v>6577</v>
      </c>
      <c r="B3098" s="3" t="s">
        <v>3346</v>
      </c>
      <c r="C3098" s="3" t="s">
        <v>3339</v>
      </c>
      <c r="D3098" s="3" t="s">
        <v>3018</v>
      </c>
      <c r="G3098" s="17">
        <v>9437</v>
      </c>
      <c r="H3098" s="17" t="s">
        <v>4551</v>
      </c>
    </row>
    <row r="3099" spans="1:8" x14ac:dyDescent="0.2">
      <c r="A3099" s="3">
        <v>6578</v>
      </c>
      <c r="B3099" s="3" t="s">
        <v>3347</v>
      </c>
      <c r="C3099" s="3" t="s">
        <v>3339</v>
      </c>
      <c r="D3099" s="3" t="s">
        <v>3018</v>
      </c>
      <c r="G3099" s="17">
        <v>9442</v>
      </c>
      <c r="H3099" s="17" t="s">
        <v>4551</v>
      </c>
    </row>
    <row r="3100" spans="1:8" x14ac:dyDescent="0.2">
      <c r="A3100" s="3">
        <v>6579</v>
      </c>
      <c r="B3100" s="3" t="s">
        <v>3348</v>
      </c>
      <c r="C3100" s="3" t="s">
        <v>3339</v>
      </c>
      <c r="D3100" s="3" t="s">
        <v>3018</v>
      </c>
      <c r="G3100" s="17">
        <v>9443</v>
      </c>
      <c r="H3100" s="17" t="s">
        <v>4551</v>
      </c>
    </row>
    <row r="3101" spans="1:8" x14ac:dyDescent="0.2">
      <c r="A3101" s="3">
        <v>6594</v>
      </c>
      <c r="B3101" s="3" t="s">
        <v>3349</v>
      </c>
      <c r="C3101" s="3" t="s">
        <v>3339</v>
      </c>
      <c r="D3101" s="3" t="s">
        <v>3018</v>
      </c>
      <c r="G3101" s="17">
        <v>9444</v>
      </c>
      <c r="H3101" s="17" t="s">
        <v>4551</v>
      </c>
    </row>
    <row r="3102" spans="1:8" x14ac:dyDescent="0.2">
      <c r="A3102" s="3">
        <v>6631</v>
      </c>
      <c r="B3102" s="3" t="s">
        <v>3350</v>
      </c>
      <c r="C3102" s="3" t="s">
        <v>3351</v>
      </c>
      <c r="D3102" s="3" t="s">
        <v>3018</v>
      </c>
      <c r="G3102" s="17">
        <v>9445</v>
      </c>
      <c r="H3102" s="17" t="s">
        <v>4551</v>
      </c>
    </row>
    <row r="3103" spans="1:8" x14ac:dyDescent="0.2">
      <c r="A3103" s="3">
        <v>6632</v>
      </c>
      <c r="B3103" s="3" t="s">
        <v>3352</v>
      </c>
      <c r="C3103" s="3" t="s">
        <v>3351</v>
      </c>
      <c r="D3103" s="3" t="s">
        <v>3018</v>
      </c>
      <c r="G3103" s="17">
        <v>9450</v>
      </c>
      <c r="H3103" s="17" t="s">
        <v>4551</v>
      </c>
    </row>
    <row r="3104" spans="1:8" x14ac:dyDescent="0.2">
      <c r="A3104" s="3">
        <v>6633</v>
      </c>
      <c r="B3104" s="3" t="s">
        <v>3101</v>
      </c>
      <c r="C3104" s="3" t="s">
        <v>3351</v>
      </c>
      <c r="D3104" s="3" t="s">
        <v>3018</v>
      </c>
      <c r="G3104" s="17">
        <v>9451</v>
      </c>
      <c r="H3104" s="17" t="s">
        <v>4551</v>
      </c>
    </row>
    <row r="3105" spans="1:8" x14ac:dyDescent="0.2">
      <c r="A3105" s="3">
        <v>6634</v>
      </c>
      <c r="B3105" s="3" t="s">
        <v>3353</v>
      </c>
      <c r="C3105" s="3" t="s">
        <v>3351</v>
      </c>
      <c r="D3105" s="3" t="s">
        <v>3018</v>
      </c>
      <c r="G3105" s="17">
        <v>9452</v>
      </c>
      <c r="H3105" s="17" t="s">
        <v>4551</v>
      </c>
    </row>
    <row r="3106" spans="1:8" x14ac:dyDescent="0.2">
      <c r="A3106" s="3">
        <v>6635</v>
      </c>
      <c r="B3106" s="3" t="s">
        <v>3354</v>
      </c>
      <c r="C3106" s="3" t="s">
        <v>3351</v>
      </c>
      <c r="D3106" s="3" t="s">
        <v>3018</v>
      </c>
      <c r="G3106" s="17">
        <v>9453</v>
      </c>
      <c r="H3106" s="17" t="s">
        <v>4551</v>
      </c>
    </row>
    <row r="3107" spans="1:8" x14ac:dyDescent="0.2">
      <c r="A3107" s="3">
        <v>6636</v>
      </c>
      <c r="B3107" s="3" t="s">
        <v>3355</v>
      </c>
      <c r="C3107" s="3" t="s">
        <v>3351</v>
      </c>
      <c r="D3107" s="3" t="s">
        <v>3018</v>
      </c>
      <c r="G3107" s="17">
        <v>9462</v>
      </c>
      <c r="H3107" s="17" t="s">
        <v>4544</v>
      </c>
    </row>
    <row r="3108" spans="1:8" x14ac:dyDescent="0.2">
      <c r="A3108" s="3">
        <v>6637</v>
      </c>
      <c r="B3108" s="3" t="s">
        <v>3356</v>
      </c>
      <c r="C3108" s="3" t="s">
        <v>3351</v>
      </c>
      <c r="D3108" s="3" t="s">
        <v>3018</v>
      </c>
      <c r="G3108" s="17">
        <v>9463</v>
      </c>
      <c r="H3108" s="17" t="s">
        <v>4544</v>
      </c>
    </row>
    <row r="3109" spans="1:8" x14ac:dyDescent="0.2">
      <c r="A3109" s="3">
        <v>1860</v>
      </c>
      <c r="B3109" s="3" t="s">
        <v>3357</v>
      </c>
      <c r="C3109" s="3" t="s">
        <v>3357</v>
      </c>
      <c r="D3109" s="3" t="s">
        <v>3358</v>
      </c>
      <c r="G3109" s="17">
        <v>9464</v>
      </c>
      <c r="H3109" s="17" t="s">
        <v>4544</v>
      </c>
    </row>
    <row r="3110" spans="1:8" x14ac:dyDescent="0.2">
      <c r="A3110" s="3">
        <v>1880</v>
      </c>
      <c r="B3110" s="3" t="s">
        <v>3359</v>
      </c>
      <c r="C3110" s="3" t="s">
        <v>3359</v>
      </c>
      <c r="D3110" s="3" t="s">
        <v>3358</v>
      </c>
      <c r="G3110" s="17">
        <v>9465</v>
      </c>
      <c r="H3110" s="17" t="s">
        <v>4544</v>
      </c>
    </row>
    <row r="3111" spans="1:8" x14ac:dyDescent="0.2">
      <c r="A3111" s="3">
        <v>1880</v>
      </c>
      <c r="B3111" s="3" t="s">
        <v>3360</v>
      </c>
      <c r="C3111" s="3" t="s">
        <v>3359</v>
      </c>
      <c r="D3111" s="3" t="s">
        <v>3358</v>
      </c>
      <c r="G3111" s="17">
        <v>9466</v>
      </c>
      <c r="H3111" s="17" t="s">
        <v>4544</v>
      </c>
    </row>
    <row r="3112" spans="1:8" x14ac:dyDescent="0.2">
      <c r="A3112" s="3">
        <v>1880</v>
      </c>
      <c r="B3112" s="3" t="s">
        <v>3361</v>
      </c>
      <c r="C3112" s="3" t="s">
        <v>3359</v>
      </c>
      <c r="D3112" s="3" t="s">
        <v>3358</v>
      </c>
      <c r="G3112" s="17">
        <v>9467</v>
      </c>
      <c r="H3112" s="17" t="s">
        <v>4544</v>
      </c>
    </row>
    <row r="3113" spans="1:8" x14ac:dyDescent="0.2">
      <c r="A3113" s="3">
        <v>1880</v>
      </c>
      <c r="B3113" s="3" t="s">
        <v>3362</v>
      </c>
      <c r="C3113" s="3" t="s">
        <v>3359</v>
      </c>
      <c r="D3113" s="3" t="s">
        <v>3358</v>
      </c>
      <c r="G3113" s="17">
        <v>9468</v>
      </c>
      <c r="H3113" s="17" t="s">
        <v>4544</v>
      </c>
    </row>
    <row r="3114" spans="1:8" x14ac:dyDescent="0.2">
      <c r="A3114" s="3">
        <v>1880</v>
      </c>
      <c r="B3114" s="3" t="s">
        <v>3363</v>
      </c>
      <c r="C3114" s="3" t="s">
        <v>3359</v>
      </c>
      <c r="D3114" s="3" t="s">
        <v>3358</v>
      </c>
      <c r="G3114" s="17">
        <v>9469</v>
      </c>
      <c r="H3114" s="17" t="s">
        <v>4544</v>
      </c>
    </row>
    <row r="3115" spans="1:8" x14ac:dyDescent="0.2">
      <c r="A3115" s="3">
        <v>1846</v>
      </c>
      <c r="B3115" s="3" t="s">
        <v>3364</v>
      </c>
      <c r="C3115" s="3" t="s">
        <v>3364</v>
      </c>
      <c r="D3115" s="3" t="s">
        <v>3358</v>
      </c>
      <c r="G3115" s="17">
        <v>9470</v>
      </c>
      <c r="H3115" s="17" t="s">
        <v>4544</v>
      </c>
    </row>
    <row r="3116" spans="1:8" x14ac:dyDescent="0.2">
      <c r="A3116" s="3">
        <v>1856</v>
      </c>
      <c r="B3116" s="3" t="s">
        <v>3365</v>
      </c>
      <c r="C3116" s="3" t="s">
        <v>3365</v>
      </c>
      <c r="D3116" s="3" t="s">
        <v>3358</v>
      </c>
      <c r="G3116" s="17">
        <v>9472</v>
      </c>
      <c r="H3116" s="17" t="s">
        <v>4544</v>
      </c>
    </row>
    <row r="3117" spans="1:8" x14ac:dyDescent="0.2">
      <c r="A3117" s="3">
        <v>1882</v>
      </c>
      <c r="B3117" s="3" t="s">
        <v>3366</v>
      </c>
      <c r="C3117" s="3" t="s">
        <v>3366</v>
      </c>
      <c r="D3117" s="3" t="s">
        <v>3358</v>
      </c>
      <c r="G3117" s="17">
        <v>9473</v>
      </c>
      <c r="H3117" s="17" t="s">
        <v>4544</v>
      </c>
    </row>
    <row r="3118" spans="1:8" x14ac:dyDescent="0.2">
      <c r="A3118" s="3">
        <v>1892</v>
      </c>
      <c r="B3118" s="3" t="s">
        <v>3367</v>
      </c>
      <c r="C3118" s="3" t="s">
        <v>3368</v>
      </c>
      <c r="D3118" s="3" t="s">
        <v>3358</v>
      </c>
      <c r="G3118" s="17">
        <v>9475</v>
      </c>
      <c r="H3118" s="17" t="s">
        <v>4544</v>
      </c>
    </row>
    <row r="3119" spans="1:8" x14ac:dyDescent="0.2">
      <c r="A3119" s="3">
        <v>1892</v>
      </c>
      <c r="B3119" s="3" t="s">
        <v>3369</v>
      </c>
      <c r="C3119" s="3" t="s">
        <v>3368</v>
      </c>
      <c r="D3119" s="3" t="s">
        <v>3358</v>
      </c>
      <c r="G3119" s="17">
        <v>9476</v>
      </c>
      <c r="H3119" s="17" t="s">
        <v>4544</v>
      </c>
    </row>
    <row r="3120" spans="1:8" x14ac:dyDescent="0.2">
      <c r="A3120" s="3">
        <v>1892</v>
      </c>
      <c r="B3120" s="3" t="s">
        <v>3370</v>
      </c>
      <c r="C3120" s="3" t="s">
        <v>3368</v>
      </c>
      <c r="D3120" s="3" t="s">
        <v>3358</v>
      </c>
      <c r="G3120" s="17">
        <v>9477</v>
      </c>
      <c r="H3120" s="17" t="s">
        <v>4544</v>
      </c>
    </row>
    <row r="3121" spans="1:8" x14ac:dyDescent="0.2">
      <c r="A3121" s="3">
        <v>1854</v>
      </c>
      <c r="B3121" s="3" t="s">
        <v>3371</v>
      </c>
      <c r="C3121" s="3" t="s">
        <v>3371</v>
      </c>
      <c r="D3121" s="3" t="s">
        <v>3358</v>
      </c>
      <c r="G3121" s="17">
        <v>9478</v>
      </c>
      <c r="H3121" s="17" t="s">
        <v>4544</v>
      </c>
    </row>
    <row r="3122" spans="1:8" x14ac:dyDescent="0.2">
      <c r="A3122" s="3">
        <v>1845</v>
      </c>
      <c r="B3122" s="3" t="s">
        <v>3372</v>
      </c>
      <c r="C3122" s="3" t="s">
        <v>3372</v>
      </c>
      <c r="D3122" s="3" t="s">
        <v>3358</v>
      </c>
      <c r="G3122" s="17">
        <v>9479</v>
      </c>
      <c r="H3122" s="17" t="s">
        <v>4544</v>
      </c>
    </row>
    <row r="3123" spans="1:8" x14ac:dyDescent="0.2">
      <c r="A3123" s="3">
        <v>1867</v>
      </c>
      <c r="B3123" s="3" t="s">
        <v>3373</v>
      </c>
      <c r="C3123" s="3" t="s">
        <v>3374</v>
      </c>
      <c r="D3123" s="3" t="s">
        <v>3358</v>
      </c>
      <c r="G3123" s="17">
        <v>9500</v>
      </c>
      <c r="H3123" s="17" t="s">
        <v>4550</v>
      </c>
    </row>
    <row r="3124" spans="1:8" x14ac:dyDescent="0.2">
      <c r="A3124" s="3">
        <v>1867</v>
      </c>
      <c r="B3124" s="3" t="s">
        <v>3375</v>
      </c>
      <c r="C3124" s="3" t="s">
        <v>3374</v>
      </c>
      <c r="D3124" s="3" t="s">
        <v>3358</v>
      </c>
      <c r="G3124" s="17">
        <v>9502</v>
      </c>
      <c r="H3124" s="17" t="s">
        <v>4550</v>
      </c>
    </row>
    <row r="3125" spans="1:8" x14ac:dyDescent="0.2">
      <c r="A3125" s="3">
        <v>1867</v>
      </c>
      <c r="B3125" s="3" t="s">
        <v>3376</v>
      </c>
      <c r="C3125" s="3" t="s">
        <v>3374</v>
      </c>
      <c r="D3125" s="3" t="s">
        <v>3358</v>
      </c>
      <c r="G3125" s="17">
        <v>9503</v>
      </c>
      <c r="H3125" s="17" t="s">
        <v>4550</v>
      </c>
    </row>
    <row r="3126" spans="1:8" x14ac:dyDescent="0.2">
      <c r="A3126" s="3">
        <v>1884</v>
      </c>
      <c r="B3126" s="3" t="s">
        <v>3377</v>
      </c>
      <c r="C3126" s="3" t="s">
        <v>3374</v>
      </c>
      <c r="D3126" s="3" t="s">
        <v>3358</v>
      </c>
      <c r="G3126" s="17">
        <v>9504</v>
      </c>
      <c r="H3126" s="17" t="s">
        <v>4550</v>
      </c>
    </row>
    <row r="3127" spans="1:8" x14ac:dyDescent="0.2">
      <c r="A3127" s="3">
        <v>1884</v>
      </c>
      <c r="B3127" s="3" t="s">
        <v>3378</v>
      </c>
      <c r="C3127" s="3" t="s">
        <v>3374</v>
      </c>
      <c r="D3127" s="3" t="s">
        <v>3358</v>
      </c>
      <c r="G3127" s="17">
        <v>9506</v>
      </c>
      <c r="H3127" s="17" t="s">
        <v>4550</v>
      </c>
    </row>
    <row r="3128" spans="1:8" x14ac:dyDescent="0.2">
      <c r="A3128" s="3">
        <v>1884</v>
      </c>
      <c r="B3128" s="3" t="s">
        <v>3379</v>
      </c>
      <c r="C3128" s="3" t="s">
        <v>3374</v>
      </c>
      <c r="D3128" s="3" t="s">
        <v>3358</v>
      </c>
      <c r="G3128" s="17">
        <v>9507</v>
      </c>
      <c r="H3128" s="17" t="s">
        <v>4550</v>
      </c>
    </row>
    <row r="3129" spans="1:8" x14ac:dyDescent="0.2">
      <c r="A3129" s="3">
        <v>1885</v>
      </c>
      <c r="B3129" s="3" t="s">
        <v>3380</v>
      </c>
      <c r="C3129" s="3" t="s">
        <v>3374</v>
      </c>
      <c r="D3129" s="3" t="s">
        <v>3358</v>
      </c>
      <c r="G3129" s="17">
        <v>9508</v>
      </c>
      <c r="H3129" s="17" t="s">
        <v>4550</v>
      </c>
    </row>
    <row r="3130" spans="1:8" x14ac:dyDescent="0.2">
      <c r="A3130" s="3">
        <v>1862</v>
      </c>
      <c r="B3130" s="3" t="s">
        <v>3381</v>
      </c>
      <c r="C3130" s="3" t="s">
        <v>3382</v>
      </c>
      <c r="D3130" s="3" t="s">
        <v>3358</v>
      </c>
      <c r="G3130" s="17">
        <v>9512</v>
      </c>
      <c r="H3130" s="17" t="s">
        <v>4550</v>
      </c>
    </row>
    <row r="3131" spans="1:8" x14ac:dyDescent="0.2">
      <c r="A3131" s="3">
        <v>1862</v>
      </c>
      <c r="B3131" s="3" t="s">
        <v>3383</v>
      </c>
      <c r="C3131" s="3" t="s">
        <v>3382</v>
      </c>
      <c r="D3131" s="3" t="s">
        <v>3358</v>
      </c>
      <c r="G3131" s="17">
        <v>9514</v>
      </c>
      <c r="H3131" s="17" t="s">
        <v>4550</v>
      </c>
    </row>
    <row r="3132" spans="1:8" x14ac:dyDescent="0.2">
      <c r="A3132" s="3">
        <v>1863</v>
      </c>
      <c r="B3132" s="3" t="s">
        <v>3384</v>
      </c>
      <c r="C3132" s="3" t="s">
        <v>3382</v>
      </c>
      <c r="D3132" s="3" t="s">
        <v>3358</v>
      </c>
      <c r="G3132" s="17">
        <v>9515</v>
      </c>
      <c r="H3132" s="17" t="s">
        <v>4550</v>
      </c>
    </row>
    <row r="3133" spans="1:8" x14ac:dyDescent="0.2">
      <c r="A3133" s="3">
        <v>1866</v>
      </c>
      <c r="B3133" s="3" t="s">
        <v>3385</v>
      </c>
      <c r="C3133" s="3" t="s">
        <v>3382</v>
      </c>
      <c r="D3133" s="3" t="s">
        <v>3358</v>
      </c>
      <c r="G3133" s="17">
        <v>9517</v>
      </c>
      <c r="H3133" s="17" t="s">
        <v>4550</v>
      </c>
    </row>
    <row r="3134" spans="1:8" x14ac:dyDescent="0.2">
      <c r="A3134" s="3">
        <v>1864</v>
      </c>
      <c r="B3134" s="3" t="s">
        <v>3386</v>
      </c>
      <c r="C3134" s="3" t="s">
        <v>3387</v>
      </c>
      <c r="D3134" s="3" t="s">
        <v>3358</v>
      </c>
      <c r="G3134" s="17">
        <v>9523</v>
      </c>
      <c r="H3134" s="17" t="s">
        <v>4550</v>
      </c>
    </row>
    <row r="3135" spans="1:8" x14ac:dyDescent="0.2">
      <c r="A3135" s="3">
        <v>1865</v>
      </c>
      <c r="B3135" s="3" t="s">
        <v>3388</v>
      </c>
      <c r="C3135" s="3" t="s">
        <v>3387</v>
      </c>
      <c r="D3135" s="3" t="s">
        <v>3358</v>
      </c>
      <c r="G3135" s="17">
        <v>9524</v>
      </c>
      <c r="H3135" s="17" t="s">
        <v>4550</v>
      </c>
    </row>
    <row r="3136" spans="1:8" x14ac:dyDescent="0.2">
      <c r="A3136" s="3">
        <v>1847</v>
      </c>
      <c r="B3136" s="3" t="s">
        <v>3389</v>
      </c>
      <c r="C3136" s="3" t="s">
        <v>3389</v>
      </c>
      <c r="D3136" s="3" t="s">
        <v>3358</v>
      </c>
      <c r="G3136" s="17">
        <v>9525</v>
      </c>
      <c r="H3136" s="17" t="s">
        <v>4550</v>
      </c>
    </row>
    <row r="3137" spans="1:8" x14ac:dyDescent="0.2">
      <c r="A3137" s="3">
        <v>1852</v>
      </c>
      <c r="B3137" s="3" t="s">
        <v>3390</v>
      </c>
      <c r="C3137" s="3" t="s">
        <v>3391</v>
      </c>
      <c r="D3137" s="3" t="s">
        <v>3358</v>
      </c>
      <c r="G3137" s="17">
        <v>9526</v>
      </c>
      <c r="H3137" s="17" t="s">
        <v>4550</v>
      </c>
    </row>
    <row r="3138" spans="1:8" x14ac:dyDescent="0.2">
      <c r="A3138" s="3">
        <v>1844</v>
      </c>
      <c r="B3138" s="3" t="s">
        <v>3392</v>
      </c>
      <c r="C3138" s="3" t="s">
        <v>3393</v>
      </c>
      <c r="D3138" s="3" t="s">
        <v>3358</v>
      </c>
      <c r="G3138" s="17">
        <v>9527</v>
      </c>
      <c r="H3138" s="17" t="s">
        <v>4550</v>
      </c>
    </row>
    <row r="3139" spans="1:8" x14ac:dyDescent="0.2">
      <c r="A3139" s="3">
        <v>1853</v>
      </c>
      <c r="B3139" s="3" t="s">
        <v>3394</v>
      </c>
      <c r="C3139" s="3" t="s">
        <v>3394</v>
      </c>
      <c r="D3139" s="3" t="s">
        <v>3358</v>
      </c>
      <c r="G3139" s="17">
        <v>9532</v>
      </c>
      <c r="H3139" s="17" t="s">
        <v>4550</v>
      </c>
    </row>
    <row r="3140" spans="1:8" x14ac:dyDescent="0.2">
      <c r="A3140" s="3">
        <v>1170</v>
      </c>
      <c r="B3140" s="3" t="s">
        <v>3395</v>
      </c>
      <c r="C3140" s="3" t="s">
        <v>3395</v>
      </c>
      <c r="D3140" s="3" t="s">
        <v>3358</v>
      </c>
      <c r="G3140" s="17">
        <v>9533</v>
      </c>
      <c r="H3140" s="17" t="s">
        <v>4550</v>
      </c>
    </row>
    <row r="3141" spans="1:8" x14ac:dyDescent="0.2">
      <c r="A3141" s="3">
        <v>1174</v>
      </c>
      <c r="B3141" s="3" t="s">
        <v>3396</v>
      </c>
      <c r="C3141" s="3" t="s">
        <v>3395</v>
      </c>
      <c r="D3141" s="3" t="s">
        <v>3358</v>
      </c>
      <c r="G3141" s="17">
        <v>9534</v>
      </c>
      <c r="H3141" s="17" t="s">
        <v>4550</v>
      </c>
    </row>
    <row r="3142" spans="1:8" x14ac:dyDescent="0.2">
      <c r="A3142" s="3">
        <v>1174</v>
      </c>
      <c r="B3142" s="3" t="s">
        <v>3397</v>
      </c>
      <c r="C3142" s="3" t="s">
        <v>3395</v>
      </c>
      <c r="D3142" s="3" t="s">
        <v>3358</v>
      </c>
      <c r="G3142" s="17">
        <v>9535</v>
      </c>
      <c r="H3142" s="17" t="s">
        <v>4550</v>
      </c>
    </row>
    <row r="3143" spans="1:8" x14ac:dyDescent="0.2">
      <c r="A3143" s="3">
        <v>1144</v>
      </c>
      <c r="B3143" s="3" t="s">
        <v>3398</v>
      </c>
      <c r="C3143" s="3" t="s">
        <v>3398</v>
      </c>
      <c r="D3143" s="3" t="s">
        <v>3358</v>
      </c>
      <c r="G3143" s="17">
        <v>9536</v>
      </c>
      <c r="H3143" s="17" t="s">
        <v>4550</v>
      </c>
    </row>
    <row r="3144" spans="1:8" x14ac:dyDescent="0.2">
      <c r="A3144" s="3">
        <v>1149</v>
      </c>
      <c r="B3144" s="3" t="s">
        <v>3399</v>
      </c>
      <c r="C3144" s="3" t="s">
        <v>3399</v>
      </c>
      <c r="D3144" s="3" t="s">
        <v>3358</v>
      </c>
      <c r="G3144" s="17">
        <v>9542</v>
      </c>
      <c r="H3144" s="17" t="s">
        <v>4550</v>
      </c>
    </row>
    <row r="3145" spans="1:8" x14ac:dyDescent="0.2">
      <c r="A3145" s="3">
        <v>1145</v>
      </c>
      <c r="B3145" s="3" t="s">
        <v>3400</v>
      </c>
      <c r="C3145" s="3" t="s">
        <v>3400</v>
      </c>
      <c r="D3145" s="3" t="s">
        <v>3358</v>
      </c>
      <c r="G3145" s="17">
        <v>9543</v>
      </c>
      <c r="H3145" s="17" t="s">
        <v>4550</v>
      </c>
    </row>
    <row r="3146" spans="1:8" x14ac:dyDescent="0.2">
      <c r="A3146" s="3">
        <v>1172</v>
      </c>
      <c r="B3146" s="3" t="s">
        <v>3401</v>
      </c>
      <c r="C3146" s="3" t="s">
        <v>3401</v>
      </c>
      <c r="D3146" s="3" t="s">
        <v>3358</v>
      </c>
      <c r="G3146" s="17">
        <v>9545</v>
      </c>
      <c r="H3146" s="17" t="s">
        <v>4550</v>
      </c>
    </row>
    <row r="3147" spans="1:8" x14ac:dyDescent="0.2">
      <c r="A3147" s="3">
        <v>1173</v>
      </c>
      <c r="B3147" s="3" t="s">
        <v>3402</v>
      </c>
      <c r="C3147" s="3" t="s">
        <v>3402</v>
      </c>
      <c r="D3147" s="3" t="s">
        <v>3358</v>
      </c>
      <c r="G3147" s="17">
        <v>9546</v>
      </c>
      <c r="H3147" s="17" t="s">
        <v>4550</v>
      </c>
    </row>
    <row r="3148" spans="1:8" x14ac:dyDescent="0.2">
      <c r="A3148" s="3">
        <v>1188</v>
      </c>
      <c r="B3148" s="3" t="s">
        <v>3403</v>
      </c>
      <c r="C3148" s="3" t="s">
        <v>3403</v>
      </c>
      <c r="D3148" s="3" t="s">
        <v>3358</v>
      </c>
      <c r="G3148" s="17">
        <v>9547</v>
      </c>
      <c r="H3148" s="17" t="s">
        <v>4533</v>
      </c>
    </row>
    <row r="3149" spans="1:8" x14ac:dyDescent="0.2">
      <c r="A3149" s="3">
        <v>1261</v>
      </c>
      <c r="B3149" s="3" t="s">
        <v>3404</v>
      </c>
      <c r="C3149" s="3" t="s">
        <v>3404</v>
      </c>
      <c r="D3149" s="3" t="s">
        <v>3358</v>
      </c>
      <c r="G3149" s="17">
        <v>9548</v>
      </c>
      <c r="H3149" s="17" t="s">
        <v>4550</v>
      </c>
    </row>
    <row r="3150" spans="1:8" x14ac:dyDescent="0.2">
      <c r="A3150" s="3">
        <v>1261</v>
      </c>
      <c r="B3150" s="3" t="s">
        <v>3405</v>
      </c>
      <c r="C3150" s="3" t="s">
        <v>3405</v>
      </c>
      <c r="D3150" s="3" t="s">
        <v>3358</v>
      </c>
      <c r="G3150" s="17">
        <v>9552</v>
      </c>
      <c r="H3150" s="17" t="s">
        <v>4550</v>
      </c>
    </row>
    <row r="3151" spans="1:8" x14ac:dyDescent="0.2">
      <c r="A3151" s="3">
        <v>1146</v>
      </c>
      <c r="B3151" s="3" t="s">
        <v>3406</v>
      </c>
      <c r="C3151" s="3" t="s">
        <v>3407</v>
      </c>
      <c r="D3151" s="3" t="s">
        <v>3358</v>
      </c>
      <c r="G3151" s="17">
        <v>9553</v>
      </c>
      <c r="H3151" s="17" t="s">
        <v>4550</v>
      </c>
    </row>
    <row r="3152" spans="1:8" x14ac:dyDescent="0.2">
      <c r="A3152" s="3">
        <v>1188</v>
      </c>
      <c r="B3152" s="3" t="s">
        <v>3408</v>
      </c>
      <c r="C3152" s="3" t="s">
        <v>3409</v>
      </c>
      <c r="D3152" s="3" t="s">
        <v>3358</v>
      </c>
      <c r="G3152" s="17">
        <v>9554</v>
      </c>
      <c r="H3152" s="17" t="s">
        <v>4550</v>
      </c>
    </row>
    <row r="3153" spans="1:8" x14ac:dyDescent="0.2">
      <c r="A3153" s="3">
        <v>1176</v>
      </c>
      <c r="B3153" s="3" t="s">
        <v>3410</v>
      </c>
      <c r="C3153" s="3" t="s">
        <v>3411</v>
      </c>
      <c r="D3153" s="3" t="s">
        <v>3358</v>
      </c>
      <c r="G3153" s="17">
        <v>9555</v>
      </c>
      <c r="H3153" s="17" t="s">
        <v>4550</v>
      </c>
    </row>
    <row r="3154" spans="1:8" x14ac:dyDescent="0.2">
      <c r="A3154" s="3">
        <v>1187</v>
      </c>
      <c r="B3154" s="3" t="s">
        <v>3412</v>
      </c>
      <c r="C3154" s="3" t="s">
        <v>3413</v>
      </c>
      <c r="D3154" s="3" t="s">
        <v>3358</v>
      </c>
      <c r="G3154" s="17">
        <v>9556</v>
      </c>
      <c r="H3154" s="17" t="s">
        <v>4550</v>
      </c>
    </row>
    <row r="3155" spans="1:8" x14ac:dyDescent="0.2">
      <c r="A3155" s="3">
        <v>1189</v>
      </c>
      <c r="B3155" s="3" t="s">
        <v>3414</v>
      </c>
      <c r="C3155" s="3" t="s">
        <v>3414</v>
      </c>
      <c r="D3155" s="3" t="s">
        <v>3358</v>
      </c>
      <c r="G3155" s="17">
        <v>9562</v>
      </c>
      <c r="H3155" s="17" t="s">
        <v>4550</v>
      </c>
    </row>
    <row r="3156" spans="1:8" x14ac:dyDescent="0.2">
      <c r="A3156" s="3">
        <v>1580</v>
      </c>
      <c r="B3156" s="3" t="s">
        <v>3415</v>
      </c>
      <c r="C3156" s="3" t="s">
        <v>3415</v>
      </c>
      <c r="D3156" s="3" t="s">
        <v>3358</v>
      </c>
      <c r="G3156" s="17">
        <v>9565</v>
      </c>
      <c r="H3156" s="17" t="s">
        <v>4550</v>
      </c>
    </row>
    <row r="3157" spans="1:8" x14ac:dyDescent="0.2">
      <c r="A3157" s="3">
        <v>1580</v>
      </c>
      <c r="B3157" s="3" t="s">
        <v>3416</v>
      </c>
      <c r="C3157" s="3" t="s">
        <v>3415</v>
      </c>
      <c r="D3157" s="3" t="s">
        <v>3358</v>
      </c>
      <c r="G3157" s="17">
        <v>9573</v>
      </c>
      <c r="H3157" s="17" t="s">
        <v>4550</v>
      </c>
    </row>
    <row r="3158" spans="1:8" x14ac:dyDescent="0.2">
      <c r="A3158" s="3">
        <v>1580</v>
      </c>
      <c r="B3158" s="3" t="s">
        <v>3417</v>
      </c>
      <c r="C3158" s="3" t="s">
        <v>3415</v>
      </c>
      <c r="D3158" s="3" t="s">
        <v>3358</v>
      </c>
      <c r="G3158" s="17">
        <v>9601</v>
      </c>
      <c r="H3158" s="17" t="s">
        <v>4550</v>
      </c>
    </row>
    <row r="3159" spans="1:8" x14ac:dyDescent="0.2">
      <c r="A3159" s="3">
        <v>1588</v>
      </c>
      <c r="B3159" s="3" t="s">
        <v>3418</v>
      </c>
      <c r="C3159" s="3" t="s">
        <v>3418</v>
      </c>
      <c r="D3159" s="3" t="s">
        <v>3358</v>
      </c>
      <c r="G3159" s="17">
        <v>9602</v>
      </c>
      <c r="H3159" s="17" t="s">
        <v>4550</v>
      </c>
    </row>
    <row r="3160" spans="1:8" x14ac:dyDescent="0.2">
      <c r="A3160" s="3">
        <v>1595</v>
      </c>
      <c r="B3160" s="3" t="s">
        <v>3419</v>
      </c>
      <c r="C3160" s="3" t="s">
        <v>3419</v>
      </c>
      <c r="D3160" s="3" t="s">
        <v>3358</v>
      </c>
      <c r="G3160" s="17">
        <v>9604</v>
      </c>
      <c r="H3160" s="17" t="s">
        <v>4550</v>
      </c>
    </row>
    <row r="3161" spans="1:8" x14ac:dyDescent="0.2">
      <c r="A3161" s="3">
        <v>1584</v>
      </c>
      <c r="B3161" s="3" t="s">
        <v>3420</v>
      </c>
      <c r="C3161" s="3" t="s">
        <v>3421</v>
      </c>
      <c r="D3161" s="3" t="s">
        <v>3358</v>
      </c>
      <c r="G3161" s="17">
        <v>9606</v>
      </c>
      <c r="H3161" s="17" t="s">
        <v>4551</v>
      </c>
    </row>
    <row r="3162" spans="1:8" x14ac:dyDescent="0.2">
      <c r="A3162" s="3">
        <v>1585</v>
      </c>
      <c r="B3162" s="3" t="s">
        <v>3422</v>
      </c>
      <c r="C3162" s="3" t="s">
        <v>3421</v>
      </c>
      <c r="D3162" s="3" t="s">
        <v>3358</v>
      </c>
      <c r="G3162" s="17">
        <v>9607</v>
      </c>
      <c r="H3162" s="17" t="s">
        <v>4551</v>
      </c>
    </row>
    <row r="3163" spans="1:8" x14ac:dyDescent="0.2">
      <c r="A3163" s="3">
        <v>1585</v>
      </c>
      <c r="B3163" s="3" t="s">
        <v>3423</v>
      </c>
      <c r="C3163" s="3" t="s">
        <v>3421</v>
      </c>
      <c r="D3163" s="3" t="s">
        <v>3358</v>
      </c>
      <c r="G3163" s="17">
        <v>9608</v>
      </c>
      <c r="H3163" s="17" t="s">
        <v>4550</v>
      </c>
    </row>
    <row r="3164" spans="1:8" x14ac:dyDescent="0.2">
      <c r="A3164" s="3">
        <v>1585</v>
      </c>
      <c r="B3164" s="3" t="s">
        <v>3424</v>
      </c>
      <c r="C3164" s="3" t="s">
        <v>3421</v>
      </c>
      <c r="D3164" s="3" t="s">
        <v>3358</v>
      </c>
      <c r="G3164" s="17">
        <v>9612</v>
      </c>
      <c r="H3164" s="17" t="s">
        <v>4551</v>
      </c>
    </row>
    <row r="3165" spans="1:8" x14ac:dyDescent="0.2">
      <c r="A3165" s="3">
        <v>1586</v>
      </c>
      <c r="B3165" s="3" t="s">
        <v>3425</v>
      </c>
      <c r="C3165" s="3" t="s">
        <v>3421</v>
      </c>
      <c r="D3165" s="3" t="s">
        <v>3358</v>
      </c>
      <c r="G3165" s="17">
        <v>9613</v>
      </c>
      <c r="H3165" s="17" t="s">
        <v>4534</v>
      </c>
    </row>
    <row r="3166" spans="1:8" x14ac:dyDescent="0.2">
      <c r="A3166" s="3">
        <v>1587</v>
      </c>
      <c r="B3166" s="3" t="s">
        <v>3426</v>
      </c>
      <c r="C3166" s="3" t="s">
        <v>3421</v>
      </c>
      <c r="D3166" s="3" t="s">
        <v>3358</v>
      </c>
      <c r="G3166" s="17">
        <v>9614</v>
      </c>
      <c r="H3166" s="17" t="s">
        <v>4551</v>
      </c>
    </row>
    <row r="3167" spans="1:8" x14ac:dyDescent="0.2">
      <c r="A3167" s="3">
        <v>1587</v>
      </c>
      <c r="B3167" s="3" t="s">
        <v>3427</v>
      </c>
      <c r="C3167" s="3" t="s">
        <v>3421</v>
      </c>
      <c r="D3167" s="3" t="s">
        <v>3358</v>
      </c>
      <c r="G3167" s="17">
        <v>9615</v>
      </c>
      <c r="H3167" s="17" t="s">
        <v>4551</v>
      </c>
    </row>
    <row r="3168" spans="1:8" x14ac:dyDescent="0.2">
      <c r="A3168" s="3">
        <v>1589</v>
      </c>
      <c r="B3168" s="3" t="s">
        <v>3428</v>
      </c>
      <c r="C3168" s="3" t="s">
        <v>3421</v>
      </c>
      <c r="D3168" s="3" t="s">
        <v>3358</v>
      </c>
      <c r="G3168" s="17">
        <v>9620</v>
      </c>
      <c r="H3168" s="17" t="s">
        <v>4551</v>
      </c>
    </row>
    <row r="3169" spans="1:8" x14ac:dyDescent="0.2">
      <c r="A3169" s="3">
        <v>1787</v>
      </c>
      <c r="B3169" s="3" t="s">
        <v>3429</v>
      </c>
      <c r="C3169" s="3" t="s">
        <v>3421</v>
      </c>
      <c r="D3169" s="3" t="s">
        <v>3358</v>
      </c>
      <c r="G3169" s="17">
        <v>9621</v>
      </c>
      <c r="H3169" s="17" t="s">
        <v>4551</v>
      </c>
    </row>
    <row r="3170" spans="1:8" x14ac:dyDescent="0.2">
      <c r="A3170" s="3">
        <v>1042</v>
      </c>
      <c r="B3170" s="3" t="s">
        <v>3430</v>
      </c>
      <c r="C3170" s="3" t="s">
        <v>3430</v>
      </c>
      <c r="D3170" s="3" t="s">
        <v>3358</v>
      </c>
      <c r="G3170" s="17">
        <v>9622</v>
      </c>
      <c r="H3170" s="17" t="s">
        <v>4551</v>
      </c>
    </row>
    <row r="3171" spans="1:8" x14ac:dyDescent="0.2">
      <c r="A3171" s="3">
        <v>1035</v>
      </c>
      <c r="B3171" s="3" t="s">
        <v>3431</v>
      </c>
      <c r="C3171" s="3" t="s">
        <v>3431</v>
      </c>
      <c r="D3171" s="3" t="s">
        <v>3358</v>
      </c>
      <c r="G3171" s="17">
        <v>9630</v>
      </c>
      <c r="H3171" s="17" t="s">
        <v>4551</v>
      </c>
    </row>
    <row r="3172" spans="1:8" x14ac:dyDescent="0.2">
      <c r="A3172" s="3">
        <v>1034</v>
      </c>
      <c r="B3172" s="3" t="s">
        <v>3432</v>
      </c>
      <c r="C3172" s="3" t="s">
        <v>3432</v>
      </c>
      <c r="D3172" s="3" t="s">
        <v>3358</v>
      </c>
      <c r="G3172" s="17">
        <v>9631</v>
      </c>
      <c r="H3172" s="17" t="s">
        <v>4551</v>
      </c>
    </row>
    <row r="3173" spans="1:8" x14ac:dyDescent="0.2">
      <c r="A3173" s="3">
        <v>1308</v>
      </c>
      <c r="B3173" s="3" t="s">
        <v>3433</v>
      </c>
      <c r="C3173" s="3" t="s">
        <v>3433</v>
      </c>
      <c r="D3173" s="3" t="s">
        <v>3358</v>
      </c>
      <c r="G3173" s="17">
        <v>9633</v>
      </c>
      <c r="H3173" s="17" t="s">
        <v>4551</v>
      </c>
    </row>
    <row r="3174" spans="1:8" x14ac:dyDescent="0.2">
      <c r="A3174" s="3">
        <v>1148</v>
      </c>
      <c r="B3174" s="3" t="s">
        <v>3434</v>
      </c>
      <c r="C3174" s="3" t="s">
        <v>3434</v>
      </c>
      <c r="D3174" s="3" t="s">
        <v>3358</v>
      </c>
      <c r="G3174" s="17">
        <v>9642</v>
      </c>
      <c r="H3174" s="17" t="s">
        <v>4551</v>
      </c>
    </row>
    <row r="3175" spans="1:8" x14ac:dyDescent="0.2">
      <c r="A3175" s="3">
        <v>1316</v>
      </c>
      <c r="B3175" s="3" t="s">
        <v>3435</v>
      </c>
      <c r="C3175" s="3" t="s">
        <v>3435</v>
      </c>
      <c r="D3175" s="3" t="s">
        <v>3358</v>
      </c>
      <c r="G3175" s="17">
        <v>9643</v>
      </c>
      <c r="H3175" s="17" t="s">
        <v>4545</v>
      </c>
    </row>
    <row r="3176" spans="1:8" x14ac:dyDescent="0.2">
      <c r="A3176" s="3">
        <v>1304</v>
      </c>
      <c r="B3176" s="3" t="s">
        <v>3436</v>
      </c>
      <c r="C3176" s="3" t="s">
        <v>3437</v>
      </c>
      <c r="D3176" s="3" t="s">
        <v>3358</v>
      </c>
      <c r="G3176" s="17">
        <v>9650</v>
      </c>
      <c r="H3176" s="17" t="s">
        <v>4545</v>
      </c>
    </row>
    <row r="3177" spans="1:8" x14ac:dyDescent="0.2">
      <c r="A3177" s="3">
        <v>1304</v>
      </c>
      <c r="B3177" s="3" t="s">
        <v>3438</v>
      </c>
      <c r="C3177" s="3" t="s">
        <v>3437</v>
      </c>
      <c r="D3177" s="3" t="s">
        <v>3358</v>
      </c>
      <c r="G3177" s="17">
        <v>9651</v>
      </c>
      <c r="H3177" s="17" t="s">
        <v>4551</v>
      </c>
    </row>
    <row r="3178" spans="1:8" x14ac:dyDescent="0.2">
      <c r="A3178" s="3">
        <v>1148</v>
      </c>
      <c r="B3178" s="3" t="s">
        <v>3439</v>
      </c>
      <c r="C3178" s="3" t="s">
        <v>3439</v>
      </c>
      <c r="D3178" s="3" t="s">
        <v>3358</v>
      </c>
      <c r="G3178" s="17">
        <v>9652</v>
      </c>
      <c r="H3178" s="17" t="s">
        <v>4545</v>
      </c>
    </row>
    <row r="3179" spans="1:8" x14ac:dyDescent="0.2">
      <c r="A3179" s="3">
        <v>1306</v>
      </c>
      <c r="B3179" s="3" t="s">
        <v>3440</v>
      </c>
      <c r="C3179" s="3" t="s">
        <v>3440</v>
      </c>
      <c r="D3179" s="3" t="s">
        <v>3358</v>
      </c>
      <c r="G3179" s="17">
        <v>9655</v>
      </c>
      <c r="H3179" s="17" t="s">
        <v>4545</v>
      </c>
    </row>
    <row r="3180" spans="1:8" x14ac:dyDescent="0.2">
      <c r="A3180" s="3">
        <v>1304</v>
      </c>
      <c r="B3180" s="3" t="s">
        <v>3441</v>
      </c>
      <c r="C3180" s="3" t="s">
        <v>3441</v>
      </c>
      <c r="D3180" s="3" t="s">
        <v>3358</v>
      </c>
      <c r="G3180" s="17">
        <v>9656</v>
      </c>
      <c r="H3180" s="17" t="s">
        <v>4545</v>
      </c>
    </row>
    <row r="3181" spans="1:8" x14ac:dyDescent="0.2">
      <c r="A3181" s="3">
        <v>1312</v>
      </c>
      <c r="B3181" s="3" t="s">
        <v>3442</v>
      </c>
      <c r="C3181" s="3" t="s">
        <v>3442</v>
      </c>
      <c r="D3181" s="3" t="s">
        <v>3358</v>
      </c>
      <c r="G3181" s="17">
        <v>9657</v>
      </c>
      <c r="H3181" s="17" t="s">
        <v>4544</v>
      </c>
    </row>
    <row r="3182" spans="1:8" x14ac:dyDescent="0.2">
      <c r="A3182" s="3">
        <v>1313</v>
      </c>
      <c r="B3182" s="3" t="s">
        <v>3443</v>
      </c>
      <c r="C3182" s="3" t="s">
        <v>3443</v>
      </c>
      <c r="D3182" s="3" t="s">
        <v>3358</v>
      </c>
      <c r="G3182" s="17">
        <v>9658</v>
      </c>
      <c r="H3182" s="17" t="s">
        <v>4544</v>
      </c>
    </row>
    <row r="3183" spans="1:8" x14ac:dyDescent="0.2">
      <c r="A3183" s="3">
        <v>1124</v>
      </c>
      <c r="B3183" s="3" t="s">
        <v>3444</v>
      </c>
      <c r="C3183" s="3" t="s">
        <v>3444</v>
      </c>
      <c r="D3183" s="3" t="s">
        <v>3358</v>
      </c>
    </row>
    <row r="3184" spans="1:8" x14ac:dyDescent="0.2">
      <c r="A3184" s="3">
        <v>1117</v>
      </c>
      <c r="B3184" s="3" t="s">
        <v>3445</v>
      </c>
      <c r="C3184" s="3" t="s">
        <v>3445</v>
      </c>
      <c r="D3184" s="3" t="s">
        <v>3358</v>
      </c>
    </row>
    <row r="3185" spans="1:4" x14ac:dyDescent="0.2">
      <c r="A3185" s="3">
        <v>1148</v>
      </c>
      <c r="B3185" s="3" t="s">
        <v>3446</v>
      </c>
      <c r="C3185" s="3" t="s">
        <v>3446</v>
      </c>
      <c r="D3185" s="3" t="s">
        <v>3358</v>
      </c>
    </row>
    <row r="3186" spans="1:4" x14ac:dyDescent="0.2">
      <c r="A3186" s="3">
        <v>1148</v>
      </c>
      <c r="B3186" s="3" t="s">
        <v>3447</v>
      </c>
      <c r="C3186" s="3" t="s">
        <v>3446</v>
      </c>
      <c r="D3186" s="3" t="s">
        <v>3358</v>
      </c>
    </row>
    <row r="3187" spans="1:4" x14ac:dyDescent="0.2">
      <c r="A3187" s="3">
        <v>1148</v>
      </c>
      <c r="B3187" s="3" t="s">
        <v>3448</v>
      </c>
      <c r="C3187" s="3" t="s">
        <v>3446</v>
      </c>
      <c r="D3187" s="3" t="s">
        <v>3358</v>
      </c>
    </row>
    <row r="3188" spans="1:4" x14ac:dyDescent="0.2">
      <c r="A3188" s="3">
        <v>1307</v>
      </c>
      <c r="B3188" s="3" t="s">
        <v>3449</v>
      </c>
      <c r="C3188" s="3" t="s">
        <v>3449</v>
      </c>
      <c r="D3188" s="3" t="s">
        <v>3358</v>
      </c>
    </row>
    <row r="3189" spans="1:4" x14ac:dyDescent="0.2">
      <c r="A3189" s="3">
        <v>1148</v>
      </c>
      <c r="B3189" s="3" t="s">
        <v>3450</v>
      </c>
      <c r="C3189" s="3" t="s">
        <v>3450</v>
      </c>
      <c r="D3189" s="3" t="s">
        <v>3358</v>
      </c>
    </row>
    <row r="3190" spans="1:4" x14ac:dyDescent="0.2">
      <c r="A3190" s="3">
        <v>1031</v>
      </c>
      <c r="B3190" s="3" t="s">
        <v>3451</v>
      </c>
      <c r="C3190" s="3" t="s">
        <v>3452</v>
      </c>
      <c r="D3190" s="3" t="s">
        <v>3358</v>
      </c>
    </row>
    <row r="3191" spans="1:4" x14ac:dyDescent="0.2">
      <c r="A3191" s="3">
        <v>1148</v>
      </c>
      <c r="B3191" s="3" t="s">
        <v>3453</v>
      </c>
      <c r="C3191" s="3" t="s">
        <v>3454</v>
      </c>
      <c r="D3191" s="3" t="s">
        <v>3358</v>
      </c>
    </row>
    <row r="3192" spans="1:4" x14ac:dyDescent="0.2">
      <c r="A3192" s="3">
        <v>1148</v>
      </c>
      <c r="B3192" s="3" t="s">
        <v>3455</v>
      </c>
      <c r="C3192" s="3" t="s">
        <v>3455</v>
      </c>
      <c r="D3192" s="3" t="s">
        <v>3358</v>
      </c>
    </row>
    <row r="3193" spans="1:4" x14ac:dyDescent="0.2">
      <c r="A3193" s="3">
        <v>1147</v>
      </c>
      <c r="B3193" s="3" t="s">
        <v>3456</v>
      </c>
      <c r="C3193" s="3" t="s">
        <v>3456</v>
      </c>
      <c r="D3193" s="3" t="s">
        <v>3358</v>
      </c>
    </row>
    <row r="3194" spans="1:4" x14ac:dyDescent="0.2">
      <c r="A3194" s="3">
        <v>1317</v>
      </c>
      <c r="B3194" s="3" t="s">
        <v>3457</v>
      </c>
      <c r="C3194" s="3" t="s">
        <v>3457</v>
      </c>
      <c r="D3194" s="3" t="s">
        <v>3358</v>
      </c>
    </row>
    <row r="3195" spans="1:4" x14ac:dyDescent="0.2">
      <c r="A3195" s="3">
        <v>1305</v>
      </c>
      <c r="B3195" s="3" t="s">
        <v>3458</v>
      </c>
      <c r="C3195" s="3" t="s">
        <v>3458</v>
      </c>
      <c r="D3195" s="3" t="s">
        <v>3358</v>
      </c>
    </row>
    <row r="3196" spans="1:4" x14ac:dyDescent="0.2">
      <c r="A3196" s="3">
        <v>1303</v>
      </c>
      <c r="B3196" s="3" t="s">
        <v>3459</v>
      </c>
      <c r="C3196" s="3" t="s">
        <v>3459</v>
      </c>
      <c r="D3196" s="3" t="s">
        <v>3358</v>
      </c>
    </row>
    <row r="3197" spans="1:4" x14ac:dyDescent="0.2">
      <c r="A3197" s="3">
        <v>1318</v>
      </c>
      <c r="B3197" s="3" t="s">
        <v>3460</v>
      </c>
      <c r="C3197" s="3" t="s">
        <v>3460</v>
      </c>
      <c r="D3197" s="3" t="s">
        <v>3358</v>
      </c>
    </row>
    <row r="3198" spans="1:4" x14ac:dyDescent="0.2">
      <c r="A3198" s="3">
        <v>1315</v>
      </c>
      <c r="B3198" s="3" t="s">
        <v>3461</v>
      </c>
      <c r="C3198" s="3" t="s">
        <v>3461</v>
      </c>
      <c r="D3198" s="3" t="s">
        <v>3358</v>
      </c>
    </row>
    <row r="3199" spans="1:4" x14ac:dyDescent="0.2">
      <c r="A3199" s="3">
        <v>1304</v>
      </c>
      <c r="B3199" s="3" t="s">
        <v>3462</v>
      </c>
      <c r="C3199" s="3" t="s">
        <v>3462</v>
      </c>
      <c r="D3199" s="3" t="s">
        <v>3358</v>
      </c>
    </row>
    <row r="3200" spans="1:4" x14ac:dyDescent="0.2">
      <c r="A3200" s="3">
        <v>1036</v>
      </c>
      <c r="B3200" s="3" t="s">
        <v>3463</v>
      </c>
      <c r="C3200" s="3" t="s">
        <v>3463</v>
      </c>
      <c r="D3200" s="3" t="s">
        <v>3358</v>
      </c>
    </row>
    <row r="3201" spans="1:4" x14ac:dyDescent="0.2">
      <c r="A3201" s="3">
        <v>1302</v>
      </c>
      <c r="B3201" s="3" t="s">
        <v>3464</v>
      </c>
      <c r="C3201" s="3" t="s">
        <v>3464</v>
      </c>
      <c r="D3201" s="3" t="s">
        <v>3358</v>
      </c>
    </row>
    <row r="3202" spans="1:4" x14ac:dyDescent="0.2">
      <c r="A3202" s="3">
        <v>1042</v>
      </c>
      <c r="B3202" s="3" t="s">
        <v>3465</v>
      </c>
      <c r="C3202" s="3" t="s">
        <v>3465</v>
      </c>
      <c r="D3202" s="3" t="s">
        <v>3358</v>
      </c>
    </row>
    <row r="3203" spans="1:4" x14ac:dyDescent="0.2">
      <c r="A3203" s="3">
        <v>1042</v>
      </c>
      <c r="B3203" s="3" t="s">
        <v>3466</v>
      </c>
      <c r="C3203" s="3" t="s">
        <v>3465</v>
      </c>
      <c r="D3203" s="3" t="s">
        <v>3358</v>
      </c>
    </row>
    <row r="3204" spans="1:4" x14ac:dyDescent="0.2">
      <c r="A3204" s="3">
        <v>1038</v>
      </c>
      <c r="B3204" s="3" t="s">
        <v>3467</v>
      </c>
      <c r="C3204" s="3" t="s">
        <v>3467</v>
      </c>
      <c r="D3204" s="3" t="s">
        <v>3358</v>
      </c>
    </row>
    <row r="3205" spans="1:4" x14ac:dyDescent="0.2">
      <c r="A3205" s="3">
        <v>1041</v>
      </c>
      <c r="B3205" s="3" t="s">
        <v>3468</v>
      </c>
      <c r="C3205" s="3" t="s">
        <v>3468</v>
      </c>
      <c r="D3205" s="3" t="s">
        <v>3358</v>
      </c>
    </row>
    <row r="3206" spans="1:4" x14ac:dyDescent="0.2">
      <c r="A3206" s="3">
        <v>1053</v>
      </c>
      <c r="B3206" s="3" t="s">
        <v>3469</v>
      </c>
      <c r="C3206" s="3" t="s">
        <v>3469</v>
      </c>
      <c r="D3206" s="3" t="s">
        <v>3358</v>
      </c>
    </row>
    <row r="3207" spans="1:4" x14ac:dyDescent="0.2">
      <c r="A3207" s="3">
        <v>1053</v>
      </c>
      <c r="B3207" s="3" t="s">
        <v>3470</v>
      </c>
      <c r="C3207" s="3" t="s">
        <v>3471</v>
      </c>
      <c r="D3207" s="3" t="s">
        <v>3358</v>
      </c>
    </row>
    <row r="3208" spans="1:4" x14ac:dyDescent="0.2">
      <c r="A3208" s="3">
        <v>1040</v>
      </c>
      <c r="B3208" s="3" t="s">
        <v>3472</v>
      </c>
      <c r="C3208" s="3" t="s">
        <v>3472</v>
      </c>
      <c r="D3208" s="3" t="s">
        <v>3358</v>
      </c>
    </row>
    <row r="3209" spans="1:4" x14ac:dyDescent="0.2">
      <c r="A3209" s="3">
        <v>1417</v>
      </c>
      <c r="B3209" s="3" t="s">
        <v>3473</v>
      </c>
      <c r="C3209" s="3" t="s">
        <v>3473</v>
      </c>
      <c r="D3209" s="3" t="s">
        <v>3358</v>
      </c>
    </row>
    <row r="3210" spans="1:4" x14ac:dyDescent="0.2">
      <c r="A3210" s="3">
        <v>1417</v>
      </c>
      <c r="B3210" s="3" t="s">
        <v>3474</v>
      </c>
      <c r="C3210" s="3" t="s">
        <v>3473</v>
      </c>
      <c r="D3210" s="3" t="s">
        <v>3358</v>
      </c>
    </row>
    <row r="3211" spans="1:4" x14ac:dyDescent="0.2">
      <c r="A3211" s="3">
        <v>1037</v>
      </c>
      <c r="B3211" s="3" t="s">
        <v>3475</v>
      </c>
      <c r="C3211" s="3" t="s">
        <v>3475</v>
      </c>
      <c r="D3211" s="3" t="s">
        <v>3358</v>
      </c>
    </row>
    <row r="3212" spans="1:4" x14ac:dyDescent="0.2">
      <c r="A3212" s="3">
        <v>1044</v>
      </c>
      <c r="B3212" s="3" t="s">
        <v>3476</v>
      </c>
      <c r="C3212" s="3" t="s">
        <v>3476</v>
      </c>
      <c r="D3212" s="3" t="s">
        <v>3358</v>
      </c>
    </row>
    <row r="3213" spans="1:4" x14ac:dyDescent="0.2">
      <c r="A3213" s="3">
        <v>1055</v>
      </c>
      <c r="B3213" s="3" t="s">
        <v>3477</v>
      </c>
      <c r="C3213" s="3" t="s">
        <v>3477</v>
      </c>
      <c r="D3213" s="3" t="s">
        <v>3358</v>
      </c>
    </row>
    <row r="3214" spans="1:4" x14ac:dyDescent="0.2">
      <c r="A3214" s="3">
        <v>1054</v>
      </c>
      <c r="B3214" s="3" t="s">
        <v>3478</v>
      </c>
      <c r="C3214" s="3" t="s">
        <v>3479</v>
      </c>
      <c r="D3214" s="3" t="s">
        <v>3358</v>
      </c>
    </row>
    <row r="3215" spans="1:4" x14ac:dyDescent="0.2">
      <c r="A3215" s="3">
        <v>1377</v>
      </c>
      <c r="B3215" s="3" t="s">
        <v>3480</v>
      </c>
      <c r="C3215" s="3" t="s">
        <v>3480</v>
      </c>
      <c r="D3215" s="3" t="s">
        <v>3358</v>
      </c>
    </row>
    <row r="3216" spans="1:4" x14ac:dyDescent="0.2">
      <c r="A3216" s="3">
        <v>1416</v>
      </c>
      <c r="B3216" s="3" t="s">
        <v>3481</v>
      </c>
      <c r="C3216" s="3" t="s">
        <v>3481</v>
      </c>
      <c r="D3216" s="3" t="s">
        <v>3358</v>
      </c>
    </row>
    <row r="3217" spans="1:4" x14ac:dyDescent="0.2">
      <c r="A3217" s="3">
        <v>1375</v>
      </c>
      <c r="B3217" s="3" t="s">
        <v>3482</v>
      </c>
      <c r="C3217" s="3" t="s">
        <v>3482</v>
      </c>
      <c r="D3217" s="3" t="s">
        <v>3358</v>
      </c>
    </row>
    <row r="3218" spans="1:4" x14ac:dyDescent="0.2">
      <c r="A3218" s="3">
        <v>1041</v>
      </c>
      <c r="B3218" s="3" t="s">
        <v>3483</v>
      </c>
      <c r="C3218" s="3" t="s">
        <v>3483</v>
      </c>
      <c r="D3218" s="3" t="s">
        <v>3358</v>
      </c>
    </row>
    <row r="3219" spans="1:4" x14ac:dyDescent="0.2">
      <c r="A3219" s="3">
        <v>1046</v>
      </c>
      <c r="B3219" s="3" t="s">
        <v>3484</v>
      </c>
      <c r="C3219" s="3" t="s">
        <v>3484</v>
      </c>
      <c r="D3219" s="3" t="s">
        <v>3358</v>
      </c>
    </row>
    <row r="3220" spans="1:4" x14ac:dyDescent="0.2">
      <c r="A3220" s="3">
        <v>1040</v>
      </c>
      <c r="B3220" s="3" t="s">
        <v>3485</v>
      </c>
      <c r="C3220" s="3" t="s">
        <v>3486</v>
      </c>
      <c r="D3220" s="3" t="s">
        <v>3358</v>
      </c>
    </row>
    <row r="3221" spans="1:4" x14ac:dyDescent="0.2">
      <c r="A3221" s="3">
        <v>1040</v>
      </c>
      <c r="B3221" s="3" t="s">
        <v>3487</v>
      </c>
      <c r="C3221" s="3" t="s">
        <v>3487</v>
      </c>
      <c r="D3221" s="3" t="s">
        <v>3358</v>
      </c>
    </row>
    <row r="3222" spans="1:4" x14ac:dyDescent="0.2">
      <c r="A3222" s="3">
        <v>1418</v>
      </c>
      <c r="B3222" s="3" t="s">
        <v>3488</v>
      </c>
      <c r="C3222" s="3" t="s">
        <v>3488</v>
      </c>
      <c r="D3222" s="3" t="s">
        <v>3358</v>
      </c>
    </row>
    <row r="3223" spans="1:4" x14ac:dyDescent="0.2">
      <c r="A3223" s="3">
        <v>1041</v>
      </c>
      <c r="B3223" s="3" t="s">
        <v>3489</v>
      </c>
      <c r="C3223" s="3" t="s">
        <v>3490</v>
      </c>
      <c r="D3223" s="3" t="s">
        <v>3358</v>
      </c>
    </row>
    <row r="3224" spans="1:4" x14ac:dyDescent="0.2">
      <c r="A3224" s="3">
        <v>1041</v>
      </c>
      <c r="B3224" s="3" t="s">
        <v>3491</v>
      </c>
      <c r="C3224" s="3" t="s">
        <v>3490</v>
      </c>
      <c r="D3224" s="3" t="s">
        <v>3358</v>
      </c>
    </row>
    <row r="3225" spans="1:4" x14ac:dyDescent="0.2">
      <c r="A3225" s="3">
        <v>1041</v>
      </c>
      <c r="B3225" s="3" t="s">
        <v>3492</v>
      </c>
      <c r="C3225" s="3" t="s">
        <v>3490</v>
      </c>
      <c r="D3225" s="3" t="s">
        <v>3358</v>
      </c>
    </row>
    <row r="3226" spans="1:4" x14ac:dyDescent="0.2">
      <c r="A3226" s="3">
        <v>1043</v>
      </c>
      <c r="B3226" s="3" t="s">
        <v>3493</v>
      </c>
      <c r="C3226" s="3" t="s">
        <v>3490</v>
      </c>
      <c r="D3226" s="3" t="s">
        <v>3358</v>
      </c>
    </row>
    <row r="3227" spans="1:4" x14ac:dyDescent="0.2">
      <c r="A3227" s="3">
        <v>1376</v>
      </c>
      <c r="B3227" s="3" t="s">
        <v>3494</v>
      </c>
      <c r="C3227" s="3" t="s">
        <v>3495</v>
      </c>
      <c r="D3227" s="3" t="s">
        <v>3358</v>
      </c>
    </row>
    <row r="3228" spans="1:4" x14ac:dyDescent="0.2">
      <c r="A3228" s="3">
        <v>1376</v>
      </c>
      <c r="B3228" s="3" t="s">
        <v>3496</v>
      </c>
      <c r="C3228" s="3" t="s">
        <v>3495</v>
      </c>
      <c r="D3228" s="3" t="s">
        <v>3358</v>
      </c>
    </row>
    <row r="3229" spans="1:4" x14ac:dyDescent="0.2">
      <c r="A3229" s="3">
        <v>1376</v>
      </c>
      <c r="B3229" s="3" t="s">
        <v>3497</v>
      </c>
      <c r="C3229" s="3" t="s">
        <v>3495</v>
      </c>
      <c r="D3229" s="3" t="s">
        <v>3358</v>
      </c>
    </row>
    <row r="3230" spans="1:4" x14ac:dyDescent="0.2">
      <c r="A3230" s="3">
        <v>1427</v>
      </c>
      <c r="B3230" s="3" t="s">
        <v>3498</v>
      </c>
      <c r="C3230" s="3" t="s">
        <v>3498</v>
      </c>
      <c r="D3230" s="3" t="s">
        <v>3358</v>
      </c>
    </row>
    <row r="3231" spans="1:4" x14ac:dyDescent="0.2">
      <c r="A3231" s="3">
        <v>1452</v>
      </c>
      <c r="B3231" s="3" t="s">
        <v>3499</v>
      </c>
      <c r="C3231" s="3" t="s">
        <v>3500</v>
      </c>
      <c r="D3231" s="3" t="s">
        <v>3358</v>
      </c>
    </row>
    <row r="3232" spans="1:4" x14ac:dyDescent="0.2">
      <c r="A3232" s="3">
        <v>1453</v>
      </c>
      <c r="B3232" s="3" t="s">
        <v>3500</v>
      </c>
      <c r="C3232" s="3" t="s">
        <v>3500</v>
      </c>
      <c r="D3232" s="3" t="s">
        <v>3358</v>
      </c>
    </row>
    <row r="3233" spans="1:4" x14ac:dyDescent="0.2">
      <c r="A3233" s="3">
        <v>1424</v>
      </c>
      <c r="B3233" s="3" t="s">
        <v>3501</v>
      </c>
      <c r="C3233" s="3" t="s">
        <v>3501</v>
      </c>
      <c r="D3233" s="3" t="s">
        <v>3358</v>
      </c>
    </row>
    <row r="3234" spans="1:4" x14ac:dyDescent="0.2">
      <c r="A3234" s="3">
        <v>1426</v>
      </c>
      <c r="B3234" s="3" t="s">
        <v>3502</v>
      </c>
      <c r="C3234" s="3" t="s">
        <v>3502</v>
      </c>
      <c r="D3234" s="3" t="s">
        <v>3358</v>
      </c>
    </row>
    <row r="3235" spans="1:4" x14ac:dyDescent="0.2">
      <c r="A3235" s="3">
        <v>1426</v>
      </c>
      <c r="B3235" s="3" t="s">
        <v>3503</v>
      </c>
      <c r="C3235" s="3" t="s">
        <v>3503</v>
      </c>
      <c r="D3235" s="3" t="s">
        <v>3358</v>
      </c>
    </row>
    <row r="3236" spans="1:4" x14ac:dyDescent="0.2">
      <c r="A3236" s="3">
        <v>1420</v>
      </c>
      <c r="B3236" s="3" t="s">
        <v>3504</v>
      </c>
      <c r="C3236" s="3" t="s">
        <v>3504</v>
      </c>
      <c r="D3236" s="3" t="s">
        <v>3358</v>
      </c>
    </row>
    <row r="3237" spans="1:4" x14ac:dyDescent="0.2">
      <c r="A3237" s="3">
        <v>1421</v>
      </c>
      <c r="B3237" s="3" t="s">
        <v>3505</v>
      </c>
      <c r="C3237" s="3" t="s">
        <v>3505</v>
      </c>
      <c r="D3237" s="3" t="s">
        <v>3358</v>
      </c>
    </row>
    <row r="3238" spans="1:4" x14ac:dyDescent="0.2">
      <c r="A3238" s="3">
        <v>1429</v>
      </c>
      <c r="B3238" s="3" t="s">
        <v>3506</v>
      </c>
      <c r="C3238" s="3" t="s">
        <v>3506</v>
      </c>
      <c r="D3238" s="3" t="s">
        <v>3358</v>
      </c>
    </row>
    <row r="3239" spans="1:4" x14ac:dyDescent="0.2">
      <c r="A3239" s="3">
        <v>1421</v>
      </c>
      <c r="B3239" s="3" t="s">
        <v>3507</v>
      </c>
      <c r="C3239" s="3" t="s">
        <v>3507</v>
      </c>
      <c r="D3239" s="3" t="s">
        <v>3358</v>
      </c>
    </row>
    <row r="3240" spans="1:4" x14ac:dyDescent="0.2">
      <c r="A3240" s="3">
        <v>1422</v>
      </c>
      <c r="B3240" s="3" t="s">
        <v>3508</v>
      </c>
      <c r="C3240" s="3" t="s">
        <v>3508</v>
      </c>
      <c r="D3240" s="3" t="s">
        <v>3358</v>
      </c>
    </row>
    <row r="3241" spans="1:4" x14ac:dyDescent="0.2">
      <c r="A3241" s="3">
        <v>1453</v>
      </c>
      <c r="B3241" s="3" t="s">
        <v>3509</v>
      </c>
      <c r="C3241" s="3" t="s">
        <v>3509</v>
      </c>
      <c r="D3241" s="3" t="s">
        <v>3358</v>
      </c>
    </row>
    <row r="3242" spans="1:4" x14ac:dyDescent="0.2">
      <c r="A3242" s="3">
        <v>1428</v>
      </c>
      <c r="B3242" s="3" t="s">
        <v>3510</v>
      </c>
      <c r="C3242" s="3" t="s">
        <v>3510</v>
      </c>
      <c r="D3242" s="3" t="s">
        <v>3358</v>
      </c>
    </row>
    <row r="3243" spans="1:4" x14ac:dyDescent="0.2">
      <c r="A3243" s="3">
        <v>1431</v>
      </c>
      <c r="B3243" s="3" t="s">
        <v>3511</v>
      </c>
      <c r="C3243" s="3" t="s">
        <v>3511</v>
      </c>
      <c r="D3243" s="3" t="s">
        <v>3358</v>
      </c>
    </row>
    <row r="3244" spans="1:4" x14ac:dyDescent="0.2">
      <c r="A3244" s="3">
        <v>1425</v>
      </c>
      <c r="B3244" s="3" t="s">
        <v>3512</v>
      </c>
      <c r="C3244" s="3" t="s">
        <v>3513</v>
      </c>
      <c r="D3244" s="3" t="s">
        <v>3358</v>
      </c>
    </row>
    <row r="3245" spans="1:4" x14ac:dyDescent="0.2">
      <c r="A3245" s="3">
        <v>1428</v>
      </c>
      <c r="B3245" s="3" t="s">
        <v>3514</v>
      </c>
      <c r="C3245" s="3" t="s">
        <v>3514</v>
      </c>
      <c r="D3245" s="3" t="s">
        <v>3358</v>
      </c>
    </row>
    <row r="3246" spans="1:4" x14ac:dyDescent="0.2">
      <c r="A3246" s="3">
        <v>1450</v>
      </c>
      <c r="B3246" s="3" t="s">
        <v>3515</v>
      </c>
      <c r="C3246" s="3" t="s">
        <v>3516</v>
      </c>
      <c r="D3246" s="3" t="s">
        <v>3358</v>
      </c>
    </row>
    <row r="3247" spans="1:4" x14ac:dyDescent="0.2">
      <c r="A3247" s="3">
        <v>1450</v>
      </c>
      <c r="B3247" s="3" t="s">
        <v>3517</v>
      </c>
      <c r="C3247" s="3" t="s">
        <v>3516</v>
      </c>
      <c r="D3247" s="3" t="s">
        <v>3358</v>
      </c>
    </row>
    <row r="3248" spans="1:4" x14ac:dyDescent="0.2">
      <c r="A3248" s="3">
        <v>1450</v>
      </c>
      <c r="B3248" s="3" t="s">
        <v>3518</v>
      </c>
      <c r="C3248" s="3" t="s">
        <v>3516</v>
      </c>
      <c r="D3248" s="3" t="s">
        <v>3358</v>
      </c>
    </row>
    <row r="3249" spans="1:4" x14ac:dyDescent="0.2">
      <c r="A3249" s="3">
        <v>1454</v>
      </c>
      <c r="B3249" s="3" t="s">
        <v>3519</v>
      </c>
      <c r="C3249" s="3" t="s">
        <v>3516</v>
      </c>
      <c r="D3249" s="3" t="s">
        <v>3358</v>
      </c>
    </row>
    <row r="3250" spans="1:4" x14ac:dyDescent="0.2">
      <c r="A3250" s="3">
        <v>1454</v>
      </c>
      <c r="B3250" s="3" t="s">
        <v>3520</v>
      </c>
      <c r="C3250" s="3" t="s">
        <v>3516</v>
      </c>
      <c r="D3250" s="3" t="s">
        <v>3358</v>
      </c>
    </row>
    <row r="3251" spans="1:4" x14ac:dyDescent="0.2">
      <c r="A3251" s="3">
        <v>1423</v>
      </c>
      <c r="B3251" s="3" t="s">
        <v>3521</v>
      </c>
      <c r="C3251" s="3" t="s">
        <v>3522</v>
      </c>
      <c r="D3251" s="3" t="s">
        <v>3358</v>
      </c>
    </row>
    <row r="3252" spans="1:4" x14ac:dyDescent="0.2">
      <c r="A3252" s="3">
        <v>1423</v>
      </c>
      <c r="B3252" s="3" t="s">
        <v>3523</v>
      </c>
      <c r="C3252" s="3" t="s">
        <v>3522</v>
      </c>
      <c r="D3252" s="3" t="s">
        <v>3358</v>
      </c>
    </row>
    <row r="3253" spans="1:4" x14ac:dyDescent="0.2">
      <c r="A3253" s="3">
        <v>1423</v>
      </c>
      <c r="B3253" s="3" t="s">
        <v>3524</v>
      </c>
      <c r="C3253" s="3" t="s">
        <v>3522</v>
      </c>
      <c r="D3253" s="3" t="s">
        <v>3358</v>
      </c>
    </row>
    <row r="3254" spans="1:4" x14ac:dyDescent="0.2">
      <c r="A3254" s="3">
        <v>1423</v>
      </c>
      <c r="B3254" s="3" t="s">
        <v>3525</v>
      </c>
      <c r="C3254" s="3" t="s">
        <v>3522</v>
      </c>
      <c r="D3254" s="3" t="s">
        <v>3358</v>
      </c>
    </row>
    <row r="3255" spans="1:4" x14ac:dyDescent="0.2">
      <c r="A3255" s="3">
        <v>1092</v>
      </c>
      <c r="B3255" s="3" t="s">
        <v>3526</v>
      </c>
      <c r="C3255" s="3" t="s">
        <v>3526</v>
      </c>
      <c r="D3255" s="3" t="s">
        <v>3358</v>
      </c>
    </row>
    <row r="3256" spans="1:4" x14ac:dyDescent="0.2">
      <c r="A3256" s="3">
        <v>1033</v>
      </c>
      <c r="B3256" s="3" t="s">
        <v>3527</v>
      </c>
      <c r="C3256" s="3" t="s">
        <v>3527</v>
      </c>
      <c r="D3256" s="3" t="s">
        <v>3358</v>
      </c>
    </row>
    <row r="3257" spans="1:4" x14ac:dyDescent="0.2">
      <c r="A3257" s="3">
        <v>1023</v>
      </c>
      <c r="B3257" s="3" t="s">
        <v>3528</v>
      </c>
      <c r="C3257" s="3" t="s">
        <v>3528</v>
      </c>
      <c r="D3257" s="3" t="s">
        <v>3358</v>
      </c>
    </row>
    <row r="3258" spans="1:4" x14ac:dyDescent="0.2">
      <c r="A3258" s="3">
        <v>1066</v>
      </c>
      <c r="B3258" s="3" t="s">
        <v>3529</v>
      </c>
      <c r="C3258" s="3" t="s">
        <v>3529</v>
      </c>
      <c r="D3258" s="3" t="s">
        <v>3358</v>
      </c>
    </row>
    <row r="3259" spans="1:4" x14ac:dyDescent="0.2">
      <c r="A3259" s="3">
        <v>1008</v>
      </c>
      <c r="B3259" s="3" t="s">
        <v>3530</v>
      </c>
      <c r="C3259" s="3" t="s">
        <v>3530</v>
      </c>
      <c r="D3259" s="3" t="s">
        <v>3358</v>
      </c>
    </row>
    <row r="3260" spans="1:4" x14ac:dyDescent="0.2">
      <c r="A3260" s="3">
        <v>1000</v>
      </c>
      <c r="B3260" s="3" t="s">
        <v>3531</v>
      </c>
      <c r="C3260" s="3" t="s">
        <v>3532</v>
      </c>
      <c r="D3260" s="3" t="s">
        <v>3358</v>
      </c>
    </row>
    <row r="3261" spans="1:4" x14ac:dyDescent="0.2">
      <c r="A3261" s="3">
        <v>1000</v>
      </c>
      <c r="B3261" s="3" t="s">
        <v>3533</v>
      </c>
      <c r="C3261" s="3" t="s">
        <v>3532</v>
      </c>
      <c r="D3261" s="3" t="s">
        <v>3358</v>
      </c>
    </row>
    <row r="3262" spans="1:4" x14ac:dyDescent="0.2">
      <c r="A3262" s="3">
        <v>1000</v>
      </c>
      <c r="B3262" s="3" t="s">
        <v>3534</v>
      </c>
      <c r="C3262" s="3" t="s">
        <v>3532</v>
      </c>
      <c r="D3262" s="3" t="s">
        <v>3358</v>
      </c>
    </row>
    <row r="3263" spans="1:4" x14ac:dyDescent="0.2">
      <c r="A3263" s="3">
        <v>1003</v>
      </c>
      <c r="B3263" s="3" t="s">
        <v>3532</v>
      </c>
      <c r="C3263" s="3" t="s">
        <v>3532</v>
      </c>
      <c r="D3263" s="3" t="s">
        <v>3358</v>
      </c>
    </row>
    <row r="3264" spans="1:4" x14ac:dyDescent="0.2">
      <c r="A3264" s="3">
        <v>1004</v>
      </c>
      <c r="B3264" s="3" t="s">
        <v>3532</v>
      </c>
      <c r="C3264" s="3" t="s">
        <v>3532</v>
      </c>
      <c r="D3264" s="3" t="s">
        <v>3358</v>
      </c>
    </row>
    <row r="3265" spans="1:4" x14ac:dyDescent="0.2">
      <c r="A3265" s="3">
        <v>1005</v>
      </c>
      <c r="B3265" s="3" t="s">
        <v>3532</v>
      </c>
      <c r="C3265" s="3" t="s">
        <v>3532</v>
      </c>
      <c r="D3265" s="3" t="s">
        <v>3358</v>
      </c>
    </row>
    <row r="3266" spans="1:4" x14ac:dyDescent="0.2">
      <c r="A3266" s="3">
        <v>1006</v>
      </c>
      <c r="B3266" s="3" t="s">
        <v>3532</v>
      </c>
      <c r="C3266" s="3" t="s">
        <v>3532</v>
      </c>
      <c r="D3266" s="3" t="s">
        <v>3358</v>
      </c>
    </row>
    <row r="3267" spans="1:4" x14ac:dyDescent="0.2">
      <c r="A3267" s="3">
        <v>1007</v>
      </c>
      <c r="B3267" s="3" t="s">
        <v>3532</v>
      </c>
      <c r="C3267" s="3" t="s">
        <v>3532</v>
      </c>
      <c r="D3267" s="3" t="s">
        <v>3358</v>
      </c>
    </row>
    <row r="3268" spans="1:4" x14ac:dyDescent="0.2">
      <c r="A3268" s="3">
        <v>1010</v>
      </c>
      <c r="B3268" s="3" t="s">
        <v>3532</v>
      </c>
      <c r="C3268" s="3" t="s">
        <v>3532</v>
      </c>
      <c r="D3268" s="3" t="s">
        <v>3358</v>
      </c>
    </row>
    <row r="3269" spans="1:4" x14ac:dyDescent="0.2">
      <c r="A3269" s="3">
        <v>1011</v>
      </c>
      <c r="B3269" s="3" t="s">
        <v>3532</v>
      </c>
      <c r="C3269" s="3" t="s">
        <v>3532</v>
      </c>
      <c r="D3269" s="3" t="s">
        <v>3358</v>
      </c>
    </row>
    <row r="3270" spans="1:4" x14ac:dyDescent="0.2">
      <c r="A3270" s="3">
        <v>1012</v>
      </c>
      <c r="B3270" s="3" t="s">
        <v>3532</v>
      </c>
      <c r="C3270" s="3" t="s">
        <v>3532</v>
      </c>
      <c r="D3270" s="3" t="s">
        <v>3358</v>
      </c>
    </row>
    <row r="3271" spans="1:4" x14ac:dyDescent="0.2">
      <c r="A3271" s="3">
        <v>1015</v>
      </c>
      <c r="B3271" s="3" t="s">
        <v>3532</v>
      </c>
      <c r="C3271" s="3" t="s">
        <v>3532</v>
      </c>
      <c r="D3271" s="3" t="s">
        <v>3358</v>
      </c>
    </row>
    <row r="3272" spans="1:4" x14ac:dyDescent="0.2">
      <c r="A3272" s="3">
        <v>1018</v>
      </c>
      <c r="B3272" s="3" t="s">
        <v>3532</v>
      </c>
      <c r="C3272" s="3" t="s">
        <v>3532</v>
      </c>
      <c r="D3272" s="3" t="s">
        <v>3358</v>
      </c>
    </row>
    <row r="3273" spans="1:4" x14ac:dyDescent="0.2">
      <c r="A3273" s="3">
        <v>1052</v>
      </c>
      <c r="B3273" s="3" t="s">
        <v>3535</v>
      </c>
      <c r="C3273" s="3" t="s">
        <v>3535</v>
      </c>
      <c r="D3273" s="3" t="s">
        <v>3358</v>
      </c>
    </row>
    <row r="3274" spans="1:4" x14ac:dyDescent="0.2">
      <c r="A3274" s="3">
        <v>1094</v>
      </c>
      <c r="B3274" s="3" t="s">
        <v>3536</v>
      </c>
      <c r="C3274" s="3" t="s">
        <v>3536</v>
      </c>
      <c r="D3274" s="3" t="s">
        <v>3358</v>
      </c>
    </row>
    <row r="3275" spans="1:4" x14ac:dyDescent="0.2">
      <c r="A3275" s="3">
        <v>1008</v>
      </c>
      <c r="B3275" s="3" t="s">
        <v>3537</v>
      </c>
      <c r="C3275" s="3" t="s">
        <v>3537</v>
      </c>
      <c r="D3275" s="3" t="s">
        <v>3358</v>
      </c>
    </row>
    <row r="3276" spans="1:4" x14ac:dyDescent="0.2">
      <c r="A3276" s="3">
        <v>1009</v>
      </c>
      <c r="B3276" s="3" t="s">
        <v>3538</v>
      </c>
      <c r="C3276" s="3" t="s">
        <v>3538</v>
      </c>
      <c r="D3276" s="3" t="s">
        <v>3358</v>
      </c>
    </row>
    <row r="3277" spans="1:4" x14ac:dyDescent="0.2">
      <c r="A3277" s="3">
        <v>1068</v>
      </c>
      <c r="B3277" s="3" t="s">
        <v>3539</v>
      </c>
      <c r="C3277" s="3" t="s">
        <v>3538</v>
      </c>
      <c r="D3277" s="3" t="s">
        <v>3358</v>
      </c>
    </row>
    <row r="3278" spans="1:4" x14ac:dyDescent="0.2">
      <c r="A3278" s="3">
        <v>1020</v>
      </c>
      <c r="B3278" s="3" t="s">
        <v>3540</v>
      </c>
      <c r="C3278" s="3" t="s">
        <v>3541</v>
      </c>
      <c r="D3278" s="3" t="s">
        <v>3358</v>
      </c>
    </row>
    <row r="3279" spans="1:4" x14ac:dyDescent="0.2">
      <c r="A3279" s="3">
        <v>1032</v>
      </c>
      <c r="B3279" s="3" t="s">
        <v>3542</v>
      </c>
      <c r="C3279" s="3" t="s">
        <v>3542</v>
      </c>
      <c r="D3279" s="3" t="s">
        <v>3358</v>
      </c>
    </row>
    <row r="3280" spans="1:4" x14ac:dyDescent="0.2">
      <c r="A3280" s="3">
        <v>1071</v>
      </c>
      <c r="B3280" s="3" t="s">
        <v>3543</v>
      </c>
      <c r="C3280" s="3" t="s">
        <v>3543</v>
      </c>
      <c r="D3280" s="3" t="s">
        <v>3358</v>
      </c>
    </row>
    <row r="3281" spans="1:4" x14ac:dyDescent="0.2">
      <c r="A3281" s="3">
        <v>1072</v>
      </c>
      <c r="B3281" s="3" t="s">
        <v>3544</v>
      </c>
      <c r="C3281" s="3" t="s">
        <v>3544</v>
      </c>
      <c r="D3281" s="3" t="s">
        <v>3358</v>
      </c>
    </row>
    <row r="3282" spans="1:4" x14ac:dyDescent="0.2">
      <c r="A3282" s="3">
        <v>1090</v>
      </c>
      <c r="B3282" s="3" t="s">
        <v>3545</v>
      </c>
      <c r="C3282" s="3" t="s">
        <v>3546</v>
      </c>
      <c r="D3282" s="3" t="s">
        <v>3358</v>
      </c>
    </row>
    <row r="3283" spans="1:4" x14ac:dyDescent="0.2">
      <c r="A3283" s="3">
        <v>1093</v>
      </c>
      <c r="B3283" s="3" t="s">
        <v>3547</v>
      </c>
      <c r="C3283" s="3" t="s">
        <v>3546</v>
      </c>
      <c r="D3283" s="3" t="s">
        <v>3358</v>
      </c>
    </row>
    <row r="3284" spans="1:4" x14ac:dyDescent="0.2">
      <c r="A3284" s="3">
        <v>1095</v>
      </c>
      <c r="B3284" s="3" t="s">
        <v>3546</v>
      </c>
      <c r="C3284" s="3" t="s">
        <v>3546</v>
      </c>
      <c r="D3284" s="3" t="s">
        <v>3358</v>
      </c>
    </row>
    <row r="3285" spans="1:4" x14ac:dyDescent="0.2">
      <c r="A3285" s="3">
        <v>1070</v>
      </c>
      <c r="B3285" s="3" t="s">
        <v>3548</v>
      </c>
      <c r="C3285" s="3" t="s">
        <v>3548</v>
      </c>
      <c r="D3285" s="3" t="s">
        <v>3358</v>
      </c>
    </row>
    <row r="3286" spans="1:4" x14ac:dyDescent="0.2">
      <c r="A3286" s="3">
        <v>1071</v>
      </c>
      <c r="B3286" s="3" t="s">
        <v>3549</v>
      </c>
      <c r="C3286" s="3" t="s">
        <v>3549</v>
      </c>
      <c r="D3286" s="3" t="s">
        <v>3358</v>
      </c>
    </row>
    <row r="3287" spans="1:4" x14ac:dyDescent="0.2">
      <c r="A3287" s="3">
        <v>1071</v>
      </c>
      <c r="B3287" s="3" t="s">
        <v>3550</v>
      </c>
      <c r="C3287" s="3" t="s">
        <v>3551</v>
      </c>
      <c r="D3287" s="3" t="s">
        <v>3358</v>
      </c>
    </row>
    <row r="3288" spans="1:4" x14ac:dyDescent="0.2">
      <c r="A3288" s="3">
        <v>1073</v>
      </c>
      <c r="B3288" s="3" t="s">
        <v>3552</v>
      </c>
      <c r="C3288" s="3" t="s">
        <v>3552</v>
      </c>
      <c r="D3288" s="3" t="s">
        <v>3358</v>
      </c>
    </row>
    <row r="3289" spans="1:4" x14ac:dyDescent="0.2">
      <c r="A3289" s="3">
        <v>1073</v>
      </c>
      <c r="B3289" s="3" t="s">
        <v>3553</v>
      </c>
      <c r="C3289" s="3" t="s">
        <v>3552</v>
      </c>
      <c r="D3289" s="3" t="s">
        <v>3358</v>
      </c>
    </row>
    <row r="3290" spans="1:4" x14ac:dyDescent="0.2">
      <c r="A3290" s="3">
        <v>1091</v>
      </c>
      <c r="B3290" s="3" t="s">
        <v>3554</v>
      </c>
      <c r="C3290" s="3" t="s">
        <v>3555</v>
      </c>
      <c r="D3290" s="3" t="s">
        <v>3358</v>
      </c>
    </row>
    <row r="3291" spans="1:4" x14ac:dyDescent="0.2">
      <c r="A3291" s="3">
        <v>1091</v>
      </c>
      <c r="B3291" s="3" t="s">
        <v>3556</v>
      </c>
      <c r="C3291" s="3" t="s">
        <v>3555</v>
      </c>
      <c r="D3291" s="3" t="s">
        <v>3358</v>
      </c>
    </row>
    <row r="3292" spans="1:4" x14ac:dyDescent="0.2">
      <c r="A3292" s="3">
        <v>1091</v>
      </c>
      <c r="B3292" s="3" t="s">
        <v>3557</v>
      </c>
      <c r="C3292" s="3" t="s">
        <v>3555</v>
      </c>
      <c r="D3292" s="3" t="s">
        <v>3358</v>
      </c>
    </row>
    <row r="3293" spans="1:4" x14ac:dyDescent="0.2">
      <c r="A3293" s="3">
        <v>1096</v>
      </c>
      <c r="B3293" s="3" t="s">
        <v>3558</v>
      </c>
      <c r="C3293" s="3" t="s">
        <v>3555</v>
      </c>
      <c r="D3293" s="3" t="s">
        <v>3358</v>
      </c>
    </row>
    <row r="3294" spans="1:4" x14ac:dyDescent="0.2">
      <c r="A3294" s="3">
        <v>1096</v>
      </c>
      <c r="B3294" s="3" t="s">
        <v>3559</v>
      </c>
      <c r="C3294" s="3" t="s">
        <v>3555</v>
      </c>
      <c r="D3294" s="3" t="s">
        <v>3358</v>
      </c>
    </row>
    <row r="3295" spans="1:4" x14ac:dyDescent="0.2">
      <c r="A3295" s="3">
        <v>1097</v>
      </c>
      <c r="B3295" s="3" t="s">
        <v>3560</v>
      </c>
      <c r="C3295" s="3" t="s">
        <v>3555</v>
      </c>
      <c r="D3295" s="3" t="s">
        <v>3358</v>
      </c>
    </row>
    <row r="3296" spans="1:4" x14ac:dyDescent="0.2">
      <c r="A3296" s="3">
        <v>1098</v>
      </c>
      <c r="B3296" s="3" t="s">
        <v>3561</v>
      </c>
      <c r="C3296" s="3" t="s">
        <v>3555</v>
      </c>
      <c r="D3296" s="3" t="s">
        <v>3358</v>
      </c>
    </row>
    <row r="3297" spans="1:4" x14ac:dyDescent="0.2">
      <c r="A3297" s="3">
        <v>1123</v>
      </c>
      <c r="B3297" s="3" t="s">
        <v>3562</v>
      </c>
      <c r="C3297" s="3" t="s">
        <v>3562</v>
      </c>
      <c r="D3297" s="3" t="s">
        <v>3358</v>
      </c>
    </row>
    <row r="3298" spans="1:4" x14ac:dyDescent="0.2">
      <c r="A3298" s="3">
        <v>1121</v>
      </c>
      <c r="B3298" s="3" t="s">
        <v>3563</v>
      </c>
      <c r="C3298" s="3" t="s">
        <v>3563</v>
      </c>
      <c r="D3298" s="3" t="s">
        <v>3358</v>
      </c>
    </row>
    <row r="3299" spans="1:4" x14ac:dyDescent="0.2">
      <c r="A3299" s="3">
        <v>1164</v>
      </c>
      <c r="B3299" s="3" t="s">
        <v>3564</v>
      </c>
      <c r="C3299" s="3" t="s">
        <v>3564</v>
      </c>
      <c r="D3299" s="3" t="s">
        <v>3358</v>
      </c>
    </row>
    <row r="3300" spans="1:4" x14ac:dyDescent="0.2">
      <c r="A3300" s="3">
        <v>1030</v>
      </c>
      <c r="B3300" s="3" t="s">
        <v>3565</v>
      </c>
      <c r="C3300" s="3" t="s">
        <v>3565</v>
      </c>
      <c r="D3300" s="3" t="s">
        <v>3358</v>
      </c>
    </row>
    <row r="3301" spans="1:4" x14ac:dyDescent="0.2">
      <c r="A3301" s="3">
        <v>1022</v>
      </c>
      <c r="B3301" s="3" t="s">
        <v>3566</v>
      </c>
      <c r="C3301" s="3" t="s">
        <v>3566</v>
      </c>
      <c r="D3301" s="3" t="s">
        <v>3358</v>
      </c>
    </row>
    <row r="3302" spans="1:4" x14ac:dyDescent="0.2">
      <c r="A3302" s="3">
        <v>1134</v>
      </c>
      <c r="B3302" s="3" t="s">
        <v>3567</v>
      </c>
      <c r="C3302" s="3" t="s">
        <v>3567</v>
      </c>
      <c r="D3302" s="3" t="s">
        <v>3358</v>
      </c>
    </row>
    <row r="3303" spans="1:4" x14ac:dyDescent="0.2">
      <c r="A3303" s="3">
        <v>1127</v>
      </c>
      <c r="B3303" s="3" t="s">
        <v>3568</v>
      </c>
      <c r="C3303" s="3" t="s">
        <v>3568</v>
      </c>
      <c r="D3303" s="3" t="s">
        <v>3358</v>
      </c>
    </row>
    <row r="3304" spans="1:4" x14ac:dyDescent="0.2">
      <c r="A3304" s="3">
        <v>1135</v>
      </c>
      <c r="B3304" s="3" t="s">
        <v>3569</v>
      </c>
      <c r="C3304" s="3" t="s">
        <v>3569</v>
      </c>
      <c r="D3304" s="3" t="s">
        <v>3358</v>
      </c>
    </row>
    <row r="3305" spans="1:4" x14ac:dyDescent="0.2">
      <c r="A3305" s="3">
        <v>1026</v>
      </c>
      <c r="B3305" s="3" t="s">
        <v>3570</v>
      </c>
      <c r="C3305" s="3" t="s">
        <v>3570</v>
      </c>
      <c r="D3305" s="3" t="s">
        <v>3358</v>
      </c>
    </row>
    <row r="3306" spans="1:4" x14ac:dyDescent="0.2">
      <c r="A3306" s="3">
        <v>1026</v>
      </c>
      <c r="B3306" s="3" t="s">
        <v>3571</v>
      </c>
      <c r="C3306" s="3" t="s">
        <v>3571</v>
      </c>
      <c r="D3306" s="3" t="s">
        <v>3358</v>
      </c>
    </row>
    <row r="3307" spans="1:4" x14ac:dyDescent="0.2">
      <c r="A3307" s="3">
        <v>1112</v>
      </c>
      <c r="B3307" s="3" t="s">
        <v>3572</v>
      </c>
      <c r="C3307" s="3" t="s">
        <v>3572</v>
      </c>
      <c r="D3307" s="3" t="s">
        <v>3358</v>
      </c>
    </row>
    <row r="3308" spans="1:4" x14ac:dyDescent="0.2">
      <c r="A3308" s="3">
        <v>1113</v>
      </c>
      <c r="B3308" s="3" t="s">
        <v>3573</v>
      </c>
      <c r="C3308" s="3" t="s">
        <v>3572</v>
      </c>
      <c r="D3308" s="3" t="s">
        <v>3358</v>
      </c>
    </row>
    <row r="3309" spans="1:4" x14ac:dyDescent="0.2">
      <c r="A3309" s="3">
        <v>1114</v>
      </c>
      <c r="B3309" s="3" t="s">
        <v>3574</v>
      </c>
      <c r="C3309" s="3" t="s">
        <v>3572</v>
      </c>
      <c r="D3309" s="3" t="s">
        <v>3358</v>
      </c>
    </row>
    <row r="3310" spans="1:4" x14ac:dyDescent="0.2">
      <c r="A3310" s="3">
        <v>1125</v>
      </c>
      <c r="B3310" s="3" t="s">
        <v>3575</v>
      </c>
      <c r="C3310" s="3" t="s">
        <v>3572</v>
      </c>
      <c r="D3310" s="3" t="s">
        <v>3358</v>
      </c>
    </row>
    <row r="3311" spans="1:4" x14ac:dyDescent="0.2">
      <c r="A3311" s="3">
        <v>1024</v>
      </c>
      <c r="B3311" s="3" t="s">
        <v>3576</v>
      </c>
      <c r="C3311" s="3" t="s">
        <v>3577</v>
      </c>
      <c r="D3311" s="3" t="s">
        <v>3358</v>
      </c>
    </row>
    <row r="3312" spans="1:4" x14ac:dyDescent="0.2">
      <c r="A3312" s="3">
        <v>1163</v>
      </c>
      <c r="B3312" s="3" t="s">
        <v>3578</v>
      </c>
      <c r="C3312" s="3" t="s">
        <v>3578</v>
      </c>
      <c r="D3312" s="3" t="s">
        <v>3358</v>
      </c>
    </row>
    <row r="3313" spans="1:4" x14ac:dyDescent="0.2">
      <c r="A3313" s="3">
        <v>1175</v>
      </c>
      <c r="B3313" s="3" t="s">
        <v>3579</v>
      </c>
      <c r="C3313" s="3" t="s">
        <v>3579</v>
      </c>
      <c r="D3313" s="3" t="s">
        <v>3358</v>
      </c>
    </row>
    <row r="3314" spans="1:4" x14ac:dyDescent="0.2">
      <c r="A3314" s="3">
        <v>1027</v>
      </c>
      <c r="B3314" s="3" t="s">
        <v>3580</v>
      </c>
      <c r="C3314" s="3" t="s">
        <v>3580</v>
      </c>
      <c r="D3314" s="3" t="s">
        <v>3358</v>
      </c>
    </row>
    <row r="3315" spans="1:4" x14ac:dyDescent="0.2">
      <c r="A3315" s="3">
        <v>1132</v>
      </c>
      <c r="B3315" s="3" t="s">
        <v>3581</v>
      </c>
      <c r="C3315" s="3" t="s">
        <v>3582</v>
      </c>
      <c r="D3315" s="3" t="s">
        <v>3358</v>
      </c>
    </row>
    <row r="3316" spans="1:4" x14ac:dyDescent="0.2">
      <c r="A3316" s="3">
        <v>1167</v>
      </c>
      <c r="B3316" s="3" t="s">
        <v>3583</v>
      </c>
      <c r="C3316" s="3" t="s">
        <v>3583</v>
      </c>
      <c r="D3316" s="3" t="s">
        <v>3358</v>
      </c>
    </row>
    <row r="3317" spans="1:4" x14ac:dyDescent="0.2">
      <c r="A3317" s="3">
        <v>1110</v>
      </c>
      <c r="B3317" s="3" t="s">
        <v>3584</v>
      </c>
      <c r="C3317" s="3" t="s">
        <v>3584</v>
      </c>
      <c r="D3317" s="3" t="s">
        <v>3358</v>
      </c>
    </row>
    <row r="3318" spans="1:4" x14ac:dyDescent="0.2">
      <c r="A3318" s="3">
        <v>1028</v>
      </c>
      <c r="B3318" s="3" t="s">
        <v>3585</v>
      </c>
      <c r="C3318" s="3" t="s">
        <v>3585</v>
      </c>
      <c r="D3318" s="3" t="s">
        <v>3358</v>
      </c>
    </row>
    <row r="3319" spans="1:4" x14ac:dyDescent="0.2">
      <c r="A3319" s="3">
        <v>1122</v>
      </c>
      <c r="B3319" s="3" t="s">
        <v>3586</v>
      </c>
      <c r="C3319" s="3" t="s">
        <v>3586</v>
      </c>
      <c r="D3319" s="3" t="s">
        <v>3358</v>
      </c>
    </row>
    <row r="3320" spans="1:4" x14ac:dyDescent="0.2">
      <c r="A3320" s="3">
        <v>1162</v>
      </c>
      <c r="B3320" s="3" t="s">
        <v>3587</v>
      </c>
      <c r="C3320" s="3" t="s">
        <v>3588</v>
      </c>
      <c r="D3320" s="3" t="s">
        <v>3358</v>
      </c>
    </row>
    <row r="3321" spans="1:4" x14ac:dyDescent="0.2">
      <c r="A3321" s="3">
        <v>1025</v>
      </c>
      <c r="B3321" s="3" t="s">
        <v>3589</v>
      </c>
      <c r="C3321" s="3" t="s">
        <v>3590</v>
      </c>
      <c r="D3321" s="3" t="s">
        <v>3358</v>
      </c>
    </row>
    <row r="3322" spans="1:4" x14ac:dyDescent="0.2">
      <c r="A3322" s="3">
        <v>1131</v>
      </c>
      <c r="B3322" s="3" t="s">
        <v>3591</v>
      </c>
      <c r="C3322" s="3" t="s">
        <v>3591</v>
      </c>
      <c r="D3322" s="3" t="s">
        <v>3358</v>
      </c>
    </row>
    <row r="3323" spans="1:4" x14ac:dyDescent="0.2">
      <c r="A3323" s="3">
        <v>1126</v>
      </c>
      <c r="B3323" s="3" t="s">
        <v>3592</v>
      </c>
      <c r="C3323" s="3" t="s">
        <v>3592</v>
      </c>
      <c r="D3323" s="3" t="s">
        <v>3358</v>
      </c>
    </row>
    <row r="3324" spans="1:4" x14ac:dyDescent="0.2">
      <c r="A3324" s="3">
        <v>1029</v>
      </c>
      <c r="B3324" s="3" t="s">
        <v>3593</v>
      </c>
      <c r="C3324" s="3" t="s">
        <v>3594</v>
      </c>
      <c r="D3324" s="3" t="s">
        <v>3358</v>
      </c>
    </row>
    <row r="3325" spans="1:4" x14ac:dyDescent="0.2">
      <c r="A3325" s="3">
        <v>1168</v>
      </c>
      <c r="B3325" s="3" t="s">
        <v>3595</v>
      </c>
      <c r="C3325" s="3" t="s">
        <v>3595</v>
      </c>
      <c r="D3325" s="3" t="s">
        <v>3358</v>
      </c>
    </row>
    <row r="3326" spans="1:4" x14ac:dyDescent="0.2">
      <c r="A3326" s="3">
        <v>1134</v>
      </c>
      <c r="B3326" s="3" t="s">
        <v>3596</v>
      </c>
      <c r="C3326" s="3" t="s">
        <v>3596</v>
      </c>
      <c r="D3326" s="3" t="s">
        <v>3358</v>
      </c>
    </row>
    <row r="3327" spans="1:4" x14ac:dyDescent="0.2">
      <c r="A3327" s="3">
        <v>1115</v>
      </c>
      <c r="B3327" s="3" t="s">
        <v>3597</v>
      </c>
      <c r="C3327" s="3" t="s">
        <v>3597</v>
      </c>
      <c r="D3327" s="3" t="s">
        <v>3358</v>
      </c>
    </row>
    <row r="3328" spans="1:4" x14ac:dyDescent="0.2">
      <c r="A3328" s="3">
        <v>1169</v>
      </c>
      <c r="B3328" s="3" t="s">
        <v>3598</v>
      </c>
      <c r="C3328" s="3" t="s">
        <v>3598</v>
      </c>
      <c r="D3328" s="3" t="s">
        <v>3358</v>
      </c>
    </row>
    <row r="3329" spans="1:4" x14ac:dyDescent="0.2">
      <c r="A3329" s="3">
        <v>1116</v>
      </c>
      <c r="B3329" s="3" t="s">
        <v>3599</v>
      </c>
      <c r="C3329" s="3" t="s">
        <v>3600</v>
      </c>
      <c r="D3329" s="3" t="s">
        <v>3358</v>
      </c>
    </row>
    <row r="3330" spans="1:4" x14ac:dyDescent="0.2">
      <c r="A3330" s="3">
        <v>1128</v>
      </c>
      <c r="B3330" s="3" t="s">
        <v>3601</v>
      </c>
      <c r="C3330" s="3" t="s">
        <v>3600</v>
      </c>
      <c r="D3330" s="3" t="s">
        <v>3358</v>
      </c>
    </row>
    <row r="3331" spans="1:4" x14ac:dyDescent="0.2">
      <c r="A3331" s="3">
        <v>1136</v>
      </c>
      <c r="B3331" s="3" t="s">
        <v>3602</v>
      </c>
      <c r="C3331" s="3" t="s">
        <v>3600</v>
      </c>
      <c r="D3331" s="3" t="s">
        <v>3358</v>
      </c>
    </row>
    <row r="3332" spans="1:4" x14ac:dyDescent="0.2">
      <c r="A3332" s="3">
        <v>1141</v>
      </c>
      <c r="B3332" s="3" t="s">
        <v>3603</v>
      </c>
      <c r="C3332" s="3" t="s">
        <v>3600</v>
      </c>
      <c r="D3332" s="3" t="s">
        <v>3358</v>
      </c>
    </row>
    <row r="3333" spans="1:4" x14ac:dyDescent="0.2">
      <c r="A3333" s="3">
        <v>1142</v>
      </c>
      <c r="B3333" s="3" t="s">
        <v>3604</v>
      </c>
      <c r="C3333" s="3" t="s">
        <v>3600</v>
      </c>
      <c r="D3333" s="3" t="s">
        <v>3358</v>
      </c>
    </row>
    <row r="3334" spans="1:4" x14ac:dyDescent="0.2">
      <c r="A3334" s="3">
        <v>1143</v>
      </c>
      <c r="B3334" s="3" t="s">
        <v>3605</v>
      </c>
      <c r="C3334" s="3" t="s">
        <v>3600</v>
      </c>
      <c r="D3334" s="3" t="s">
        <v>3358</v>
      </c>
    </row>
    <row r="3335" spans="1:4" x14ac:dyDescent="0.2">
      <c r="A3335" s="3">
        <v>1063</v>
      </c>
      <c r="B3335" s="3" t="s">
        <v>3606</v>
      </c>
      <c r="C3335" s="3" t="s">
        <v>3606</v>
      </c>
      <c r="D3335" s="3" t="s">
        <v>3358</v>
      </c>
    </row>
    <row r="3336" spans="1:4" x14ac:dyDescent="0.2">
      <c r="A3336" s="3">
        <v>1514</v>
      </c>
      <c r="B3336" s="3" t="s">
        <v>3607</v>
      </c>
      <c r="C3336" s="3" t="s">
        <v>3607</v>
      </c>
      <c r="D3336" s="3" t="s">
        <v>3358</v>
      </c>
    </row>
    <row r="3337" spans="1:4" x14ac:dyDescent="0.2">
      <c r="A3337" s="3">
        <v>1512</v>
      </c>
      <c r="B3337" s="3" t="s">
        <v>3608</v>
      </c>
      <c r="C3337" s="3" t="s">
        <v>3608</v>
      </c>
      <c r="D3337" s="3" t="s">
        <v>3358</v>
      </c>
    </row>
    <row r="3338" spans="1:4" x14ac:dyDescent="0.2">
      <c r="A3338" s="3">
        <v>1521</v>
      </c>
      <c r="B3338" s="3" t="s">
        <v>3609</v>
      </c>
      <c r="C3338" s="3" t="s">
        <v>3609</v>
      </c>
      <c r="D3338" s="3" t="s">
        <v>3358</v>
      </c>
    </row>
    <row r="3339" spans="1:4" x14ac:dyDescent="0.2">
      <c r="A3339" s="3">
        <v>1682</v>
      </c>
      <c r="B3339" s="3" t="s">
        <v>3610</v>
      </c>
      <c r="C3339" s="3" t="s">
        <v>3611</v>
      </c>
      <c r="D3339" s="3" t="s">
        <v>3358</v>
      </c>
    </row>
    <row r="3340" spans="1:4" x14ac:dyDescent="0.2">
      <c r="A3340" s="3">
        <v>1513</v>
      </c>
      <c r="B3340" s="3" t="s">
        <v>3612</v>
      </c>
      <c r="C3340" s="3" t="s">
        <v>3612</v>
      </c>
      <c r="D3340" s="3" t="s">
        <v>3358</v>
      </c>
    </row>
    <row r="3341" spans="1:4" x14ac:dyDescent="0.2">
      <c r="A3341" s="3">
        <v>1682</v>
      </c>
      <c r="B3341" s="3" t="s">
        <v>3613</v>
      </c>
      <c r="C3341" s="3" t="s">
        <v>3613</v>
      </c>
      <c r="D3341" s="3" t="s">
        <v>3358</v>
      </c>
    </row>
    <row r="3342" spans="1:4" x14ac:dyDescent="0.2">
      <c r="A3342" s="3">
        <v>1522</v>
      </c>
      <c r="B3342" s="3" t="s">
        <v>3614</v>
      </c>
      <c r="C3342" s="3" t="s">
        <v>3614</v>
      </c>
      <c r="D3342" s="3" t="s">
        <v>3358</v>
      </c>
    </row>
    <row r="3343" spans="1:4" x14ac:dyDescent="0.2">
      <c r="A3343" s="3">
        <v>1522</v>
      </c>
      <c r="B3343" s="3" t="s">
        <v>3615</v>
      </c>
      <c r="C3343" s="3" t="s">
        <v>3614</v>
      </c>
      <c r="D3343" s="3" t="s">
        <v>3358</v>
      </c>
    </row>
    <row r="3344" spans="1:4" x14ac:dyDescent="0.2">
      <c r="A3344" s="3">
        <v>1526</v>
      </c>
      <c r="B3344" s="3" t="s">
        <v>3616</v>
      </c>
      <c r="C3344" s="3" t="s">
        <v>3614</v>
      </c>
      <c r="D3344" s="3" t="s">
        <v>3358</v>
      </c>
    </row>
    <row r="3345" spans="1:4" x14ac:dyDescent="0.2">
      <c r="A3345" s="3">
        <v>1526</v>
      </c>
      <c r="B3345" s="3" t="s">
        <v>3617</v>
      </c>
      <c r="C3345" s="3" t="s">
        <v>3614</v>
      </c>
      <c r="D3345" s="3" t="s">
        <v>3358</v>
      </c>
    </row>
    <row r="3346" spans="1:4" x14ac:dyDescent="0.2">
      <c r="A3346" s="3">
        <v>1683</v>
      </c>
      <c r="B3346" s="3" t="s">
        <v>3618</v>
      </c>
      <c r="C3346" s="3" t="s">
        <v>3614</v>
      </c>
      <c r="D3346" s="3" t="s">
        <v>3358</v>
      </c>
    </row>
    <row r="3347" spans="1:4" x14ac:dyDescent="0.2">
      <c r="A3347" s="3">
        <v>1683</v>
      </c>
      <c r="B3347" s="3" t="s">
        <v>3619</v>
      </c>
      <c r="C3347" s="3" t="s">
        <v>3614</v>
      </c>
      <c r="D3347" s="3" t="s">
        <v>3358</v>
      </c>
    </row>
    <row r="3348" spans="1:4" x14ac:dyDescent="0.2">
      <c r="A3348" s="3">
        <v>1683</v>
      </c>
      <c r="B3348" s="3" t="s">
        <v>3620</v>
      </c>
      <c r="C3348" s="3" t="s">
        <v>3614</v>
      </c>
      <c r="D3348" s="3" t="s">
        <v>3358</v>
      </c>
    </row>
    <row r="3349" spans="1:4" x14ac:dyDescent="0.2">
      <c r="A3349" s="3">
        <v>1510</v>
      </c>
      <c r="B3349" s="3" t="s">
        <v>3621</v>
      </c>
      <c r="C3349" s="3" t="s">
        <v>3621</v>
      </c>
      <c r="D3349" s="3" t="s">
        <v>3358</v>
      </c>
    </row>
    <row r="3350" spans="1:4" x14ac:dyDescent="0.2">
      <c r="A3350" s="3">
        <v>1045</v>
      </c>
      <c r="B3350" s="3" t="s">
        <v>3622</v>
      </c>
      <c r="C3350" s="3" t="s">
        <v>3622</v>
      </c>
      <c r="D3350" s="3" t="s">
        <v>3358</v>
      </c>
    </row>
    <row r="3351" spans="1:4" x14ac:dyDescent="0.2">
      <c r="A3351" s="3">
        <v>1682</v>
      </c>
      <c r="B3351" s="3" t="s">
        <v>3623</v>
      </c>
      <c r="C3351" s="3" t="s">
        <v>3623</v>
      </c>
      <c r="D3351" s="3" t="s">
        <v>3358</v>
      </c>
    </row>
    <row r="3352" spans="1:4" x14ac:dyDescent="0.2">
      <c r="A3352" s="3">
        <v>1513</v>
      </c>
      <c r="B3352" s="3" t="s">
        <v>3624</v>
      </c>
      <c r="C3352" s="3" t="s">
        <v>3624</v>
      </c>
      <c r="D3352" s="3" t="s">
        <v>3358</v>
      </c>
    </row>
    <row r="3353" spans="1:4" x14ac:dyDescent="0.2">
      <c r="A3353" s="3">
        <v>1510</v>
      </c>
      <c r="B3353" s="3" t="s">
        <v>3625</v>
      </c>
      <c r="C3353" s="3" t="s">
        <v>3625</v>
      </c>
      <c r="D3353" s="3" t="s">
        <v>3358</v>
      </c>
    </row>
    <row r="3354" spans="1:4" x14ac:dyDescent="0.2">
      <c r="A3354" s="3">
        <v>1515</v>
      </c>
      <c r="B3354" s="3" t="s">
        <v>3626</v>
      </c>
      <c r="C3354" s="3" t="s">
        <v>3626</v>
      </c>
      <c r="D3354" s="3" t="s">
        <v>3358</v>
      </c>
    </row>
    <row r="3355" spans="1:4" x14ac:dyDescent="0.2">
      <c r="A3355" s="3">
        <v>1509</v>
      </c>
      <c r="B3355" s="3" t="s">
        <v>3627</v>
      </c>
      <c r="C3355" s="3" t="s">
        <v>3627</v>
      </c>
      <c r="D3355" s="3" t="s">
        <v>3358</v>
      </c>
    </row>
    <row r="3356" spans="1:4" x14ac:dyDescent="0.2">
      <c r="A3356" s="3">
        <v>1063</v>
      </c>
      <c r="B3356" s="3" t="s">
        <v>3628</v>
      </c>
      <c r="C3356" s="3" t="s">
        <v>3629</v>
      </c>
      <c r="D3356" s="3" t="s">
        <v>3358</v>
      </c>
    </row>
    <row r="3357" spans="1:4" x14ac:dyDescent="0.2">
      <c r="A3357" s="3">
        <v>1063</v>
      </c>
      <c r="B3357" s="3" t="s">
        <v>3630</v>
      </c>
      <c r="C3357" s="3" t="s">
        <v>3629</v>
      </c>
      <c r="D3357" s="3" t="s">
        <v>3358</v>
      </c>
    </row>
    <row r="3358" spans="1:4" x14ac:dyDescent="0.2">
      <c r="A3358" s="3">
        <v>1063</v>
      </c>
      <c r="B3358" s="3" t="s">
        <v>3631</v>
      </c>
      <c r="C3358" s="3" t="s">
        <v>3629</v>
      </c>
      <c r="D3358" s="3" t="s">
        <v>3358</v>
      </c>
    </row>
    <row r="3359" spans="1:4" x14ac:dyDescent="0.2">
      <c r="A3359" s="3">
        <v>1409</v>
      </c>
      <c r="B3359" s="3" t="s">
        <v>3632</v>
      </c>
      <c r="C3359" s="3" t="s">
        <v>3629</v>
      </c>
      <c r="D3359" s="3" t="s">
        <v>3358</v>
      </c>
    </row>
    <row r="3360" spans="1:4" x14ac:dyDescent="0.2">
      <c r="A3360" s="3">
        <v>1410</v>
      </c>
      <c r="B3360" s="3" t="s">
        <v>3633</v>
      </c>
      <c r="C3360" s="3" t="s">
        <v>3629</v>
      </c>
      <c r="D3360" s="3" t="s">
        <v>3358</v>
      </c>
    </row>
    <row r="3361" spans="1:4" x14ac:dyDescent="0.2">
      <c r="A3361" s="3">
        <v>1410</v>
      </c>
      <c r="B3361" s="3" t="s">
        <v>3634</v>
      </c>
      <c r="C3361" s="3" t="s">
        <v>3629</v>
      </c>
      <c r="D3361" s="3" t="s">
        <v>3358</v>
      </c>
    </row>
    <row r="3362" spans="1:4" x14ac:dyDescent="0.2">
      <c r="A3362" s="3">
        <v>1410</v>
      </c>
      <c r="B3362" s="3" t="s">
        <v>3635</v>
      </c>
      <c r="C3362" s="3" t="s">
        <v>3629</v>
      </c>
      <c r="D3362" s="3" t="s">
        <v>3358</v>
      </c>
    </row>
    <row r="3363" spans="1:4" x14ac:dyDescent="0.2">
      <c r="A3363" s="3">
        <v>1410</v>
      </c>
      <c r="B3363" s="3" t="s">
        <v>3636</v>
      </c>
      <c r="C3363" s="3" t="s">
        <v>3629</v>
      </c>
      <c r="D3363" s="3" t="s">
        <v>3358</v>
      </c>
    </row>
    <row r="3364" spans="1:4" x14ac:dyDescent="0.2">
      <c r="A3364" s="3">
        <v>1515</v>
      </c>
      <c r="B3364" s="3" t="s">
        <v>3637</v>
      </c>
      <c r="C3364" s="3" t="s">
        <v>3629</v>
      </c>
      <c r="D3364" s="3" t="s">
        <v>3358</v>
      </c>
    </row>
    <row r="3365" spans="1:4" x14ac:dyDescent="0.2">
      <c r="A3365" s="3">
        <v>1277</v>
      </c>
      <c r="B3365" s="3" t="s">
        <v>3638</v>
      </c>
      <c r="C3365" s="3" t="s">
        <v>3638</v>
      </c>
      <c r="D3365" s="3" t="s">
        <v>3358</v>
      </c>
    </row>
    <row r="3366" spans="1:4" x14ac:dyDescent="0.2">
      <c r="A3366" s="3">
        <v>1273</v>
      </c>
      <c r="B3366" s="3" t="s">
        <v>3639</v>
      </c>
      <c r="C3366" s="3" t="s">
        <v>3639</v>
      </c>
      <c r="D3366" s="3" t="s">
        <v>3358</v>
      </c>
    </row>
    <row r="3367" spans="1:4" x14ac:dyDescent="0.2">
      <c r="A3367" s="3">
        <v>1269</v>
      </c>
      <c r="B3367" s="3" t="s">
        <v>3640</v>
      </c>
      <c r="C3367" s="3" t="s">
        <v>3640</v>
      </c>
      <c r="D3367" s="3" t="s">
        <v>3358</v>
      </c>
    </row>
    <row r="3368" spans="1:4" x14ac:dyDescent="0.2">
      <c r="A3368" s="3">
        <v>1268</v>
      </c>
      <c r="B3368" s="3" t="s">
        <v>3641</v>
      </c>
      <c r="C3368" s="3" t="s">
        <v>3641</v>
      </c>
      <c r="D3368" s="3" t="s">
        <v>3358</v>
      </c>
    </row>
    <row r="3369" spans="1:4" x14ac:dyDescent="0.2">
      <c r="A3369" s="3">
        <v>1279</v>
      </c>
      <c r="B3369" s="3" t="s">
        <v>3642</v>
      </c>
      <c r="C3369" s="3" t="s">
        <v>3642</v>
      </c>
      <c r="D3369" s="3" t="s">
        <v>3358</v>
      </c>
    </row>
    <row r="3370" spans="1:4" x14ac:dyDescent="0.2">
      <c r="A3370" s="3">
        <v>1277</v>
      </c>
      <c r="B3370" s="3" t="s">
        <v>3643</v>
      </c>
      <c r="C3370" s="3" t="s">
        <v>3643</v>
      </c>
      <c r="D3370" s="3" t="s">
        <v>3358</v>
      </c>
    </row>
    <row r="3371" spans="1:4" x14ac:dyDescent="0.2">
      <c r="A3371" s="3">
        <v>1279</v>
      </c>
      <c r="B3371" s="3" t="s">
        <v>3644</v>
      </c>
      <c r="C3371" s="3" t="s">
        <v>3644</v>
      </c>
      <c r="D3371" s="3" t="s">
        <v>3358</v>
      </c>
    </row>
    <row r="3372" spans="1:4" x14ac:dyDescent="0.2">
      <c r="A3372" s="3">
        <v>1290</v>
      </c>
      <c r="B3372" s="3" t="s">
        <v>3645</v>
      </c>
      <c r="C3372" s="3" t="s">
        <v>3645</v>
      </c>
      <c r="D3372" s="3" t="s">
        <v>3358</v>
      </c>
    </row>
    <row r="3373" spans="1:4" x14ac:dyDescent="0.2">
      <c r="A3373" s="3">
        <v>1275</v>
      </c>
      <c r="B3373" s="3" t="s">
        <v>3646</v>
      </c>
      <c r="C3373" s="3" t="s">
        <v>3646</v>
      </c>
      <c r="D3373" s="3" t="s">
        <v>3358</v>
      </c>
    </row>
    <row r="3374" spans="1:4" x14ac:dyDescent="0.2">
      <c r="A3374" s="3">
        <v>1267</v>
      </c>
      <c r="B3374" s="3" t="s">
        <v>3647</v>
      </c>
      <c r="C3374" s="3" t="s">
        <v>3647</v>
      </c>
      <c r="D3374" s="3" t="s">
        <v>3358</v>
      </c>
    </row>
    <row r="3375" spans="1:4" x14ac:dyDescent="0.2">
      <c r="A3375" s="3">
        <v>1291</v>
      </c>
      <c r="B3375" s="3" t="s">
        <v>3648</v>
      </c>
      <c r="C3375" s="3" t="s">
        <v>3648</v>
      </c>
      <c r="D3375" s="3" t="s">
        <v>3358</v>
      </c>
    </row>
    <row r="3376" spans="1:4" x14ac:dyDescent="0.2">
      <c r="A3376" s="3">
        <v>1296</v>
      </c>
      <c r="B3376" s="3" t="s">
        <v>3649</v>
      </c>
      <c r="C3376" s="3" t="s">
        <v>3649</v>
      </c>
      <c r="D3376" s="3" t="s">
        <v>3358</v>
      </c>
    </row>
    <row r="3377" spans="1:4" x14ac:dyDescent="0.2">
      <c r="A3377" s="3">
        <v>1299</v>
      </c>
      <c r="B3377" s="3" t="s">
        <v>3650</v>
      </c>
      <c r="C3377" s="3" t="s">
        <v>3651</v>
      </c>
      <c r="D3377" s="3" t="s">
        <v>3358</v>
      </c>
    </row>
    <row r="3378" spans="1:4" x14ac:dyDescent="0.2">
      <c r="A3378" s="3">
        <v>1263</v>
      </c>
      <c r="B3378" s="3" t="s">
        <v>3652</v>
      </c>
      <c r="C3378" s="3" t="s">
        <v>3652</v>
      </c>
      <c r="D3378" s="3" t="s">
        <v>3358</v>
      </c>
    </row>
    <row r="3379" spans="1:4" x14ac:dyDescent="0.2">
      <c r="A3379" s="3">
        <v>1266</v>
      </c>
      <c r="B3379" s="3" t="s">
        <v>3653</v>
      </c>
      <c r="C3379" s="3" t="s">
        <v>3653</v>
      </c>
      <c r="D3379" s="3" t="s">
        <v>3358</v>
      </c>
    </row>
    <row r="3380" spans="1:4" x14ac:dyDescent="0.2">
      <c r="A3380" s="3">
        <v>1262</v>
      </c>
      <c r="B3380" s="3" t="s">
        <v>3654</v>
      </c>
      <c r="C3380" s="3" t="s">
        <v>3654</v>
      </c>
      <c r="D3380" s="3" t="s">
        <v>3358</v>
      </c>
    </row>
    <row r="3381" spans="1:4" x14ac:dyDescent="0.2">
      <c r="A3381" s="3">
        <v>1297</v>
      </c>
      <c r="B3381" s="3" t="s">
        <v>3655</v>
      </c>
      <c r="C3381" s="3" t="s">
        <v>3655</v>
      </c>
      <c r="D3381" s="3" t="s">
        <v>3358</v>
      </c>
    </row>
    <row r="3382" spans="1:4" x14ac:dyDescent="0.2">
      <c r="A3382" s="3">
        <v>1272</v>
      </c>
      <c r="B3382" s="3" t="s">
        <v>3656</v>
      </c>
      <c r="C3382" s="3" t="s">
        <v>3656</v>
      </c>
      <c r="D3382" s="3" t="s">
        <v>3358</v>
      </c>
    </row>
    <row r="3383" spans="1:4" x14ac:dyDescent="0.2">
      <c r="A3383" s="3">
        <v>1276</v>
      </c>
      <c r="B3383" s="3" t="s">
        <v>3657</v>
      </c>
      <c r="C3383" s="3" t="s">
        <v>3657</v>
      </c>
      <c r="D3383" s="3" t="s">
        <v>3358</v>
      </c>
    </row>
    <row r="3384" spans="1:4" x14ac:dyDescent="0.2">
      <c r="A3384" s="3">
        <v>1271</v>
      </c>
      <c r="B3384" s="3" t="s">
        <v>3658</v>
      </c>
      <c r="C3384" s="3" t="s">
        <v>3658</v>
      </c>
      <c r="D3384" s="3" t="s">
        <v>3358</v>
      </c>
    </row>
    <row r="3385" spans="1:4" x14ac:dyDescent="0.2">
      <c r="A3385" s="3">
        <v>1196</v>
      </c>
      <c r="B3385" s="3" t="s">
        <v>3659</v>
      </c>
      <c r="C3385" s="3" t="s">
        <v>3659</v>
      </c>
      <c r="D3385" s="3" t="s">
        <v>3358</v>
      </c>
    </row>
    <row r="3386" spans="1:4" x14ac:dyDescent="0.2">
      <c r="A3386" s="3">
        <v>1274</v>
      </c>
      <c r="B3386" s="3" t="s">
        <v>3660</v>
      </c>
      <c r="C3386" s="3" t="s">
        <v>3660</v>
      </c>
      <c r="D3386" s="3" t="s">
        <v>3358</v>
      </c>
    </row>
    <row r="3387" spans="1:4" x14ac:dyDescent="0.2">
      <c r="A3387" s="3">
        <v>1295</v>
      </c>
      <c r="B3387" s="3" t="s">
        <v>3661</v>
      </c>
      <c r="C3387" s="3" t="s">
        <v>3661</v>
      </c>
      <c r="D3387" s="3" t="s">
        <v>3358</v>
      </c>
    </row>
    <row r="3388" spans="1:4" x14ac:dyDescent="0.2">
      <c r="A3388" s="3">
        <v>1260</v>
      </c>
      <c r="B3388" s="3" t="s">
        <v>3662</v>
      </c>
      <c r="C3388" s="3" t="s">
        <v>3662</v>
      </c>
      <c r="D3388" s="3" t="s">
        <v>3358</v>
      </c>
    </row>
    <row r="3389" spans="1:4" x14ac:dyDescent="0.2">
      <c r="A3389" s="3">
        <v>1197</v>
      </c>
      <c r="B3389" s="3" t="s">
        <v>3663</v>
      </c>
      <c r="C3389" s="3" t="s">
        <v>3663</v>
      </c>
      <c r="D3389" s="3" t="s">
        <v>3358</v>
      </c>
    </row>
    <row r="3390" spans="1:4" x14ac:dyDescent="0.2">
      <c r="A3390" s="3">
        <v>1278</v>
      </c>
      <c r="B3390" s="3" t="s">
        <v>3664</v>
      </c>
      <c r="C3390" s="3" t="s">
        <v>3664</v>
      </c>
      <c r="D3390" s="3" t="s">
        <v>3358</v>
      </c>
    </row>
    <row r="3391" spans="1:4" x14ac:dyDescent="0.2">
      <c r="A3391" s="3">
        <v>1264</v>
      </c>
      <c r="B3391" s="3" t="s">
        <v>3665</v>
      </c>
      <c r="C3391" s="3" t="s">
        <v>3666</v>
      </c>
      <c r="D3391" s="3" t="s">
        <v>3358</v>
      </c>
    </row>
    <row r="3392" spans="1:4" x14ac:dyDescent="0.2">
      <c r="A3392" s="3">
        <v>1265</v>
      </c>
      <c r="B3392" s="3" t="s">
        <v>3667</v>
      </c>
      <c r="C3392" s="3" t="s">
        <v>3666</v>
      </c>
      <c r="D3392" s="3" t="s">
        <v>3358</v>
      </c>
    </row>
    <row r="3393" spans="1:4" x14ac:dyDescent="0.2">
      <c r="A3393" s="3">
        <v>1274</v>
      </c>
      <c r="B3393" s="3" t="s">
        <v>3668</v>
      </c>
      <c r="C3393" s="3" t="s">
        <v>3669</v>
      </c>
      <c r="D3393" s="3" t="s">
        <v>3358</v>
      </c>
    </row>
    <row r="3394" spans="1:4" x14ac:dyDescent="0.2">
      <c r="A3394" s="3">
        <v>1295</v>
      </c>
      <c r="B3394" s="3" t="s">
        <v>3670</v>
      </c>
      <c r="C3394" s="3" t="s">
        <v>3670</v>
      </c>
      <c r="D3394" s="3" t="s">
        <v>3358</v>
      </c>
    </row>
    <row r="3395" spans="1:4" x14ac:dyDescent="0.2">
      <c r="A3395" s="3">
        <v>1270</v>
      </c>
      <c r="B3395" s="3" t="s">
        <v>3671</v>
      </c>
      <c r="C3395" s="3" t="s">
        <v>3671</v>
      </c>
      <c r="D3395" s="3" t="s">
        <v>3358</v>
      </c>
    </row>
    <row r="3396" spans="1:4" x14ac:dyDescent="0.2">
      <c r="A3396" s="3">
        <v>1261</v>
      </c>
      <c r="B3396" s="3" t="s">
        <v>3672</v>
      </c>
      <c r="C3396" s="3" t="s">
        <v>3672</v>
      </c>
      <c r="D3396" s="3" t="s">
        <v>3358</v>
      </c>
    </row>
    <row r="3397" spans="1:4" x14ac:dyDescent="0.2">
      <c r="A3397" s="3">
        <v>1267</v>
      </c>
      <c r="B3397" s="3" t="s">
        <v>3673</v>
      </c>
      <c r="C3397" s="3" t="s">
        <v>3673</v>
      </c>
      <c r="D3397" s="3" t="s">
        <v>3358</v>
      </c>
    </row>
    <row r="3398" spans="1:4" x14ac:dyDescent="0.2">
      <c r="A3398" s="3">
        <v>1355</v>
      </c>
      <c r="B3398" s="3" t="s">
        <v>3674</v>
      </c>
      <c r="C3398" s="3" t="s">
        <v>3674</v>
      </c>
      <c r="D3398" s="3" t="s">
        <v>3358</v>
      </c>
    </row>
    <row r="3399" spans="1:4" x14ac:dyDescent="0.2">
      <c r="A3399" s="3">
        <v>1352</v>
      </c>
      <c r="B3399" s="3" t="s">
        <v>3675</v>
      </c>
      <c r="C3399" s="3" t="s">
        <v>3675</v>
      </c>
      <c r="D3399" s="3" t="s">
        <v>3358</v>
      </c>
    </row>
    <row r="3400" spans="1:4" x14ac:dyDescent="0.2">
      <c r="A3400" s="3">
        <v>1321</v>
      </c>
      <c r="B3400" s="3" t="s">
        <v>3676</v>
      </c>
      <c r="C3400" s="3" t="s">
        <v>3676</v>
      </c>
      <c r="D3400" s="3" t="s">
        <v>3358</v>
      </c>
    </row>
    <row r="3401" spans="1:4" x14ac:dyDescent="0.2">
      <c r="A3401" s="3">
        <v>1338</v>
      </c>
      <c r="B3401" s="3" t="s">
        <v>3677</v>
      </c>
      <c r="C3401" s="3" t="s">
        <v>3677</v>
      </c>
      <c r="D3401" s="3" t="s">
        <v>3358</v>
      </c>
    </row>
    <row r="3402" spans="1:4" x14ac:dyDescent="0.2">
      <c r="A3402" s="3">
        <v>1446</v>
      </c>
      <c r="B3402" s="3" t="s">
        <v>3678</v>
      </c>
      <c r="C3402" s="3" t="s">
        <v>3678</v>
      </c>
      <c r="D3402" s="3" t="s">
        <v>3358</v>
      </c>
    </row>
    <row r="3403" spans="1:4" x14ac:dyDescent="0.2">
      <c r="A3403" s="3">
        <v>1372</v>
      </c>
      <c r="B3403" s="3" t="s">
        <v>3679</v>
      </c>
      <c r="C3403" s="3" t="s">
        <v>3679</v>
      </c>
      <c r="D3403" s="3" t="s">
        <v>3358</v>
      </c>
    </row>
    <row r="3404" spans="1:4" x14ac:dyDescent="0.2">
      <c r="A3404" s="3">
        <v>1353</v>
      </c>
      <c r="B3404" s="3" t="s">
        <v>3680</v>
      </c>
      <c r="C3404" s="3" t="s">
        <v>3680</v>
      </c>
      <c r="D3404" s="3" t="s">
        <v>3358</v>
      </c>
    </row>
    <row r="3405" spans="1:4" x14ac:dyDescent="0.2">
      <c r="A3405" s="3">
        <v>1329</v>
      </c>
      <c r="B3405" s="3" t="s">
        <v>3681</v>
      </c>
      <c r="C3405" s="3" t="s">
        <v>3681</v>
      </c>
      <c r="D3405" s="3" t="s">
        <v>3358</v>
      </c>
    </row>
    <row r="3406" spans="1:4" x14ac:dyDescent="0.2">
      <c r="A3406" s="3">
        <v>1373</v>
      </c>
      <c r="B3406" s="3" t="s">
        <v>3682</v>
      </c>
      <c r="C3406" s="3" t="s">
        <v>3682</v>
      </c>
      <c r="D3406" s="3" t="s">
        <v>3358</v>
      </c>
    </row>
    <row r="3407" spans="1:4" x14ac:dyDescent="0.2">
      <c r="A3407" s="3">
        <v>1374</v>
      </c>
      <c r="B3407" s="3" t="s">
        <v>3683</v>
      </c>
      <c r="C3407" s="3" t="s">
        <v>3682</v>
      </c>
      <c r="D3407" s="3" t="s">
        <v>3358</v>
      </c>
    </row>
    <row r="3408" spans="1:4" x14ac:dyDescent="0.2">
      <c r="A3408" s="3">
        <v>1435</v>
      </c>
      <c r="B3408" s="3" t="s">
        <v>3684</v>
      </c>
      <c r="C3408" s="3" t="s">
        <v>3682</v>
      </c>
      <c r="D3408" s="3" t="s">
        <v>3358</v>
      </c>
    </row>
    <row r="3409" spans="1:4" x14ac:dyDescent="0.2">
      <c r="A3409" s="3">
        <v>1356</v>
      </c>
      <c r="B3409" s="3" t="s">
        <v>3685</v>
      </c>
      <c r="C3409" s="3" t="s">
        <v>3685</v>
      </c>
      <c r="D3409" s="3" t="s">
        <v>3358</v>
      </c>
    </row>
    <row r="3410" spans="1:4" x14ac:dyDescent="0.2">
      <c r="A3410" s="3">
        <v>1356</v>
      </c>
      <c r="B3410" s="3" t="s">
        <v>3686</v>
      </c>
      <c r="C3410" s="3" t="s">
        <v>3685</v>
      </c>
      <c r="D3410" s="3" t="s">
        <v>3358</v>
      </c>
    </row>
    <row r="3411" spans="1:4" x14ac:dyDescent="0.2">
      <c r="A3411" s="3">
        <v>1322</v>
      </c>
      <c r="B3411" s="3" t="s">
        <v>3687</v>
      </c>
      <c r="C3411" s="3" t="s">
        <v>3687</v>
      </c>
      <c r="D3411" s="3" t="s">
        <v>3358</v>
      </c>
    </row>
    <row r="3412" spans="1:4" x14ac:dyDescent="0.2">
      <c r="A3412" s="3">
        <v>1326</v>
      </c>
      <c r="B3412" s="3" t="s">
        <v>3688</v>
      </c>
      <c r="C3412" s="3" t="s">
        <v>3688</v>
      </c>
      <c r="D3412" s="3" t="s">
        <v>3358</v>
      </c>
    </row>
    <row r="3413" spans="1:4" x14ac:dyDescent="0.2">
      <c r="A3413" s="3">
        <v>1357</v>
      </c>
      <c r="B3413" s="3" t="s">
        <v>3689</v>
      </c>
      <c r="C3413" s="3" t="s">
        <v>3689</v>
      </c>
      <c r="D3413" s="3" t="s">
        <v>3358</v>
      </c>
    </row>
    <row r="3414" spans="1:4" x14ac:dyDescent="0.2">
      <c r="A3414" s="3">
        <v>1354</v>
      </c>
      <c r="B3414" s="3" t="s">
        <v>3690</v>
      </c>
      <c r="C3414" s="3" t="s">
        <v>3690</v>
      </c>
      <c r="D3414" s="3" t="s">
        <v>3358</v>
      </c>
    </row>
    <row r="3415" spans="1:4" x14ac:dyDescent="0.2">
      <c r="A3415" s="3">
        <v>1350</v>
      </c>
      <c r="B3415" s="3" t="s">
        <v>3691</v>
      </c>
      <c r="C3415" s="3" t="s">
        <v>3691</v>
      </c>
      <c r="D3415" s="3" t="s">
        <v>3358</v>
      </c>
    </row>
    <row r="3416" spans="1:4" x14ac:dyDescent="0.2">
      <c r="A3416" s="3">
        <v>1148</v>
      </c>
      <c r="B3416" s="3" t="s">
        <v>3692</v>
      </c>
      <c r="C3416" s="3" t="s">
        <v>3692</v>
      </c>
      <c r="D3416" s="3" t="s">
        <v>3358</v>
      </c>
    </row>
    <row r="3417" spans="1:4" x14ac:dyDescent="0.2">
      <c r="A3417" s="3">
        <v>1324</v>
      </c>
      <c r="B3417" s="3" t="s">
        <v>3693</v>
      </c>
      <c r="C3417" s="3" t="s">
        <v>3693</v>
      </c>
      <c r="D3417" s="3" t="s">
        <v>3358</v>
      </c>
    </row>
    <row r="3418" spans="1:4" x14ac:dyDescent="0.2">
      <c r="A3418" s="3">
        <v>1439</v>
      </c>
      <c r="B3418" s="3" t="s">
        <v>3694</v>
      </c>
      <c r="C3418" s="3" t="s">
        <v>3694</v>
      </c>
      <c r="D3418" s="3" t="s">
        <v>3358</v>
      </c>
    </row>
    <row r="3419" spans="1:4" x14ac:dyDescent="0.2">
      <c r="A3419" s="3">
        <v>1323</v>
      </c>
      <c r="B3419" s="3" t="s">
        <v>3695</v>
      </c>
      <c r="C3419" s="3" t="s">
        <v>3696</v>
      </c>
      <c r="D3419" s="3" t="s">
        <v>3358</v>
      </c>
    </row>
    <row r="3420" spans="1:4" x14ac:dyDescent="0.2">
      <c r="A3420" s="3">
        <v>1355</v>
      </c>
      <c r="B3420" s="3" t="s">
        <v>3697</v>
      </c>
      <c r="C3420" s="3" t="s">
        <v>3697</v>
      </c>
      <c r="D3420" s="3" t="s">
        <v>3358</v>
      </c>
    </row>
    <row r="3421" spans="1:4" x14ac:dyDescent="0.2">
      <c r="A3421" s="3">
        <v>1358</v>
      </c>
      <c r="B3421" s="3" t="s">
        <v>3698</v>
      </c>
      <c r="C3421" s="3" t="s">
        <v>3698</v>
      </c>
      <c r="D3421" s="3" t="s">
        <v>3358</v>
      </c>
    </row>
    <row r="3422" spans="1:4" x14ac:dyDescent="0.2">
      <c r="A3422" s="3">
        <v>1337</v>
      </c>
      <c r="B3422" s="3" t="s">
        <v>3699</v>
      </c>
      <c r="C3422" s="3" t="s">
        <v>3699</v>
      </c>
      <c r="D3422" s="3" t="s">
        <v>3358</v>
      </c>
    </row>
    <row r="3423" spans="1:4" x14ac:dyDescent="0.2">
      <c r="A3423" s="3">
        <v>1325</v>
      </c>
      <c r="B3423" s="3" t="s">
        <v>3700</v>
      </c>
      <c r="C3423" s="3" t="s">
        <v>3700</v>
      </c>
      <c r="D3423" s="3" t="s">
        <v>3358</v>
      </c>
    </row>
    <row r="3424" spans="1:4" x14ac:dyDescent="0.2">
      <c r="A3424" s="3">
        <v>1445</v>
      </c>
      <c r="B3424" s="3" t="s">
        <v>3701</v>
      </c>
      <c r="C3424" s="3" t="s">
        <v>3701</v>
      </c>
      <c r="D3424" s="3" t="s">
        <v>3358</v>
      </c>
    </row>
    <row r="3425" spans="1:4" x14ac:dyDescent="0.2">
      <c r="A3425" s="3">
        <v>1082</v>
      </c>
      <c r="B3425" s="3" t="s">
        <v>3702</v>
      </c>
      <c r="C3425" s="3" t="s">
        <v>3702</v>
      </c>
      <c r="D3425" s="3" t="s">
        <v>3358</v>
      </c>
    </row>
    <row r="3426" spans="1:4" x14ac:dyDescent="0.2">
      <c r="A3426" s="3">
        <v>1613</v>
      </c>
      <c r="B3426" s="3" t="s">
        <v>3703</v>
      </c>
      <c r="C3426" s="3" t="s">
        <v>3703</v>
      </c>
      <c r="D3426" s="3" t="s">
        <v>3358</v>
      </c>
    </row>
    <row r="3427" spans="1:4" x14ac:dyDescent="0.2">
      <c r="A3427" s="3">
        <v>1081</v>
      </c>
      <c r="B3427" s="3" t="s">
        <v>3704</v>
      </c>
      <c r="C3427" s="3" t="s">
        <v>3704</v>
      </c>
      <c r="D3427" s="3" t="s">
        <v>3358</v>
      </c>
    </row>
    <row r="3428" spans="1:4" x14ac:dyDescent="0.2">
      <c r="A3428" s="3">
        <v>1088</v>
      </c>
      <c r="B3428" s="3" t="s">
        <v>3705</v>
      </c>
      <c r="C3428" s="3" t="s">
        <v>3705</v>
      </c>
      <c r="D3428" s="3" t="s">
        <v>3358</v>
      </c>
    </row>
    <row r="3429" spans="1:4" x14ac:dyDescent="0.2">
      <c r="A3429" s="3">
        <v>1077</v>
      </c>
      <c r="B3429" s="3" t="s">
        <v>3706</v>
      </c>
      <c r="C3429" s="3" t="s">
        <v>3706</v>
      </c>
      <c r="D3429" s="3" t="s">
        <v>3358</v>
      </c>
    </row>
    <row r="3430" spans="1:4" x14ac:dyDescent="0.2">
      <c r="A3430" s="3">
        <v>1080</v>
      </c>
      <c r="B3430" s="3" t="s">
        <v>3707</v>
      </c>
      <c r="C3430" s="3" t="s">
        <v>3706</v>
      </c>
      <c r="D3430" s="3" t="s">
        <v>3358</v>
      </c>
    </row>
    <row r="3431" spans="1:4" x14ac:dyDescent="0.2">
      <c r="A3431" s="3">
        <v>1085</v>
      </c>
      <c r="B3431" s="3" t="s">
        <v>3708</v>
      </c>
      <c r="C3431" s="3" t="s">
        <v>3708</v>
      </c>
      <c r="D3431" s="3" t="s">
        <v>3358</v>
      </c>
    </row>
    <row r="3432" spans="1:4" x14ac:dyDescent="0.2">
      <c r="A3432" s="3">
        <v>1041</v>
      </c>
      <c r="B3432" s="3" t="s">
        <v>3709</v>
      </c>
      <c r="C3432" s="3" t="s">
        <v>3710</v>
      </c>
      <c r="D3432" s="3" t="s">
        <v>3358</v>
      </c>
    </row>
    <row r="3433" spans="1:4" x14ac:dyDescent="0.2">
      <c r="A3433" s="3">
        <v>1058</v>
      </c>
      <c r="B3433" s="3" t="s">
        <v>3711</v>
      </c>
      <c r="C3433" s="3" t="s">
        <v>3710</v>
      </c>
      <c r="D3433" s="3" t="s">
        <v>3358</v>
      </c>
    </row>
    <row r="3434" spans="1:4" x14ac:dyDescent="0.2">
      <c r="A3434" s="3">
        <v>1059</v>
      </c>
      <c r="B3434" s="3" t="s">
        <v>3712</v>
      </c>
      <c r="C3434" s="3" t="s">
        <v>3710</v>
      </c>
      <c r="D3434" s="3" t="s">
        <v>3358</v>
      </c>
    </row>
    <row r="3435" spans="1:4" x14ac:dyDescent="0.2">
      <c r="A3435" s="3">
        <v>1061</v>
      </c>
      <c r="B3435" s="3" t="s">
        <v>3713</v>
      </c>
      <c r="C3435" s="3" t="s">
        <v>3710</v>
      </c>
      <c r="D3435" s="3" t="s">
        <v>3358</v>
      </c>
    </row>
    <row r="3436" spans="1:4" x14ac:dyDescent="0.2">
      <c r="A3436" s="3">
        <v>1062</v>
      </c>
      <c r="B3436" s="3" t="s">
        <v>3714</v>
      </c>
      <c r="C3436" s="3" t="s">
        <v>3710</v>
      </c>
      <c r="D3436" s="3" t="s">
        <v>3358</v>
      </c>
    </row>
    <row r="3437" spans="1:4" x14ac:dyDescent="0.2">
      <c r="A3437" s="3">
        <v>1078</v>
      </c>
      <c r="B3437" s="3" t="s">
        <v>3715</v>
      </c>
      <c r="C3437" s="3" t="s">
        <v>3716</v>
      </c>
      <c r="D3437" s="3" t="s">
        <v>3358</v>
      </c>
    </row>
    <row r="3438" spans="1:4" x14ac:dyDescent="0.2">
      <c r="A3438" s="3">
        <v>1607</v>
      </c>
      <c r="B3438" s="3" t="s">
        <v>3717</v>
      </c>
      <c r="C3438" s="3" t="s">
        <v>3716</v>
      </c>
      <c r="D3438" s="3" t="s">
        <v>3358</v>
      </c>
    </row>
    <row r="3439" spans="1:4" x14ac:dyDescent="0.2">
      <c r="A3439" s="3">
        <v>1607</v>
      </c>
      <c r="B3439" s="3" t="s">
        <v>3718</v>
      </c>
      <c r="C3439" s="3" t="s">
        <v>3716</v>
      </c>
      <c r="D3439" s="3" t="s">
        <v>3358</v>
      </c>
    </row>
    <row r="3440" spans="1:4" x14ac:dyDescent="0.2">
      <c r="A3440" s="3">
        <v>1607</v>
      </c>
      <c r="B3440" s="3" t="s">
        <v>3719</v>
      </c>
      <c r="C3440" s="3" t="s">
        <v>3716</v>
      </c>
      <c r="D3440" s="3" t="s">
        <v>3358</v>
      </c>
    </row>
    <row r="3441" spans="1:4" x14ac:dyDescent="0.2">
      <c r="A3441" s="3">
        <v>1607</v>
      </c>
      <c r="B3441" s="3" t="s">
        <v>3720</v>
      </c>
      <c r="C3441" s="3" t="s">
        <v>3716</v>
      </c>
      <c r="D3441" s="3" t="s">
        <v>3358</v>
      </c>
    </row>
    <row r="3442" spans="1:4" x14ac:dyDescent="0.2">
      <c r="A3442" s="3">
        <v>1608</v>
      </c>
      <c r="B3442" s="3" t="s">
        <v>3721</v>
      </c>
      <c r="C3442" s="3" t="s">
        <v>3716</v>
      </c>
      <c r="D3442" s="3" t="s">
        <v>3358</v>
      </c>
    </row>
    <row r="3443" spans="1:4" x14ac:dyDescent="0.2">
      <c r="A3443" s="3">
        <v>1608</v>
      </c>
      <c r="B3443" s="3" t="s">
        <v>3722</v>
      </c>
      <c r="C3443" s="3" t="s">
        <v>3716</v>
      </c>
      <c r="D3443" s="3" t="s">
        <v>3358</v>
      </c>
    </row>
    <row r="3444" spans="1:4" x14ac:dyDescent="0.2">
      <c r="A3444" s="3">
        <v>1608</v>
      </c>
      <c r="B3444" s="3" t="s">
        <v>3723</v>
      </c>
      <c r="C3444" s="3" t="s">
        <v>3716</v>
      </c>
      <c r="D3444" s="3" t="s">
        <v>3358</v>
      </c>
    </row>
    <row r="3445" spans="1:4" x14ac:dyDescent="0.2">
      <c r="A3445" s="3">
        <v>1610</v>
      </c>
      <c r="B3445" s="3" t="s">
        <v>3724</v>
      </c>
      <c r="C3445" s="3" t="s">
        <v>3716</v>
      </c>
      <c r="D3445" s="3" t="s">
        <v>3358</v>
      </c>
    </row>
    <row r="3446" spans="1:4" x14ac:dyDescent="0.2">
      <c r="A3446" s="3">
        <v>1610</v>
      </c>
      <c r="B3446" s="3" t="s">
        <v>3725</v>
      </c>
      <c r="C3446" s="3" t="s">
        <v>3716</v>
      </c>
      <c r="D3446" s="3" t="s">
        <v>3358</v>
      </c>
    </row>
    <row r="3447" spans="1:4" x14ac:dyDescent="0.2">
      <c r="A3447" s="3">
        <v>1610</v>
      </c>
      <c r="B3447" s="3" t="s">
        <v>3726</v>
      </c>
      <c r="C3447" s="3" t="s">
        <v>3716</v>
      </c>
      <c r="D3447" s="3" t="s">
        <v>3358</v>
      </c>
    </row>
    <row r="3448" spans="1:4" x14ac:dyDescent="0.2">
      <c r="A3448" s="3">
        <v>1612</v>
      </c>
      <c r="B3448" s="3" t="s">
        <v>3727</v>
      </c>
      <c r="C3448" s="3" t="s">
        <v>3716</v>
      </c>
      <c r="D3448" s="3" t="s">
        <v>3358</v>
      </c>
    </row>
    <row r="3449" spans="1:4" x14ac:dyDescent="0.2">
      <c r="A3449" s="3">
        <v>1076</v>
      </c>
      <c r="B3449" s="3" t="s">
        <v>3728</v>
      </c>
      <c r="C3449" s="3" t="s">
        <v>3729</v>
      </c>
      <c r="D3449" s="3" t="s">
        <v>3358</v>
      </c>
    </row>
    <row r="3450" spans="1:4" x14ac:dyDescent="0.2">
      <c r="A3450" s="3">
        <v>1083</v>
      </c>
      <c r="B3450" s="3" t="s">
        <v>3730</v>
      </c>
      <c r="C3450" s="3" t="s">
        <v>3729</v>
      </c>
      <c r="D3450" s="3" t="s">
        <v>3358</v>
      </c>
    </row>
    <row r="3451" spans="1:4" x14ac:dyDescent="0.2">
      <c r="A3451" s="3">
        <v>1084</v>
      </c>
      <c r="B3451" s="3" t="s">
        <v>3731</v>
      </c>
      <c r="C3451" s="3" t="s">
        <v>3729</v>
      </c>
      <c r="D3451" s="3" t="s">
        <v>3358</v>
      </c>
    </row>
    <row r="3452" spans="1:4" x14ac:dyDescent="0.2">
      <c r="A3452" s="3">
        <v>1537</v>
      </c>
      <c r="B3452" s="3" t="s">
        <v>3732</v>
      </c>
      <c r="C3452" s="3" t="s">
        <v>3732</v>
      </c>
      <c r="D3452" s="3" t="s">
        <v>3358</v>
      </c>
    </row>
    <row r="3453" spans="1:4" x14ac:dyDescent="0.2">
      <c r="A3453" s="3">
        <v>1545</v>
      </c>
      <c r="B3453" s="3" t="s">
        <v>3733</v>
      </c>
      <c r="C3453" s="3" t="s">
        <v>3733</v>
      </c>
      <c r="D3453" s="3" t="s">
        <v>3358</v>
      </c>
    </row>
    <row r="3454" spans="1:4" x14ac:dyDescent="0.2">
      <c r="A3454" s="3">
        <v>1562</v>
      </c>
      <c r="B3454" s="3" t="s">
        <v>3734</v>
      </c>
      <c r="C3454" s="3" t="s">
        <v>3734</v>
      </c>
      <c r="D3454" s="3" t="s">
        <v>3358</v>
      </c>
    </row>
    <row r="3455" spans="1:4" x14ac:dyDescent="0.2">
      <c r="A3455" s="3">
        <v>1543</v>
      </c>
      <c r="B3455" s="3" t="s">
        <v>3735</v>
      </c>
      <c r="C3455" s="3" t="s">
        <v>3735</v>
      </c>
      <c r="D3455" s="3" t="s">
        <v>3358</v>
      </c>
    </row>
    <row r="3456" spans="1:4" x14ac:dyDescent="0.2">
      <c r="A3456" s="3">
        <v>1525</v>
      </c>
      <c r="B3456" s="3" t="s">
        <v>3736</v>
      </c>
      <c r="C3456" s="3" t="s">
        <v>3736</v>
      </c>
      <c r="D3456" s="3" t="s">
        <v>3358</v>
      </c>
    </row>
    <row r="3457" spans="1:4" x14ac:dyDescent="0.2">
      <c r="A3457" s="3">
        <v>1565</v>
      </c>
      <c r="B3457" s="3" t="s">
        <v>3737</v>
      </c>
      <c r="C3457" s="3" t="s">
        <v>3737</v>
      </c>
      <c r="D3457" s="3" t="s">
        <v>3358</v>
      </c>
    </row>
    <row r="3458" spans="1:4" x14ac:dyDescent="0.2">
      <c r="A3458" s="3">
        <v>1530</v>
      </c>
      <c r="B3458" s="3" t="s">
        <v>3738</v>
      </c>
      <c r="C3458" s="3" t="s">
        <v>3738</v>
      </c>
      <c r="D3458" s="3" t="s">
        <v>3358</v>
      </c>
    </row>
    <row r="3459" spans="1:4" x14ac:dyDescent="0.2">
      <c r="A3459" s="3">
        <v>1551</v>
      </c>
      <c r="B3459" s="3" t="s">
        <v>3739</v>
      </c>
      <c r="C3459" s="3" t="s">
        <v>3738</v>
      </c>
      <c r="D3459" s="3" t="s">
        <v>3358</v>
      </c>
    </row>
    <row r="3460" spans="1:4" x14ac:dyDescent="0.2">
      <c r="A3460" s="3">
        <v>1552</v>
      </c>
      <c r="B3460" s="3" t="s">
        <v>3740</v>
      </c>
      <c r="C3460" s="3" t="s">
        <v>3740</v>
      </c>
      <c r="D3460" s="3" t="s">
        <v>3358</v>
      </c>
    </row>
    <row r="3461" spans="1:4" x14ac:dyDescent="0.2">
      <c r="A3461" s="3">
        <v>1538</v>
      </c>
      <c r="B3461" s="3" t="s">
        <v>3741</v>
      </c>
      <c r="C3461" s="3" t="s">
        <v>3741</v>
      </c>
      <c r="D3461" s="3" t="s">
        <v>3358</v>
      </c>
    </row>
    <row r="3462" spans="1:4" x14ac:dyDescent="0.2">
      <c r="A3462" s="3">
        <v>1554</v>
      </c>
      <c r="B3462" s="3" t="s">
        <v>3742</v>
      </c>
      <c r="C3462" s="3" t="s">
        <v>3743</v>
      </c>
      <c r="D3462" s="3" t="s">
        <v>3358</v>
      </c>
    </row>
    <row r="3463" spans="1:4" x14ac:dyDescent="0.2">
      <c r="A3463" s="3">
        <v>1554</v>
      </c>
      <c r="B3463" s="3" t="s">
        <v>3744</v>
      </c>
      <c r="C3463" s="3" t="s">
        <v>3743</v>
      </c>
      <c r="D3463" s="3" t="s">
        <v>3358</v>
      </c>
    </row>
    <row r="3464" spans="1:4" x14ac:dyDescent="0.2">
      <c r="A3464" s="3">
        <v>1555</v>
      </c>
      <c r="B3464" s="3" t="s">
        <v>3743</v>
      </c>
      <c r="C3464" s="3" t="s">
        <v>3743</v>
      </c>
      <c r="D3464" s="3" t="s">
        <v>3358</v>
      </c>
    </row>
    <row r="3465" spans="1:4" x14ac:dyDescent="0.2">
      <c r="A3465" s="3">
        <v>1523</v>
      </c>
      <c r="B3465" s="3" t="s">
        <v>3745</v>
      </c>
      <c r="C3465" s="3" t="s">
        <v>3746</v>
      </c>
      <c r="D3465" s="3" t="s">
        <v>3358</v>
      </c>
    </row>
    <row r="3466" spans="1:4" x14ac:dyDescent="0.2">
      <c r="A3466" s="3">
        <v>1524</v>
      </c>
      <c r="B3466" s="3" t="s">
        <v>3747</v>
      </c>
      <c r="C3466" s="3" t="s">
        <v>3746</v>
      </c>
      <c r="D3466" s="3" t="s">
        <v>3358</v>
      </c>
    </row>
    <row r="3467" spans="1:4" x14ac:dyDescent="0.2">
      <c r="A3467" s="3">
        <v>1525</v>
      </c>
      <c r="B3467" s="3" t="s">
        <v>3748</v>
      </c>
      <c r="C3467" s="3" t="s">
        <v>3746</v>
      </c>
      <c r="D3467" s="3" t="s">
        <v>3358</v>
      </c>
    </row>
    <row r="3468" spans="1:4" x14ac:dyDescent="0.2">
      <c r="A3468" s="3">
        <v>1534</v>
      </c>
      <c r="B3468" s="3" t="s">
        <v>3749</v>
      </c>
      <c r="C3468" s="3" t="s">
        <v>3746</v>
      </c>
      <c r="D3468" s="3" t="s">
        <v>3358</v>
      </c>
    </row>
    <row r="3469" spans="1:4" x14ac:dyDescent="0.2">
      <c r="A3469" s="3">
        <v>1535</v>
      </c>
      <c r="B3469" s="3" t="s">
        <v>3750</v>
      </c>
      <c r="C3469" s="3" t="s">
        <v>3746</v>
      </c>
      <c r="D3469" s="3" t="s">
        <v>3358</v>
      </c>
    </row>
    <row r="3470" spans="1:4" x14ac:dyDescent="0.2">
      <c r="A3470" s="3">
        <v>1536</v>
      </c>
      <c r="B3470" s="3" t="s">
        <v>3751</v>
      </c>
      <c r="C3470" s="3" t="s">
        <v>3746</v>
      </c>
      <c r="D3470" s="3" t="s">
        <v>3358</v>
      </c>
    </row>
    <row r="3471" spans="1:4" x14ac:dyDescent="0.2">
      <c r="A3471" s="3">
        <v>1682</v>
      </c>
      <c r="B3471" s="3" t="s">
        <v>3752</v>
      </c>
      <c r="C3471" s="3" t="s">
        <v>3746</v>
      </c>
      <c r="D3471" s="3" t="s">
        <v>3358</v>
      </c>
    </row>
    <row r="3472" spans="1:4" x14ac:dyDescent="0.2">
      <c r="A3472" s="3">
        <v>1682</v>
      </c>
      <c r="B3472" s="3" t="s">
        <v>3753</v>
      </c>
      <c r="C3472" s="3" t="s">
        <v>3746</v>
      </c>
      <c r="D3472" s="3" t="s">
        <v>3358</v>
      </c>
    </row>
    <row r="3473" spans="1:4" x14ac:dyDescent="0.2">
      <c r="A3473" s="3">
        <v>1660</v>
      </c>
      <c r="B3473" s="3" t="s">
        <v>3754</v>
      </c>
      <c r="C3473" s="3" t="s">
        <v>3754</v>
      </c>
      <c r="D3473" s="3" t="s">
        <v>3358</v>
      </c>
    </row>
    <row r="3474" spans="1:4" x14ac:dyDescent="0.2">
      <c r="A3474" s="3">
        <v>1660</v>
      </c>
      <c r="B3474" s="3" t="s">
        <v>3755</v>
      </c>
      <c r="C3474" s="3" t="s">
        <v>3754</v>
      </c>
      <c r="D3474" s="3" t="s">
        <v>3358</v>
      </c>
    </row>
    <row r="3475" spans="1:4" x14ac:dyDescent="0.2">
      <c r="A3475" s="3">
        <v>1660</v>
      </c>
      <c r="B3475" s="3" t="s">
        <v>3756</v>
      </c>
      <c r="C3475" s="3" t="s">
        <v>3754</v>
      </c>
      <c r="D3475" s="3" t="s">
        <v>3358</v>
      </c>
    </row>
    <row r="3476" spans="1:4" x14ac:dyDescent="0.2">
      <c r="A3476" s="3">
        <v>1660</v>
      </c>
      <c r="B3476" s="3" t="s">
        <v>3757</v>
      </c>
      <c r="C3476" s="3" t="s">
        <v>3754</v>
      </c>
      <c r="D3476" s="3" t="s">
        <v>3358</v>
      </c>
    </row>
    <row r="3477" spans="1:4" x14ac:dyDescent="0.2">
      <c r="A3477" s="3">
        <v>1658</v>
      </c>
      <c r="B3477" s="3" t="s">
        <v>3758</v>
      </c>
      <c r="C3477" s="3" t="s">
        <v>3758</v>
      </c>
      <c r="D3477" s="3" t="s">
        <v>3358</v>
      </c>
    </row>
    <row r="3478" spans="1:4" x14ac:dyDescent="0.2">
      <c r="A3478" s="3">
        <v>1658</v>
      </c>
      <c r="B3478" s="3" t="s">
        <v>3759</v>
      </c>
      <c r="C3478" s="3" t="s">
        <v>3758</v>
      </c>
      <c r="D3478" s="3" t="s">
        <v>3358</v>
      </c>
    </row>
    <row r="3479" spans="1:4" x14ac:dyDescent="0.2">
      <c r="A3479" s="3">
        <v>1659</v>
      </c>
      <c r="B3479" s="3" t="s">
        <v>3760</v>
      </c>
      <c r="C3479" s="3" t="s">
        <v>3760</v>
      </c>
      <c r="D3479" s="3" t="s">
        <v>3358</v>
      </c>
    </row>
    <row r="3480" spans="1:4" x14ac:dyDescent="0.2">
      <c r="A3480" s="3">
        <v>1659</v>
      </c>
      <c r="B3480" s="3" t="s">
        <v>3761</v>
      </c>
      <c r="C3480" s="3" t="s">
        <v>3760</v>
      </c>
      <c r="D3480" s="3" t="s">
        <v>3358</v>
      </c>
    </row>
    <row r="3481" spans="1:4" x14ac:dyDescent="0.2">
      <c r="A3481" s="3">
        <v>1165</v>
      </c>
      <c r="B3481" s="3" t="s">
        <v>3762</v>
      </c>
      <c r="C3481" s="3" t="s">
        <v>3762</v>
      </c>
      <c r="D3481" s="3" t="s">
        <v>3358</v>
      </c>
    </row>
    <row r="3482" spans="1:4" x14ac:dyDescent="0.2">
      <c r="A3482" s="3">
        <v>1195</v>
      </c>
      <c r="B3482" s="3" t="s">
        <v>3763</v>
      </c>
      <c r="C3482" s="3" t="s">
        <v>3763</v>
      </c>
      <c r="D3482" s="3" t="s">
        <v>3358</v>
      </c>
    </row>
    <row r="3483" spans="1:4" x14ac:dyDescent="0.2">
      <c r="A3483" s="3">
        <v>1183</v>
      </c>
      <c r="B3483" s="3" t="s">
        <v>3764</v>
      </c>
      <c r="C3483" s="3" t="s">
        <v>3764</v>
      </c>
      <c r="D3483" s="3" t="s">
        <v>3358</v>
      </c>
    </row>
    <row r="3484" spans="1:4" x14ac:dyDescent="0.2">
      <c r="A3484" s="3">
        <v>1268</v>
      </c>
      <c r="B3484" s="3" t="s">
        <v>3765</v>
      </c>
      <c r="C3484" s="3" t="s">
        <v>3765</v>
      </c>
      <c r="D3484" s="3" t="s">
        <v>3358</v>
      </c>
    </row>
    <row r="3485" spans="1:4" x14ac:dyDescent="0.2">
      <c r="A3485" s="3">
        <v>1195</v>
      </c>
      <c r="B3485" s="3" t="s">
        <v>3766</v>
      </c>
      <c r="C3485" s="3" t="s">
        <v>3766</v>
      </c>
      <c r="D3485" s="3" t="s">
        <v>3358</v>
      </c>
    </row>
    <row r="3486" spans="1:4" x14ac:dyDescent="0.2">
      <c r="A3486" s="3">
        <v>1186</v>
      </c>
      <c r="B3486" s="3" t="s">
        <v>3767</v>
      </c>
      <c r="C3486" s="3" t="s">
        <v>3767</v>
      </c>
      <c r="D3486" s="3" t="s">
        <v>3358</v>
      </c>
    </row>
    <row r="3487" spans="1:4" x14ac:dyDescent="0.2">
      <c r="A3487" s="3">
        <v>1182</v>
      </c>
      <c r="B3487" s="3" t="s">
        <v>3768</v>
      </c>
      <c r="C3487" s="3" t="s">
        <v>3768</v>
      </c>
      <c r="D3487" s="3" t="s">
        <v>3358</v>
      </c>
    </row>
    <row r="3488" spans="1:4" x14ac:dyDescent="0.2">
      <c r="A3488" s="3">
        <v>1184</v>
      </c>
      <c r="B3488" s="3" t="s">
        <v>3769</v>
      </c>
      <c r="C3488" s="3" t="s">
        <v>3769</v>
      </c>
      <c r="D3488" s="3" t="s">
        <v>3358</v>
      </c>
    </row>
    <row r="3489" spans="1:4" x14ac:dyDescent="0.2">
      <c r="A3489" s="3">
        <v>1185</v>
      </c>
      <c r="B3489" s="3" t="s">
        <v>3770</v>
      </c>
      <c r="C3489" s="3" t="s">
        <v>3770</v>
      </c>
      <c r="D3489" s="3" t="s">
        <v>3358</v>
      </c>
    </row>
    <row r="3490" spans="1:4" x14ac:dyDescent="0.2">
      <c r="A3490" s="3">
        <v>1166</v>
      </c>
      <c r="B3490" s="3" t="s">
        <v>3771</v>
      </c>
      <c r="C3490" s="3" t="s">
        <v>3771</v>
      </c>
      <c r="D3490" s="3" t="s">
        <v>3358</v>
      </c>
    </row>
    <row r="3491" spans="1:4" x14ac:dyDescent="0.2">
      <c r="A3491" s="3">
        <v>1180</v>
      </c>
      <c r="B3491" s="3" t="s">
        <v>3772</v>
      </c>
      <c r="C3491" s="3" t="s">
        <v>3772</v>
      </c>
      <c r="D3491" s="3" t="s">
        <v>3358</v>
      </c>
    </row>
    <row r="3492" spans="1:4" x14ac:dyDescent="0.2">
      <c r="A3492" s="3">
        <v>1180</v>
      </c>
      <c r="B3492" s="3" t="s">
        <v>3773</v>
      </c>
      <c r="C3492" s="3" t="s">
        <v>3773</v>
      </c>
      <c r="D3492" s="3" t="s">
        <v>3358</v>
      </c>
    </row>
    <row r="3493" spans="1:4" x14ac:dyDescent="0.2">
      <c r="A3493" s="3">
        <v>1184</v>
      </c>
      <c r="B3493" s="3" t="s">
        <v>3774</v>
      </c>
      <c r="C3493" s="3" t="s">
        <v>3774</v>
      </c>
      <c r="D3493" s="3" t="s">
        <v>3358</v>
      </c>
    </row>
    <row r="3494" spans="1:4" x14ac:dyDescent="0.2">
      <c r="A3494" s="3">
        <v>1342</v>
      </c>
      <c r="B3494" s="3" t="s">
        <v>3775</v>
      </c>
      <c r="C3494" s="3" t="s">
        <v>3776</v>
      </c>
      <c r="D3494" s="3" t="s">
        <v>3358</v>
      </c>
    </row>
    <row r="3495" spans="1:4" x14ac:dyDescent="0.2">
      <c r="A3495" s="3">
        <v>1344</v>
      </c>
      <c r="B3495" s="3" t="s">
        <v>3776</v>
      </c>
      <c r="C3495" s="3" t="s">
        <v>3776</v>
      </c>
      <c r="D3495" s="3" t="s">
        <v>3358</v>
      </c>
    </row>
    <row r="3496" spans="1:4" x14ac:dyDescent="0.2">
      <c r="A3496" s="3">
        <v>1346</v>
      </c>
      <c r="B3496" s="3" t="s">
        <v>3777</v>
      </c>
      <c r="C3496" s="3" t="s">
        <v>3776</v>
      </c>
      <c r="D3496" s="3" t="s">
        <v>3358</v>
      </c>
    </row>
    <row r="3497" spans="1:4" x14ac:dyDescent="0.2">
      <c r="A3497" s="3">
        <v>1341</v>
      </c>
      <c r="B3497" s="3" t="s">
        <v>3778</v>
      </c>
      <c r="C3497" s="3" t="s">
        <v>3779</v>
      </c>
      <c r="D3497" s="3" t="s">
        <v>3358</v>
      </c>
    </row>
    <row r="3498" spans="1:4" x14ac:dyDescent="0.2">
      <c r="A3498" s="3">
        <v>1347</v>
      </c>
      <c r="B3498" s="3" t="s">
        <v>3780</v>
      </c>
      <c r="C3498" s="3" t="s">
        <v>3779</v>
      </c>
      <c r="D3498" s="3" t="s">
        <v>3358</v>
      </c>
    </row>
    <row r="3499" spans="1:4" x14ac:dyDescent="0.2">
      <c r="A3499" s="3">
        <v>1347</v>
      </c>
      <c r="B3499" s="3" t="s">
        <v>3781</v>
      </c>
      <c r="C3499" s="3" t="s">
        <v>3779</v>
      </c>
      <c r="D3499" s="3" t="s">
        <v>3358</v>
      </c>
    </row>
    <row r="3500" spans="1:4" x14ac:dyDescent="0.2">
      <c r="A3500" s="3">
        <v>1348</v>
      </c>
      <c r="B3500" s="3" t="s">
        <v>3782</v>
      </c>
      <c r="C3500" s="3" t="s">
        <v>3779</v>
      </c>
      <c r="D3500" s="3" t="s">
        <v>3358</v>
      </c>
    </row>
    <row r="3501" spans="1:4" x14ac:dyDescent="0.2">
      <c r="A3501" s="3">
        <v>1343</v>
      </c>
      <c r="B3501" s="3" t="s">
        <v>3783</v>
      </c>
      <c r="C3501" s="3" t="s">
        <v>3784</v>
      </c>
      <c r="D3501" s="3" t="s">
        <v>3358</v>
      </c>
    </row>
    <row r="3502" spans="1:4" x14ac:dyDescent="0.2">
      <c r="A3502" s="3">
        <v>1345</v>
      </c>
      <c r="B3502" s="3" t="s">
        <v>3784</v>
      </c>
      <c r="C3502" s="3" t="s">
        <v>3784</v>
      </c>
      <c r="D3502" s="3" t="s">
        <v>3358</v>
      </c>
    </row>
    <row r="3503" spans="1:4" x14ac:dyDescent="0.2">
      <c r="A3503" s="3">
        <v>1345</v>
      </c>
      <c r="B3503" s="3" t="s">
        <v>3785</v>
      </c>
      <c r="C3503" s="3" t="s">
        <v>3784</v>
      </c>
      <c r="D3503" s="3" t="s">
        <v>3358</v>
      </c>
    </row>
    <row r="3504" spans="1:4" x14ac:dyDescent="0.2">
      <c r="A3504" s="3">
        <v>1801</v>
      </c>
      <c r="B3504" s="3" t="s">
        <v>3786</v>
      </c>
      <c r="C3504" s="3" t="s">
        <v>3787</v>
      </c>
      <c r="D3504" s="3" t="s">
        <v>3358</v>
      </c>
    </row>
    <row r="3505" spans="1:4" x14ac:dyDescent="0.2">
      <c r="A3505" s="3">
        <v>1803</v>
      </c>
      <c r="B3505" s="3" t="s">
        <v>3787</v>
      </c>
      <c r="C3505" s="3" t="s">
        <v>3787</v>
      </c>
      <c r="D3505" s="3" t="s">
        <v>3358</v>
      </c>
    </row>
    <row r="3506" spans="1:4" x14ac:dyDescent="0.2">
      <c r="A3506" s="3">
        <v>1802</v>
      </c>
      <c r="B3506" s="3" t="s">
        <v>3788</v>
      </c>
      <c r="C3506" s="3" t="s">
        <v>3788</v>
      </c>
      <c r="D3506" s="3" t="s">
        <v>3358</v>
      </c>
    </row>
    <row r="3507" spans="1:4" x14ac:dyDescent="0.2">
      <c r="A3507" s="3">
        <v>1804</v>
      </c>
      <c r="B3507" s="3" t="s">
        <v>3789</v>
      </c>
      <c r="C3507" s="3" t="s">
        <v>3789</v>
      </c>
      <c r="D3507" s="3" t="s">
        <v>3358</v>
      </c>
    </row>
    <row r="3508" spans="1:4" x14ac:dyDescent="0.2">
      <c r="A3508" s="3">
        <v>1808</v>
      </c>
      <c r="B3508" s="3" t="s">
        <v>3790</v>
      </c>
      <c r="C3508" s="3" t="s">
        <v>3789</v>
      </c>
      <c r="D3508" s="3" t="s">
        <v>3358</v>
      </c>
    </row>
    <row r="3509" spans="1:4" x14ac:dyDescent="0.2">
      <c r="A3509" s="3">
        <v>1809</v>
      </c>
      <c r="B3509" s="3" t="s">
        <v>3791</v>
      </c>
      <c r="C3509" s="3" t="s">
        <v>3789</v>
      </c>
      <c r="D3509" s="3" t="s">
        <v>3358</v>
      </c>
    </row>
    <row r="3510" spans="1:4" x14ac:dyDescent="0.2">
      <c r="A3510" s="3">
        <v>1805</v>
      </c>
      <c r="B3510" s="3" t="s">
        <v>3792</v>
      </c>
      <c r="C3510" s="3" t="s">
        <v>3792</v>
      </c>
      <c r="D3510" s="3" t="s">
        <v>3358</v>
      </c>
    </row>
    <row r="3511" spans="1:4" x14ac:dyDescent="0.2">
      <c r="A3511" s="3">
        <v>1815</v>
      </c>
      <c r="B3511" s="3" t="s">
        <v>3793</v>
      </c>
      <c r="C3511" s="3" t="s">
        <v>3794</v>
      </c>
      <c r="D3511" s="3" t="s">
        <v>3358</v>
      </c>
    </row>
    <row r="3512" spans="1:4" x14ac:dyDescent="0.2">
      <c r="A3512" s="3">
        <v>1816</v>
      </c>
      <c r="B3512" s="3" t="s">
        <v>3795</v>
      </c>
      <c r="C3512" s="3" t="s">
        <v>3794</v>
      </c>
      <c r="D3512" s="3" t="s">
        <v>3358</v>
      </c>
    </row>
    <row r="3513" spans="1:4" x14ac:dyDescent="0.2">
      <c r="A3513" s="3">
        <v>1817</v>
      </c>
      <c r="B3513" s="3" t="s">
        <v>3796</v>
      </c>
      <c r="C3513" s="3" t="s">
        <v>3794</v>
      </c>
      <c r="D3513" s="3" t="s">
        <v>3358</v>
      </c>
    </row>
    <row r="3514" spans="1:4" x14ac:dyDescent="0.2">
      <c r="A3514" s="3">
        <v>1820</v>
      </c>
      <c r="B3514" s="3" t="s">
        <v>3794</v>
      </c>
      <c r="C3514" s="3" t="s">
        <v>3794</v>
      </c>
      <c r="D3514" s="3" t="s">
        <v>3358</v>
      </c>
    </row>
    <row r="3515" spans="1:4" x14ac:dyDescent="0.2">
      <c r="A3515" s="3">
        <v>1820</v>
      </c>
      <c r="B3515" s="3" t="s">
        <v>3797</v>
      </c>
      <c r="C3515" s="3" t="s">
        <v>3794</v>
      </c>
      <c r="D3515" s="3" t="s">
        <v>3358</v>
      </c>
    </row>
    <row r="3516" spans="1:4" x14ac:dyDescent="0.2">
      <c r="A3516" s="3">
        <v>1822</v>
      </c>
      <c r="B3516" s="3" t="s">
        <v>3798</v>
      </c>
      <c r="C3516" s="3" t="s">
        <v>3794</v>
      </c>
      <c r="D3516" s="3" t="s">
        <v>3358</v>
      </c>
    </row>
    <row r="3517" spans="1:4" x14ac:dyDescent="0.2">
      <c r="A3517" s="3">
        <v>1823</v>
      </c>
      <c r="B3517" s="3" t="s">
        <v>3799</v>
      </c>
      <c r="C3517" s="3" t="s">
        <v>3794</v>
      </c>
      <c r="D3517" s="3" t="s">
        <v>3358</v>
      </c>
    </row>
    <row r="3518" spans="1:4" x14ac:dyDescent="0.2">
      <c r="A3518" s="3">
        <v>1824</v>
      </c>
      <c r="B3518" s="3" t="s">
        <v>3800</v>
      </c>
      <c r="C3518" s="3" t="s">
        <v>3794</v>
      </c>
      <c r="D3518" s="3" t="s">
        <v>3358</v>
      </c>
    </row>
    <row r="3519" spans="1:4" x14ac:dyDescent="0.2">
      <c r="A3519" s="3">
        <v>1832</v>
      </c>
      <c r="B3519" s="3" t="s">
        <v>3801</v>
      </c>
      <c r="C3519" s="3" t="s">
        <v>3794</v>
      </c>
      <c r="D3519" s="3" t="s">
        <v>3358</v>
      </c>
    </row>
    <row r="3520" spans="1:4" x14ac:dyDescent="0.2">
      <c r="A3520" s="3">
        <v>1832</v>
      </c>
      <c r="B3520" s="3" t="s">
        <v>3802</v>
      </c>
      <c r="C3520" s="3" t="s">
        <v>3794</v>
      </c>
      <c r="D3520" s="3" t="s">
        <v>3358</v>
      </c>
    </row>
    <row r="3521" spans="1:4" x14ac:dyDescent="0.2">
      <c r="A3521" s="3">
        <v>1833</v>
      </c>
      <c r="B3521" s="3" t="s">
        <v>3803</v>
      </c>
      <c r="C3521" s="3" t="s">
        <v>3794</v>
      </c>
      <c r="D3521" s="3" t="s">
        <v>3358</v>
      </c>
    </row>
    <row r="3522" spans="1:4" x14ac:dyDescent="0.2">
      <c r="A3522" s="3">
        <v>1814</v>
      </c>
      <c r="B3522" s="3" t="s">
        <v>3804</v>
      </c>
      <c r="C3522" s="3" t="s">
        <v>3804</v>
      </c>
      <c r="D3522" s="3" t="s">
        <v>3358</v>
      </c>
    </row>
    <row r="3523" spans="1:4" x14ac:dyDescent="0.2">
      <c r="A3523" s="3">
        <v>1800</v>
      </c>
      <c r="B3523" s="3" t="s">
        <v>3805</v>
      </c>
      <c r="C3523" s="3" t="s">
        <v>3805</v>
      </c>
      <c r="D3523" s="3" t="s">
        <v>3358</v>
      </c>
    </row>
    <row r="3524" spans="1:4" x14ac:dyDescent="0.2">
      <c r="A3524" s="3">
        <v>1820</v>
      </c>
      <c r="B3524" s="3" t="s">
        <v>3806</v>
      </c>
      <c r="C3524" s="3" t="s">
        <v>3806</v>
      </c>
      <c r="D3524" s="3" t="s">
        <v>3358</v>
      </c>
    </row>
    <row r="3525" spans="1:4" x14ac:dyDescent="0.2">
      <c r="A3525" s="3">
        <v>1806</v>
      </c>
      <c r="B3525" s="3" t="s">
        <v>3807</v>
      </c>
      <c r="C3525" s="3" t="s">
        <v>3808</v>
      </c>
      <c r="D3525" s="3" t="s">
        <v>3358</v>
      </c>
    </row>
    <row r="3526" spans="1:4" x14ac:dyDescent="0.2">
      <c r="A3526" s="3">
        <v>1807</v>
      </c>
      <c r="B3526" s="3" t="s">
        <v>3809</v>
      </c>
      <c r="C3526" s="3" t="s">
        <v>3808</v>
      </c>
      <c r="D3526" s="3" t="s">
        <v>3358</v>
      </c>
    </row>
    <row r="3527" spans="1:4" x14ac:dyDescent="0.2">
      <c r="A3527" s="3">
        <v>1432</v>
      </c>
      <c r="B3527" s="3" t="s">
        <v>3810</v>
      </c>
      <c r="C3527" s="3" t="s">
        <v>3810</v>
      </c>
      <c r="D3527" s="3" t="s">
        <v>3358</v>
      </c>
    </row>
    <row r="3528" spans="1:4" x14ac:dyDescent="0.2">
      <c r="A3528" s="3">
        <v>1407</v>
      </c>
      <c r="B3528" s="3" t="s">
        <v>3811</v>
      </c>
      <c r="C3528" s="3" t="s">
        <v>3811</v>
      </c>
      <c r="D3528" s="3" t="s">
        <v>3358</v>
      </c>
    </row>
    <row r="3529" spans="1:4" x14ac:dyDescent="0.2">
      <c r="A3529" s="3">
        <v>1436</v>
      </c>
      <c r="B3529" s="3" t="s">
        <v>3812</v>
      </c>
      <c r="C3529" s="3" t="s">
        <v>3812</v>
      </c>
      <c r="D3529" s="3" t="s">
        <v>3358</v>
      </c>
    </row>
    <row r="3530" spans="1:4" x14ac:dyDescent="0.2">
      <c r="A3530" s="3">
        <v>1443</v>
      </c>
      <c r="B3530" s="3" t="s">
        <v>3813</v>
      </c>
      <c r="C3530" s="3" t="s">
        <v>3813</v>
      </c>
      <c r="D3530" s="3" t="s">
        <v>3358</v>
      </c>
    </row>
    <row r="3531" spans="1:4" x14ac:dyDescent="0.2">
      <c r="A3531" s="3">
        <v>1443</v>
      </c>
      <c r="B3531" s="3" t="s">
        <v>3814</v>
      </c>
      <c r="C3531" s="3" t="s">
        <v>3813</v>
      </c>
      <c r="D3531" s="3" t="s">
        <v>3358</v>
      </c>
    </row>
    <row r="3532" spans="1:4" x14ac:dyDescent="0.2">
      <c r="A3532" s="3">
        <v>1443</v>
      </c>
      <c r="B3532" s="3" t="s">
        <v>3815</v>
      </c>
      <c r="C3532" s="3" t="s">
        <v>3813</v>
      </c>
      <c r="D3532" s="3" t="s">
        <v>3358</v>
      </c>
    </row>
    <row r="3533" spans="1:4" x14ac:dyDescent="0.2">
      <c r="A3533" s="3">
        <v>1464</v>
      </c>
      <c r="B3533" s="3" t="s">
        <v>3816</v>
      </c>
      <c r="C3533" s="3" t="s">
        <v>3816</v>
      </c>
      <c r="D3533" s="3" t="s">
        <v>3358</v>
      </c>
    </row>
    <row r="3534" spans="1:4" x14ac:dyDescent="0.2">
      <c r="A3534" s="3">
        <v>1464</v>
      </c>
      <c r="B3534" s="3" t="s">
        <v>3817</v>
      </c>
      <c r="C3534" s="3" t="s">
        <v>3817</v>
      </c>
      <c r="D3534" s="3" t="s">
        <v>3358</v>
      </c>
    </row>
    <row r="3535" spans="1:4" x14ac:dyDescent="0.2">
      <c r="A3535" s="3">
        <v>1400</v>
      </c>
      <c r="B3535" s="3" t="s">
        <v>3818</v>
      </c>
      <c r="C3535" s="3" t="s">
        <v>3818</v>
      </c>
      <c r="D3535" s="3" t="s">
        <v>3358</v>
      </c>
    </row>
    <row r="3536" spans="1:4" x14ac:dyDescent="0.2">
      <c r="A3536" s="3">
        <v>1406</v>
      </c>
      <c r="B3536" s="3" t="s">
        <v>3819</v>
      </c>
      <c r="C3536" s="3" t="s">
        <v>3819</v>
      </c>
      <c r="D3536" s="3" t="s">
        <v>3358</v>
      </c>
    </row>
    <row r="3537" spans="1:4" x14ac:dyDescent="0.2">
      <c r="A3537" s="3">
        <v>1404</v>
      </c>
      <c r="B3537" s="3" t="s">
        <v>3820</v>
      </c>
      <c r="C3537" s="3" t="s">
        <v>3820</v>
      </c>
      <c r="D3537" s="3" t="s">
        <v>3358</v>
      </c>
    </row>
    <row r="3538" spans="1:4" x14ac:dyDescent="0.2">
      <c r="A3538" s="3">
        <v>1415</v>
      </c>
      <c r="B3538" s="3" t="s">
        <v>3821</v>
      </c>
      <c r="C3538" s="3" t="s">
        <v>3821</v>
      </c>
      <c r="D3538" s="3" t="s">
        <v>3358</v>
      </c>
    </row>
    <row r="3539" spans="1:4" x14ac:dyDescent="0.2">
      <c r="A3539" s="3">
        <v>1407</v>
      </c>
      <c r="B3539" s="3" t="s">
        <v>3822</v>
      </c>
      <c r="C3539" s="3" t="s">
        <v>3822</v>
      </c>
      <c r="D3539" s="3" t="s">
        <v>3358</v>
      </c>
    </row>
    <row r="3540" spans="1:4" x14ac:dyDescent="0.2">
      <c r="A3540" s="3">
        <v>1407</v>
      </c>
      <c r="B3540" s="3" t="s">
        <v>3823</v>
      </c>
      <c r="C3540" s="3" t="s">
        <v>3822</v>
      </c>
      <c r="D3540" s="3" t="s">
        <v>3358</v>
      </c>
    </row>
    <row r="3541" spans="1:4" x14ac:dyDescent="0.2">
      <c r="A3541" s="3">
        <v>1407</v>
      </c>
      <c r="B3541" s="3" t="s">
        <v>3824</v>
      </c>
      <c r="C3541" s="3" t="s">
        <v>3822</v>
      </c>
      <c r="D3541" s="3" t="s">
        <v>3358</v>
      </c>
    </row>
    <row r="3542" spans="1:4" x14ac:dyDescent="0.2">
      <c r="A3542" s="3">
        <v>1408</v>
      </c>
      <c r="B3542" s="3" t="s">
        <v>3825</v>
      </c>
      <c r="C3542" s="3" t="s">
        <v>3822</v>
      </c>
      <c r="D3542" s="3" t="s">
        <v>3358</v>
      </c>
    </row>
    <row r="3543" spans="1:4" x14ac:dyDescent="0.2">
      <c r="A3543" s="3">
        <v>1434</v>
      </c>
      <c r="B3543" s="3" t="s">
        <v>3826</v>
      </c>
      <c r="C3543" s="3" t="s">
        <v>3827</v>
      </c>
      <c r="D3543" s="3" t="s">
        <v>3358</v>
      </c>
    </row>
    <row r="3544" spans="1:4" x14ac:dyDescent="0.2">
      <c r="A3544" s="3">
        <v>1438</v>
      </c>
      <c r="B3544" s="3" t="s">
        <v>3828</v>
      </c>
      <c r="C3544" s="3" t="s">
        <v>3828</v>
      </c>
      <c r="D3544" s="3" t="s">
        <v>3358</v>
      </c>
    </row>
    <row r="3545" spans="1:4" x14ac:dyDescent="0.2">
      <c r="A3545" s="3">
        <v>1415</v>
      </c>
      <c r="B3545" s="3" t="s">
        <v>3829</v>
      </c>
      <c r="C3545" s="3" t="s">
        <v>3829</v>
      </c>
      <c r="D3545" s="3" t="s">
        <v>3358</v>
      </c>
    </row>
    <row r="3546" spans="1:4" x14ac:dyDescent="0.2">
      <c r="A3546" s="3">
        <v>1442</v>
      </c>
      <c r="B3546" s="3" t="s">
        <v>3830</v>
      </c>
      <c r="C3546" s="3" t="s">
        <v>3830</v>
      </c>
      <c r="D3546" s="3" t="s">
        <v>3358</v>
      </c>
    </row>
    <row r="3547" spans="1:4" x14ac:dyDescent="0.2">
      <c r="A3547" s="3">
        <v>1047</v>
      </c>
      <c r="B3547" s="3" t="s">
        <v>3831</v>
      </c>
      <c r="C3547" s="3" t="s">
        <v>3831</v>
      </c>
      <c r="D3547" s="3" t="s">
        <v>3358</v>
      </c>
    </row>
    <row r="3548" spans="1:4" x14ac:dyDescent="0.2">
      <c r="A3548" s="3">
        <v>1430</v>
      </c>
      <c r="B3548" s="3" t="s">
        <v>3832</v>
      </c>
      <c r="C3548" s="3" t="s">
        <v>3832</v>
      </c>
      <c r="D3548" s="3" t="s">
        <v>3358</v>
      </c>
    </row>
    <row r="3549" spans="1:4" x14ac:dyDescent="0.2">
      <c r="A3549" s="3">
        <v>1413</v>
      </c>
      <c r="B3549" s="3" t="s">
        <v>3833</v>
      </c>
      <c r="C3549" s="3" t="s">
        <v>3833</v>
      </c>
      <c r="D3549" s="3" t="s">
        <v>3358</v>
      </c>
    </row>
    <row r="3550" spans="1:4" x14ac:dyDescent="0.2">
      <c r="A3550" s="3">
        <v>1405</v>
      </c>
      <c r="B3550" s="3" t="s">
        <v>3834</v>
      </c>
      <c r="C3550" s="3" t="s">
        <v>3834</v>
      </c>
      <c r="D3550" s="3" t="s">
        <v>3358</v>
      </c>
    </row>
    <row r="3551" spans="1:4" x14ac:dyDescent="0.2">
      <c r="A3551" s="3">
        <v>1463</v>
      </c>
      <c r="B3551" s="3" t="s">
        <v>3835</v>
      </c>
      <c r="C3551" s="3" t="s">
        <v>3835</v>
      </c>
      <c r="D3551" s="3" t="s">
        <v>3358</v>
      </c>
    </row>
    <row r="3552" spans="1:4" x14ac:dyDescent="0.2">
      <c r="A3552" s="3">
        <v>1433</v>
      </c>
      <c r="B3552" s="3" t="s">
        <v>3836</v>
      </c>
      <c r="C3552" s="3" t="s">
        <v>3836</v>
      </c>
      <c r="D3552" s="3" t="s">
        <v>3358</v>
      </c>
    </row>
    <row r="3553" spans="1:4" x14ac:dyDescent="0.2">
      <c r="A3553" s="3">
        <v>1437</v>
      </c>
      <c r="B3553" s="3" t="s">
        <v>3837</v>
      </c>
      <c r="C3553" s="3" t="s">
        <v>3837</v>
      </c>
      <c r="D3553" s="3" t="s">
        <v>3358</v>
      </c>
    </row>
    <row r="3554" spans="1:4" x14ac:dyDescent="0.2">
      <c r="A3554" s="3">
        <v>1436</v>
      </c>
      <c r="B3554" s="3" t="s">
        <v>3838</v>
      </c>
      <c r="C3554" s="3" t="s">
        <v>3838</v>
      </c>
      <c r="D3554" s="3" t="s">
        <v>3358</v>
      </c>
    </row>
    <row r="3555" spans="1:4" x14ac:dyDescent="0.2">
      <c r="A3555" s="3">
        <v>1412</v>
      </c>
      <c r="B3555" s="3" t="s">
        <v>3839</v>
      </c>
      <c r="C3555" s="3" t="s">
        <v>3839</v>
      </c>
      <c r="D3555" s="3" t="s">
        <v>3358</v>
      </c>
    </row>
    <row r="3556" spans="1:4" x14ac:dyDescent="0.2">
      <c r="A3556" s="3">
        <v>1441</v>
      </c>
      <c r="B3556" s="3" t="s">
        <v>3840</v>
      </c>
      <c r="C3556" s="3" t="s">
        <v>3840</v>
      </c>
      <c r="D3556" s="3" t="s">
        <v>3358</v>
      </c>
    </row>
    <row r="3557" spans="1:4" x14ac:dyDescent="0.2">
      <c r="A3557" s="3">
        <v>1412</v>
      </c>
      <c r="B3557" s="3" t="s">
        <v>3841</v>
      </c>
      <c r="C3557" s="3" t="s">
        <v>3841</v>
      </c>
      <c r="D3557" s="3" t="s">
        <v>3358</v>
      </c>
    </row>
    <row r="3558" spans="1:4" x14ac:dyDescent="0.2">
      <c r="A3558" s="3">
        <v>1404</v>
      </c>
      <c r="B3558" s="3" t="s">
        <v>3842</v>
      </c>
      <c r="C3558" s="3" t="s">
        <v>3842</v>
      </c>
      <c r="D3558" s="3" t="s">
        <v>3358</v>
      </c>
    </row>
    <row r="3559" spans="1:4" x14ac:dyDescent="0.2">
      <c r="A3559" s="3">
        <v>1431</v>
      </c>
      <c r="B3559" s="3" t="s">
        <v>3843</v>
      </c>
      <c r="C3559" s="3" t="s">
        <v>3843</v>
      </c>
      <c r="D3559" s="3" t="s">
        <v>3358</v>
      </c>
    </row>
    <row r="3560" spans="1:4" x14ac:dyDescent="0.2">
      <c r="A3560" s="3">
        <v>1400</v>
      </c>
      <c r="B3560" s="3" t="s">
        <v>3844</v>
      </c>
      <c r="C3560" s="3" t="s">
        <v>3844</v>
      </c>
      <c r="D3560" s="3" t="s">
        <v>3358</v>
      </c>
    </row>
    <row r="3561" spans="1:4" x14ac:dyDescent="0.2">
      <c r="A3561" s="3">
        <v>1432</v>
      </c>
      <c r="B3561" s="3" t="s">
        <v>3845</v>
      </c>
      <c r="C3561" s="3" t="s">
        <v>3844</v>
      </c>
      <c r="D3561" s="3" t="s">
        <v>3358</v>
      </c>
    </row>
    <row r="3562" spans="1:4" x14ac:dyDescent="0.2">
      <c r="A3562" s="3">
        <v>1462</v>
      </c>
      <c r="B3562" s="3" t="s">
        <v>3846</v>
      </c>
      <c r="C3562" s="3" t="s">
        <v>3846</v>
      </c>
      <c r="D3562" s="3" t="s">
        <v>3358</v>
      </c>
    </row>
    <row r="3563" spans="1:4" x14ac:dyDescent="0.2">
      <c r="A3563" s="3">
        <v>3900</v>
      </c>
      <c r="B3563" s="3" t="s">
        <v>3847</v>
      </c>
      <c r="C3563" s="3" t="s">
        <v>3848</v>
      </c>
      <c r="D3563" s="3" t="s">
        <v>3849</v>
      </c>
    </row>
    <row r="3564" spans="1:4" x14ac:dyDescent="0.2">
      <c r="A3564" s="3">
        <v>3900</v>
      </c>
      <c r="B3564" s="3" t="s">
        <v>3850</v>
      </c>
      <c r="C3564" s="3" t="s">
        <v>3848</v>
      </c>
      <c r="D3564" s="3" t="s">
        <v>3849</v>
      </c>
    </row>
    <row r="3565" spans="1:4" x14ac:dyDescent="0.2">
      <c r="A3565" s="3">
        <v>3900</v>
      </c>
      <c r="B3565" s="3" t="s">
        <v>3851</v>
      </c>
      <c r="C3565" s="3" t="s">
        <v>3848</v>
      </c>
      <c r="D3565" s="3" t="s">
        <v>3849</v>
      </c>
    </row>
    <row r="3566" spans="1:4" x14ac:dyDescent="0.2">
      <c r="A3566" s="3">
        <v>3902</v>
      </c>
      <c r="B3566" s="3" t="s">
        <v>3852</v>
      </c>
      <c r="C3566" s="3" t="s">
        <v>3848</v>
      </c>
      <c r="D3566" s="3" t="s">
        <v>3849</v>
      </c>
    </row>
    <row r="3567" spans="1:4" x14ac:dyDescent="0.2">
      <c r="A3567" s="3">
        <v>3939</v>
      </c>
      <c r="B3567" s="3" t="s">
        <v>3853</v>
      </c>
      <c r="C3567" s="3" t="s">
        <v>3853</v>
      </c>
      <c r="D3567" s="3" t="s">
        <v>3849</v>
      </c>
    </row>
    <row r="3568" spans="1:4" x14ac:dyDescent="0.2">
      <c r="A3568" s="3">
        <v>3903</v>
      </c>
      <c r="B3568" s="3" t="s">
        <v>3854</v>
      </c>
      <c r="C3568" s="3" t="s">
        <v>3855</v>
      </c>
      <c r="D3568" s="3" t="s">
        <v>3849</v>
      </c>
    </row>
    <row r="3569" spans="1:4" x14ac:dyDescent="0.2">
      <c r="A3569" s="3">
        <v>3903</v>
      </c>
      <c r="B3569" s="3" t="s">
        <v>3856</v>
      </c>
      <c r="C3569" s="3" t="s">
        <v>3855</v>
      </c>
      <c r="D3569" s="3" t="s">
        <v>3849</v>
      </c>
    </row>
    <row r="3570" spans="1:4" x14ac:dyDescent="0.2">
      <c r="A3570" s="3">
        <v>3904</v>
      </c>
      <c r="B3570" s="3" t="s">
        <v>3855</v>
      </c>
      <c r="C3570" s="3" t="s">
        <v>3855</v>
      </c>
      <c r="D3570" s="3" t="s">
        <v>3849</v>
      </c>
    </row>
    <row r="3571" spans="1:4" x14ac:dyDescent="0.2">
      <c r="A3571" s="3">
        <v>3914</v>
      </c>
      <c r="B3571" s="3" t="s">
        <v>3857</v>
      </c>
      <c r="C3571" s="3" t="s">
        <v>3855</v>
      </c>
      <c r="D3571" s="3" t="s">
        <v>3849</v>
      </c>
    </row>
    <row r="3572" spans="1:4" x14ac:dyDescent="0.2">
      <c r="A3572" s="3">
        <v>3914</v>
      </c>
      <c r="B3572" s="3" t="s">
        <v>3858</v>
      </c>
      <c r="C3572" s="3" t="s">
        <v>3855</v>
      </c>
      <c r="D3572" s="3" t="s">
        <v>3849</v>
      </c>
    </row>
    <row r="3573" spans="1:4" x14ac:dyDescent="0.2">
      <c r="A3573" s="3">
        <v>3901</v>
      </c>
      <c r="B3573" s="3" t="s">
        <v>3859</v>
      </c>
      <c r="C3573" s="3" t="s">
        <v>3860</v>
      </c>
      <c r="D3573" s="3" t="s">
        <v>3849</v>
      </c>
    </row>
    <row r="3574" spans="1:4" x14ac:dyDescent="0.2">
      <c r="A3574" s="3">
        <v>3911</v>
      </c>
      <c r="B3574" s="3" t="s">
        <v>3860</v>
      </c>
      <c r="C3574" s="3" t="s">
        <v>3860</v>
      </c>
      <c r="D3574" s="3" t="s">
        <v>3849</v>
      </c>
    </row>
    <row r="3575" spans="1:4" x14ac:dyDescent="0.2">
      <c r="A3575" s="3">
        <v>3907</v>
      </c>
      <c r="B3575" s="3" t="s">
        <v>3861</v>
      </c>
      <c r="C3575" s="3" t="s">
        <v>3862</v>
      </c>
      <c r="D3575" s="3" t="s">
        <v>3849</v>
      </c>
    </row>
    <row r="3576" spans="1:4" x14ac:dyDescent="0.2">
      <c r="A3576" s="3">
        <v>3907</v>
      </c>
      <c r="B3576" s="3" t="s">
        <v>3863</v>
      </c>
      <c r="C3576" s="3" t="s">
        <v>3862</v>
      </c>
      <c r="D3576" s="3" t="s">
        <v>3849</v>
      </c>
    </row>
    <row r="3577" spans="1:4" x14ac:dyDescent="0.2">
      <c r="A3577" s="3">
        <v>3907</v>
      </c>
      <c r="B3577" s="3" t="s">
        <v>3864</v>
      </c>
      <c r="C3577" s="3" t="s">
        <v>3862</v>
      </c>
      <c r="D3577" s="3" t="s">
        <v>3849</v>
      </c>
    </row>
    <row r="3578" spans="1:4" x14ac:dyDescent="0.2">
      <c r="A3578" s="3">
        <v>3912</v>
      </c>
      <c r="B3578" s="3" t="s">
        <v>3865</v>
      </c>
      <c r="C3578" s="3" t="s">
        <v>3865</v>
      </c>
      <c r="D3578" s="3" t="s">
        <v>3849</v>
      </c>
    </row>
    <row r="3579" spans="1:4" x14ac:dyDescent="0.2">
      <c r="A3579" s="3">
        <v>3913</v>
      </c>
      <c r="B3579" s="3" t="s">
        <v>3866</v>
      </c>
      <c r="C3579" s="3" t="s">
        <v>3865</v>
      </c>
      <c r="D3579" s="3" t="s">
        <v>3849</v>
      </c>
    </row>
    <row r="3580" spans="1:4" x14ac:dyDescent="0.2">
      <c r="A3580" s="3">
        <v>3907</v>
      </c>
      <c r="B3580" s="3" t="s">
        <v>3867</v>
      </c>
      <c r="C3580" s="3" t="s">
        <v>3868</v>
      </c>
      <c r="D3580" s="3" t="s">
        <v>3849</v>
      </c>
    </row>
    <row r="3581" spans="1:4" x14ac:dyDescent="0.2">
      <c r="A3581" s="3">
        <v>1957</v>
      </c>
      <c r="B3581" s="3" t="s">
        <v>3869</v>
      </c>
      <c r="C3581" s="3" t="s">
        <v>3869</v>
      </c>
      <c r="D3581" s="3" t="s">
        <v>3849</v>
      </c>
    </row>
    <row r="3582" spans="1:4" x14ac:dyDescent="0.2">
      <c r="A3582" s="3">
        <v>1955</v>
      </c>
      <c r="B3582" s="3" t="s">
        <v>3870</v>
      </c>
      <c r="C3582" s="3" t="s">
        <v>3870</v>
      </c>
      <c r="D3582" s="3" t="s">
        <v>3849</v>
      </c>
    </row>
    <row r="3583" spans="1:4" x14ac:dyDescent="0.2">
      <c r="A3583" s="3">
        <v>1955</v>
      </c>
      <c r="B3583" s="3" t="s">
        <v>3871</v>
      </c>
      <c r="C3583" s="3" t="s">
        <v>3870</v>
      </c>
      <c r="D3583" s="3" t="s">
        <v>3849</v>
      </c>
    </row>
    <row r="3584" spans="1:4" x14ac:dyDescent="0.2">
      <c r="A3584" s="3">
        <v>1955</v>
      </c>
      <c r="B3584" s="3" t="s">
        <v>3872</v>
      </c>
      <c r="C3584" s="3" t="s">
        <v>3870</v>
      </c>
      <c r="D3584" s="3" t="s">
        <v>3849</v>
      </c>
    </row>
    <row r="3585" spans="1:4" x14ac:dyDescent="0.2">
      <c r="A3585" s="3">
        <v>1955</v>
      </c>
      <c r="B3585" s="3" t="s">
        <v>3873</v>
      </c>
      <c r="C3585" s="3" t="s">
        <v>3870</v>
      </c>
      <c r="D3585" s="3" t="s">
        <v>3849</v>
      </c>
    </row>
    <row r="3586" spans="1:4" x14ac:dyDescent="0.2">
      <c r="A3586" s="3">
        <v>1955</v>
      </c>
      <c r="B3586" s="3" t="s">
        <v>3874</v>
      </c>
      <c r="C3586" s="3" t="s">
        <v>3870</v>
      </c>
      <c r="D3586" s="3" t="s">
        <v>3849</v>
      </c>
    </row>
    <row r="3587" spans="1:4" x14ac:dyDescent="0.2">
      <c r="A3587" s="3">
        <v>1955</v>
      </c>
      <c r="B3587" s="3" t="s">
        <v>3875</v>
      </c>
      <c r="C3587" s="3" t="s">
        <v>3870</v>
      </c>
      <c r="D3587" s="3" t="s">
        <v>3849</v>
      </c>
    </row>
    <row r="3588" spans="1:4" x14ac:dyDescent="0.2">
      <c r="A3588" s="3">
        <v>1964</v>
      </c>
      <c r="B3588" s="3" t="s">
        <v>3876</v>
      </c>
      <c r="C3588" s="3" t="s">
        <v>3876</v>
      </c>
      <c r="D3588" s="3" t="s">
        <v>3849</v>
      </c>
    </row>
    <row r="3589" spans="1:4" x14ac:dyDescent="0.2">
      <c r="A3589" s="3">
        <v>1975</v>
      </c>
      <c r="B3589" s="3" t="s">
        <v>3877</v>
      </c>
      <c r="C3589" s="3" t="s">
        <v>3876</v>
      </c>
      <c r="D3589" s="3" t="s">
        <v>3849</v>
      </c>
    </row>
    <row r="3590" spans="1:4" x14ac:dyDescent="0.2">
      <c r="A3590" s="3">
        <v>1976</v>
      </c>
      <c r="B3590" s="3" t="s">
        <v>3878</v>
      </c>
      <c r="C3590" s="3" t="s">
        <v>3876</v>
      </c>
      <c r="D3590" s="3" t="s">
        <v>3849</v>
      </c>
    </row>
    <row r="3591" spans="1:4" x14ac:dyDescent="0.2">
      <c r="A3591" s="3">
        <v>1976</v>
      </c>
      <c r="B3591" s="3" t="s">
        <v>3879</v>
      </c>
      <c r="C3591" s="3" t="s">
        <v>3876</v>
      </c>
      <c r="D3591" s="3" t="s">
        <v>3849</v>
      </c>
    </row>
    <row r="3592" spans="1:4" x14ac:dyDescent="0.2">
      <c r="A3592" s="3">
        <v>1976</v>
      </c>
      <c r="B3592" s="3" t="s">
        <v>3880</v>
      </c>
      <c r="C3592" s="3" t="s">
        <v>3876</v>
      </c>
      <c r="D3592" s="3" t="s">
        <v>3849</v>
      </c>
    </row>
    <row r="3593" spans="1:4" x14ac:dyDescent="0.2">
      <c r="A3593" s="3">
        <v>1993</v>
      </c>
      <c r="B3593" s="3" t="s">
        <v>3881</v>
      </c>
      <c r="C3593" s="3" t="s">
        <v>3882</v>
      </c>
      <c r="D3593" s="3" t="s">
        <v>3849</v>
      </c>
    </row>
    <row r="3594" spans="1:4" x14ac:dyDescent="0.2">
      <c r="A3594" s="3">
        <v>1994</v>
      </c>
      <c r="B3594" s="3" t="s">
        <v>3883</v>
      </c>
      <c r="C3594" s="3" t="s">
        <v>3882</v>
      </c>
      <c r="D3594" s="3" t="s">
        <v>3849</v>
      </c>
    </row>
    <row r="3595" spans="1:4" x14ac:dyDescent="0.2">
      <c r="A3595" s="3">
        <v>1996</v>
      </c>
      <c r="B3595" s="3" t="s">
        <v>3884</v>
      </c>
      <c r="C3595" s="3" t="s">
        <v>3882</v>
      </c>
      <c r="D3595" s="3" t="s">
        <v>3849</v>
      </c>
    </row>
    <row r="3596" spans="1:4" x14ac:dyDescent="0.2">
      <c r="A3596" s="3">
        <v>1996</v>
      </c>
      <c r="B3596" s="3" t="s">
        <v>3885</v>
      </c>
      <c r="C3596" s="3" t="s">
        <v>3882</v>
      </c>
      <c r="D3596" s="3" t="s">
        <v>3849</v>
      </c>
    </row>
    <row r="3597" spans="1:4" x14ac:dyDescent="0.2">
      <c r="A3597" s="3">
        <v>1996</v>
      </c>
      <c r="B3597" s="3" t="s">
        <v>3886</v>
      </c>
      <c r="C3597" s="3" t="s">
        <v>3882</v>
      </c>
      <c r="D3597" s="3" t="s">
        <v>3849</v>
      </c>
    </row>
    <row r="3598" spans="1:4" x14ac:dyDescent="0.2">
      <c r="A3598" s="3">
        <v>1996</v>
      </c>
      <c r="B3598" s="3" t="s">
        <v>3887</v>
      </c>
      <c r="C3598" s="3" t="s">
        <v>3882</v>
      </c>
      <c r="D3598" s="3" t="s">
        <v>3849</v>
      </c>
    </row>
    <row r="3599" spans="1:4" x14ac:dyDescent="0.2">
      <c r="A3599" s="3">
        <v>1996</v>
      </c>
      <c r="B3599" s="3" t="s">
        <v>3888</v>
      </c>
      <c r="C3599" s="3" t="s">
        <v>3882</v>
      </c>
      <c r="D3599" s="3" t="s">
        <v>3849</v>
      </c>
    </row>
    <row r="3600" spans="1:4" x14ac:dyDescent="0.2">
      <c r="A3600" s="3">
        <v>1996</v>
      </c>
      <c r="B3600" s="3" t="s">
        <v>3889</v>
      </c>
      <c r="C3600" s="3" t="s">
        <v>3882</v>
      </c>
      <c r="D3600" s="3" t="s">
        <v>3849</v>
      </c>
    </row>
    <row r="3601" spans="1:4" x14ac:dyDescent="0.2">
      <c r="A3601" s="3">
        <v>1996</v>
      </c>
      <c r="B3601" s="3" t="s">
        <v>3890</v>
      </c>
      <c r="C3601" s="3" t="s">
        <v>3882</v>
      </c>
      <c r="D3601" s="3" t="s">
        <v>3849</v>
      </c>
    </row>
    <row r="3602" spans="1:4" x14ac:dyDescent="0.2">
      <c r="A3602" s="3">
        <v>1996</v>
      </c>
      <c r="B3602" s="3" t="s">
        <v>3891</v>
      </c>
      <c r="C3602" s="3" t="s">
        <v>3882</v>
      </c>
      <c r="D3602" s="3" t="s">
        <v>3849</v>
      </c>
    </row>
    <row r="3603" spans="1:4" x14ac:dyDescent="0.2">
      <c r="A3603" s="3">
        <v>1997</v>
      </c>
      <c r="B3603" s="3" t="s">
        <v>3892</v>
      </c>
      <c r="C3603" s="3" t="s">
        <v>3882</v>
      </c>
      <c r="D3603" s="3" t="s">
        <v>3849</v>
      </c>
    </row>
    <row r="3604" spans="1:4" x14ac:dyDescent="0.2">
      <c r="A3604" s="3">
        <v>1997</v>
      </c>
      <c r="B3604" s="3" t="s">
        <v>3893</v>
      </c>
      <c r="C3604" s="3" t="s">
        <v>3882</v>
      </c>
      <c r="D3604" s="3" t="s">
        <v>3849</v>
      </c>
    </row>
    <row r="3605" spans="1:4" x14ac:dyDescent="0.2">
      <c r="A3605" s="3">
        <v>1997</v>
      </c>
      <c r="B3605" s="3" t="s">
        <v>3894</v>
      </c>
      <c r="C3605" s="3" t="s">
        <v>3882</v>
      </c>
      <c r="D3605" s="3" t="s">
        <v>3849</v>
      </c>
    </row>
    <row r="3606" spans="1:4" x14ac:dyDescent="0.2">
      <c r="A3606" s="3">
        <v>1963</v>
      </c>
      <c r="B3606" s="3" t="s">
        <v>3895</v>
      </c>
      <c r="C3606" s="3" t="s">
        <v>3895</v>
      </c>
      <c r="D3606" s="3" t="s">
        <v>3849</v>
      </c>
    </row>
    <row r="3607" spans="1:4" x14ac:dyDescent="0.2">
      <c r="A3607" s="3">
        <v>1946</v>
      </c>
      <c r="B3607" s="3" t="s">
        <v>3896</v>
      </c>
      <c r="C3607" s="3" t="s">
        <v>3897</v>
      </c>
      <c r="D3607" s="3" t="s">
        <v>3849</v>
      </c>
    </row>
    <row r="3608" spans="1:4" x14ac:dyDescent="0.2">
      <c r="A3608" s="3">
        <v>1945</v>
      </c>
      <c r="B3608" s="3" t="s">
        <v>3898</v>
      </c>
      <c r="C3608" s="3" t="s">
        <v>3898</v>
      </c>
      <c r="D3608" s="3" t="s">
        <v>3849</v>
      </c>
    </row>
    <row r="3609" spans="1:4" x14ac:dyDescent="0.2">
      <c r="A3609" s="3">
        <v>1945</v>
      </c>
      <c r="B3609" s="3" t="s">
        <v>3899</v>
      </c>
      <c r="C3609" s="3" t="s">
        <v>3898</v>
      </c>
      <c r="D3609" s="3" t="s">
        <v>3849</v>
      </c>
    </row>
    <row r="3610" spans="1:4" x14ac:dyDescent="0.2">
      <c r="A3610" s="3">
        <v>1945</v>
      </c>
      <c r="B3610" s="3" t="s">
        <v>3900</v>
      </c>
      <c r="C3610" s="3" t="s">
        <v>3898</v>
      </c>
      <c r="D3610" s="3" t="s">
        <v>3849</v>
      </c>
    </row>
    <row r="3611" spans="1:4" x14ac:dyDescent="0.2">
      <c r="A3611" s="3">
        <v>1945</v>
      </c>
      <c r="B3611" s="3" t="s">
        <v>3901</v>
      </c>
      <c r="C3611" s="3" t="s">
        <v>3898</v>
      </c>
      <c r="D3611" s="3" t="s">
        <v>3849</v>
      </c>
    </row>
    <row r="3612" spans="1:4" x14ac:dyDescent="0.2">
      <c r="A3612" s="3">
        <v>1945</v>
      </c>
      <c r="B3612" s="3" t="s">
        <v>3902</v>
      </c>
      <c r="C3612" s="3" t="s">
        <v>3898</v>
      </c>
      <c r="D3612" s="3" t="s">
        <v>3849</v>
      </c>
    </row>
    <row r="3613" spans="1:4" x14ac:dyDescent="0.2">
      <c r="A3613" s="3">
        <v>1945</v>
      </c>
      <c r="B3613" s="3" t="s">
        <v>3903</v>
      </c>
      <c r="C3613" s="3" t="s">
        <v>3898</v>
      </c>
      <c r="D3613" s="3" t="s">
        <v>3849</v>
      </c>
    </row>
    <row r="3614" spans="1:4" x14ac:dyDescent="0.2">
      <c r="A3614" s="3">
        <v>1945</v>
      </c>
      <c r="B3614" s="3" t="s">
        <v>3904</v>
      </c>
      <c r="C3614" s="3" t="s">
        <v>3898</v>
      </c>
      <c r="D3614" s="3" t="s">
        <v>3849</v>
      </c>
    </row>
    <row r="3615" spans="1:4" x14ac:dyDescent="0.2">
      <c r="A3615" s="3">
        <v>1945</v>
      </c>
      <c r="B3615" s="3" t="s">
        <v>3905</v>
      </c>
      <c r="C3615" s="3" t="s">
        <v>3898</v>
      </c>
      <c r="D3615" s="3" t="s">
        <v>3849</v>
      </c>
    </row>
    <row r="3616" spans="1:4" x14ac:dyDescent="0.2">
      <c r="A3616" s="3">
        <v>1945</v>
      </c>
      <c r="B3616" s="3" t="s">
        <v>3906</v>
      </c>
      <c r="C3616" s="3" t="s">
        <v>3898</v>
      </c>
      <c r="D3616" s="3" t="s">
        <v>3849</v>
      </c>
    </row>
    <row r="3617" spans="1:4" x14ac:dyDescent="0.2">
      <c r="A3617" s="3">
        <v>1945</v>
      </c>
      <c r="B3617" s="3" t="s">
        <v>3907</v>
      </c>
      <c r="C3617" s="3" t="s">
        <v>3898</v>
      </c>
      <c r="D3617" s="3" t="s">
        <v>3849</v>
      </c>
    </row>
    <row r="3618" spans="1:4" x14ac:dyDescent="0.2">
      <c r="A3618" s="3">
        <v>1945</v>
      </c>
      <c r="B3618" s="3" t="s">
        <v>3908</v>
      </c>
      <c r="C3618" s="3" t="s">
        <v>3898</v>
      </c>
      <c r="D3618" s="3" t="s">
        <v>3849</v>
      </c>
    </row>
    <row r="3619" spans="1:4" x14ac:dyDescent="0.2">
      <c r="A3619" s="3">
        <v>1945</v>
      </c>
      <c r="B3619" s="3" t="s">
        <v>3909</v>
      </c>
      <c r="C3619" s="3" t="s">
        <v>3898</v>
      </c>
      <c r="D3619" s="3" t="s">
        <v>3849</v>
      </c>
    </row>
    <row r="3620" spans="1:4" x14ac:dyDescent="0.2">
      <c r="A3620" s="3">
        <v>1937</v>
      </c>
      <c r="B3620" s="3" t="s">
        <v>3910</v>
      </c>
      <c r="C3620" s="3" t="s">
        <v>3910</v>
      </c>
      <c r="D3620" s="3" t="s">
        <v>3849</v>
      </c>
    </row>
    <row r="3621" spans="1:4" x14ac:dyDescent="0.2">
      <c r="A3621" s="3">
        <v>1938</v>
      </c>
      <c r="B3621" s="3" t="s">
        <v>3911</v>
      </c>
      <c r="C3621" s="3" t="s">
        <v>3910</v>
      </c>
      <c r="D3621" s="3" t="s">
        <v>3849</v>
      </c>
    </row>
    <row r="3622" spans="1:4" x14ac:dyDescent="0.2">
      <c r="A3622" s="3">
        <v>1943</v>
      </c>
      <c r="B3622" s="3" t="s">
        <v>3912</v>
      </c>
      <c r="C3622" s="3" t="s">
        <v>3910</v>
      </c>
      <c r="D3622" s="3" t="s">
        <v>3849</v>
      </c>
    </row>
    <row r="3623" spans="1:4" x14ac:dyDescent="0.2">
      <c r="A3623" s="3">
        <v>1944</v>
      </c>
      <c r="B3623" s="3" t="s">
        <v>3913</v>
      </c>
      <c r="C3623" s="3" t="s">
        <v>3910</v>
      </c>
      <c r="D3623" s="3" t="s">
        <v>3849</v>
      </c>
    </row>
    <row r="3624" spans="1:4" x14ac:dyDescent="0.2">
      <c r="A3624" s="3">
        <v>1933</v>
      </c>
      <c r="B3624" s="3" t="s">
        <v>3914</v>
      </c>
      <c r="C3624" s="3" t="s">
        <v>3914</v>
      </c>
      <c r="D3624" s="3" t="s">
        <v>3849</v>
      </c>
    </row>
    <row r="3625" spans="1:4" x14ac:dyDescent="0.2">
      <c r="A3625" s="3">
        <v>1933</v>
      </c>
      <c r="B3625" s="3" t="s">
        <v>3915</v>
      </c>
      <c r="C3625" s="3" t="s">
        <v>3914</v>
      </c>
      <c r="D3625" s="3" t="s">
        <v>3849</v>
      </c>
    </row>
    <row r="3626" spans="1:4" x14ac:dyDescent="0.2">
      <c r="A3626" s="3">
        <v>1933</v>
      </c>
      <c r="B3626" s="3" t="s">
        <v>3916</v>
      </c>
      <c r="C3626" s="3" t="s">
        <v>3914</v>
      </c>
      <c r="D3626" s="3" t="s">
        <v>3849</v>
      </c>
    </row>
    <row r="3627" spans="1:4" x14ac:dyDescent="0.2">
      <c r="A3627" s="3">
        <v>1927</v>
      </c>
      <c r="B3627" s="3" t="s">
        <v>3917</v>
      </c>
      <c r="C3627" s="3" t="s">
        <v>3918</v>
      </c>
      <c r="D3627" s="3" t="s">
        <v>3849</v>
      </c>
    </row>
    <row r="3628" spans="1:4" x14ac:dyDescent="0.2">
      <c r="A3628" s="3">
        <v>1933</v>
      </c>
      <c r="B3628" s="3" t="s">
        <v>3919</v>
      </c>
      <c r="C3628" s="3" t="s">
        <v>3918</v>
      </c>
      <c r="D3628" s="3" t="s">
        <v>3849</v>
      </c>
    </row>
    <row r="3629" spans="1:4" x14ac:dyDescent="0.2">
      <c r="A3629" s="3">
        <v>1934</v>
      </c>
      <c r="B3629" s="3" t="s">
        <v>3920</v>
      </c>
      <c r="C3629" s="3" t="s">
        <v>3918</v>
      </c>
      <c r="D3629" s="3" t="s">
        <v>3849</v>
      </c>
    </row>
    <row r="3630" spans="1:4" x14ac:dyDescent="0.2">
      <c r="A3630" s="3">
        <v>1934</v>
      </c>
      <c r="B3630" s="3" t="s">
        <v>3921</v>
      </c>
      <c r="C3630" s="3" t="s">
        <v>3918</v>
      </c>
      <c r="D3630" s="3" t="s">
        <v>3849</v>
      </c>
    </row>
    <row r="3631" spans="1:4" x14ac:dyDescent="0.2">
      <c r="A3631" s="3">
        <v>1936</v>
      </c>
      <c r="B3631" s="3" t="s">
        <v>3922</v>
      </c>
      <c r="C3631" s="3" t="s">
        <v>3918</v>
      </c>
      <c r="D3631" s="3" t="s">
        <v>3849</v>
      </c>
    </row>
    <row r="3632" spans="1:4" x14ac:dyDescent="0.2">
      <c r="A3632" s="3">
        <v>1941</v>
      </c>
      <c r="B3632" s="3" t="s">
        <v>3923</v>
      </c>
      <c r="C3632" s="3" t="s">
        <v>3918</v>
      </c>
      <c r="D3632" s="3" t="s">
        <v>3849</v>
      </c>
    </row>
    <row r="3633" spans="1:4" x14ac:dyDescent="0.2">
      <c r="A3633" s="3">
        <v>1941</v>
      </c>
      <c r="B3633" s="3" t="s">
        <v>3924</v>
      </c>
      <c r="C3633" s="3" t="s">
        <v>3918</v>
      </c>
      <c r="D3633" s="3" t="s">
        <v>3849</v>
      </c>
    </row>
    <row r="3634" spans="1:4" x14ac:dyDescent="0.2">
      <c r="A3634" s="3">
        <v>1942</v>
      </c>
      <c r="B3634" s="3" t="s">
        <v>3925</v>
      </c>
      <c r="C3634" s="3" t="s">
        <v>3918</v>
      </c>
      <c r="D3634" s="3" t="s">
        <v>3849</v>
      </c>
    </row>
    <row r="3635" spans="1:4" x14ac:dyDescent="0.2">
      <c r="A3635" s="3">
        <v>1947</v>
      </c>
      <c r="B3635" s="3" t="s">
        <v>3926</v>
      </c>
      <c r="C3635" s="3" t="s">
        <v>3918</v>
      </c>
      <c r="D3635" s="3" t="s">
        <v>3849</v>
      </c>
    </row>
    <row r="3636" spans="1:4" x14ac:dyDescent="0.2">
      <c r="A3636" s="3">
        <v>1947</v>
      </c>
      <c r="B3636" s="3" t="s">
        <v>3927</v>
      </c>
      <c r="C3636" s="3" t="s">
        <v>3918</v>
      </c>
      <c r="D3636" s="3" t="s">
        <v>3849</v>
      </c>
    </row>
    <row r="3637" spans="1:4" x14ac:dyDescent="0.2">
      <c r="A3637" s="3">
        <v>1948</v>
      </c>
      <c r="B3637" s="3" t="s">
        <v>3928</v>
      </c>
      <c r="C3637" s="3" t="s">
        <v>3918</v>
      </c>
      <c r="D3637" s="3" t="s">
        <v>3849</v>
      </c>
    </row>
    <row r="3638" spans="1:4" x14ac:dyDescent="0.2">
      <c r="A3638" s="3">
        <v>1948</v>
      </c>
      <c r="B3638" s="3" t="s">
        <v>3929</v>
      </c>
      <c r="C3638" s="3" t="s">
        <v>3918</v>
      </c>
      <c r="D3638" s="3" t="s">
        <v>3849</v>
      </c>
    </row>
    <row r="3639" spans="1:4" x14ac:dyDescent="0.2">
      <c r="A3639" s="3">
        <v>1948</v>
      </c>
      <c r="B3639" s="3" t="s">
        <v>3930</v>
      </c>
      <c r="C3639" s="3" t="s">
        <v>3918</v>
      </c>
      <c r="D3639" s="3" t="s">
        <v>3849</v>
      </c>
    </row>
    <row r="3640" spans="1:4" x14ac:dyDescent="0.2">
      <c r="A3640" s="3">
        <v>3997</v>
      </c>
      <c r="B3640" s="3" t="s">
        <v>3931</v>
      </c>
      <c r="C3640" s="3" t="s">
        <v>3931</v>
      </c>
      <c r="D3640" s="3" t="s">
        <v>3849</v>
      </c>
    </row>
    <row r="3641" spans="1:4" x14ac:dyDescent="0.2">
      <c r="A3641" s="3">
        <v>3996</v>
      </c>
      <c r="B3641" s="3" t="s">
        <v>3932</v>
      </c>
      <c r="C3641" s="3" t="s">
        <v>3932</v>
      </c>
      <c r="D3641" s="3" t="s">
        <v>3849</v>
      </c>
    </row>
    <row r="3642" spans="1:4" x14ac:dyDescent="0.2">
      <c r="A3642" s="3">
        <v>3995</v>
      </c>
      <c r="B3642" s="3" t="s">
        <v>3933</v>
      </c>
      <c r="C3642" s="3" t="s">
        <v>3933</v>
      </c>
      <c r="D3642" s="3" t="s">
        <v>3849</v>
      </c>
    </row>
    <row r="3643" spans="1:4" x14ac:dyDescent="0.2">
      <c r="A3643" s="3">
        <v>3995</v>
      </c>
      <c r="B3643" s="3" t="s">
        <v>3934</v>
      </c>
      <c r="C3643" s="3" t="s">
        <v>3933</v>
      </c>
      <c r="D3643" s="3" t="s">
        <v>3849</v>
      </c>
    </row>
    <row r="3644" spans="1:4" x14ac:dyDescent="0.2">
      <c r="A3644" s="3">
        <v>3995</v>
      </c>
      <c r="B3644" s="3" t="s">
        <v>3935</v>
      </c>
      <c r="C3644" s="3" t="s">
        <v>3933</v>
      </c>
      <c r="D3644" s="3" t="s">
        <v>3849</v>
      </c>
    </row>
    <row r="3645" spans="1:4" x14ac:dyDescent="0.2">
      <c r="A3645" s="3">
        <v>3995</v>
      </c>
      <c r="B3645" s="3" t="s">
        <v>3936</v>
      </c>
      <c r="C3645" s="3" t="s">
        <v>3933</v>
      </c>
      <c r="D3645" s="3" t="s">
        <v>3849</v>
      </c>
    </row>
    <row r="3646" spans="1:4" x14ac:dyDescent="0.2">
      <c r="A3646" s="3">
        <v>3984</v>
      </c>
      <c r="B3646" s="3" t="s">
        <v>3937</v>
      </c>
      <c r="C3646" s="3" t="s">
        <v>3937</v>
      </c>
      <c r="D3646" s="3" t="s">
        <v>3849</v>
      </c>
    </row>
    <row r="3647" spans="1:4" x14ac:dyDescent="0.2">
      <c r="A3647" s="3">
        <v>3801</v>
      </c>
      <c r="B3647" s="3" t="s">
        <v>3938</v>
      </c>
      <c r="C3647" s="3" t="s">
        <v>3939</v>
      </c>
      <c r="D3647" s="3" t="s">
        <v>3849</v>
      </c>
    </row>
    <row r="3648" spans="1:4" x14ac:dyDescent="0.2">
      <c r="A3648" s="3">
        <v>3984</v>
      </c>
      <c r="B3648" s="3" t="s">
        <v>3939</v>
      </c>
      <c r="C3648" s="3" t="s">
        <v>3939</v>
      </c>
      <c r="D3648" s="3" t="s">
        <v>3849</v>
      </c>
    </row>
    <row r="3649" spans="1:4" x14ac:dyDescent="0.2">
      <c r="A3649" s="3">
        <v>3994</v>
      </c>
      <c r="B3649" s="3" t="s">
        <v>3940</v>
      </c>
      <c r="C3649" s="3" t="s">
        <v>3940</v>
      </c>
      <c r="D3649" s="3" t="s">
        <v>3849</v>
      </c>
    </row>
    <row r="3650" spans="1:4" x14ac:dyDescent="0.2">
      <c r="A3650" s="3">
        <v>3988</v>
      </c>
      <c r="B3650" s="3" t="s">
        <v>3941</v>
      </c>
      <c r="C3650" s="3" t="s">
        <v>3942</v>
      </c>
      <c r="D3650" s="3" t="s">
        <v>3849</v>
      </c>
    </row>
    <row r="3651" spans="1:4" x14ac:dyDescent="0.2">
      <c r="A3651" s="3">
        <v>3988</v>
      </c>
      <c r="B3651" s="3" t="s">
        <v>3943</v>
      </c>
      <c r="C3651" s="3" t="s">
        <v>3942</v>
      </c>
      <c r="D3651" s="3" t="s">
        <v>3849</v>
      </c>
    </row>
    <row r="3652" spans="1:4" x14ac:dyDescent="0.2">
      <c r="A3652" s="3">
        <v>3999</v>
      </c>
      <c r="B3652" s="3" t="s">
        <v>3944</v>
      </c>
      <c r="C3652" s="3" t="s">
        <v>3942</v>
      </c>
      <c r="D3652" s="3" t="s">
        <v>3849</v>
      </c>
    </row>
    <row r="3653" spans="1:4" x14ac:dyDescent="0.2">
      <c r="A3653" s="3">
        <v>3985</v>
      </c>
      <c r="B3653" s="3" t="s">
        <v>3945</v>
      </c>
      <c r="C3653" s="3" t="s">
        <v>3946</v>
      </c>
      <c r="D3653" s="3" t="s">
        <v>3849</v>
      </c>
    </row>
    <row r="3654" spans="1:4" x14ac:dyDescent="0.2">
      <c r="A3654" s="3">
        <v>3985</v>
      </c>
      <c r="B3654" s="3" t="s">
        <v>3947</v>
      </c>
      <c r="C3654" s="3" t="s">
        <v>3946</v>
      </c>
      <c r="D3654" s="3" t="s">
        <v>3849</v>
      </c>
    </row>
    <row r="3655" spans="1:4" x14ac:dyDescent="0.2">
      <c r="A3655" s="3">
        <v>3989</v>
      </c>
      <c r="B3655" s="3" t="s">
        <v>3948</v>
      </c>
      <c r="C3655" s="3" t="s">
        <v>3946</v>
      </c>
      <c r="D3655" s="3" t="s">
        <v>3849</v>
      </c>
    </row>
    <row r="3656" spans="1:4" x14ac:dyDescent="0.2">
      <c r="A3656" s="3">
        <v>3989</v>
      </c>
      <c r="B3656" s="3" t="s">
        <v>3949</v>
      </c>
      <c r="C3656" s="3" t="s">
        <v>3946</v>
      </c>
      <c r="D3656" s="3" t="s">
        <v>3849</v>
      </c>
    </row>
    <row r="3657" spans="1:4" x14ac:dyDescent="0.2">
      <c r="A3657" s="3">
        <v>3989</v>
      </c>
      <c r="B3657" s="3" t="s">
        <v>3950</v>
      </c>
      <c r="C3657" s="3" t="s">
        <v>3946</v>
      </c>
      <c r="D3657" s="3" t="s">
        <v>3849</v>
      </c>
    </row>
    <row r="3658" spans="1:4" x14ac:dyDescent="0.2">
      <c r="A3658" s="3">
        <v>3989</v>
      </c>
      <c r="B3658" s="3" t="s">
        <v>3951</v>
      </c>
      <c r="C3658" s="3" t="s">
        <v>3946</v>
      </c>
      <c r="D3658" s="3" t="s">
        <v>3849</v>
      </c>
    </row>
    <row r="3659" spans="1:4" x14ac:dyDescent="0.2">
      <c r="A3659" s="3">
        <v>3989</v>
      </c>
      <c r="B3659" s="3" t="s">
        <v>3952</v>
      </c>
      <c r="C3659" s="3" t="s">
        <v>3946</v>
      </c>
      <c r="D3659" s="3" t="s">
        <v>3849</v>
      </c>
    </row>
    <row r="3660" spans="1:4" x14ac:dyDescent="0.2">
      <c r="A3660" s="3">
        <v>3998</v>
      </c>
      <c r="B3660" s="3" t="s">
        <v>3953</v>
      </c>
      <c r="C3660" s="3" t="s">
        <v>3946</v>
      </c>
      <c r="D3660" s="3" t="s">
        <v>3849</v>
      </c>
    </row>
    <row r="3661" spans="1:4" x14ac:dyDescent="0.2">
      <c r="A3661" s="3">
        <v>3998</v>
      </c>
      <c r="B3661" s="3" t="s">
        <v>3954</v>
      </c>
      <c r="C3661" s="3" t="s">
        <v>3946</v>
      </c>
      <c r="D3661" s="3" t="s">
        <v>3849</v>
      </c>
    </row>
    <row r="3662" spans="1:4" x14ac:dyDescent="0.2">
      <c r="A3662" s="3">
        <v>1966</v>
      </c>
      <c r="B3662" s="3" t="s">
        <v>3955</v>
      </c>
      <c r="C3662" s="3" t="s">
        <v>3956</v>
      </c>
      <c r="D3662" s="3" t="s">
        <v>3849</v>
      </c>
    </row>
    <row r="3663" spans="1:4" x14ac:dyDescent="0.2">
      <c r="A3663" s="3">
        <v>1966</v>
      </c>
      <c r="B3663" s="3" t="s">
        <v>3957</v>
      </c>
      <c r="C3663" s="3" t="s">
        <v>3956</v>
      </c>
      <c r="D3663" s="3" t="s">
        <v>3849</v>
      </c>
    </row>
    <row r="3664" spans="1:4" x14ac:dyDescent="0.2">
      <c r="A3664" s="3">
        <v>1966</v>
      </c>
      <c r="B3664" s="3" t="s">
        <v>3958</v>
      </c>
      <c r="C3664" s="3" t="s">
        <v>3956</v>
      </c>
      <c r="D3664" s="3" t="s">
        <v>3849</v>
      </c>
    </row>
    <row r="3665" spans="1:4" x14ac:dyDescent="0.2">
      <c r="A3665" s="3">
        <v>1966</v>
      </c>
      <c r="B3665" s="3" t="s">
        <v>3959</v>
      </c>
      <c r="C3665" s="3" t="s">
        <v>3956</v>
      </c>
      <c r="D3665" s="3" t="s">
        <v>3849</v>
      </c>
    </row>
    <row r="3666" spans="1:4" x14ac:dyDescent="0.2">
      <c r="A3666" s="3">
        <v>1966</v>
      </c>
      <c r="B3666" s="3" t="s">
        <v>3960</v>
      </c>
      <c r="C3666" s="3" t="s">
        <v>3956</v>
      </c>
      <c r="D3666" s="3" t="s">
        <v>3849</v>
      </c>
    </row>
    <row r="3667" spans="1:4" x14ac:dyDescent="0.2">
      <c r="A3667" s="3">
        <v>1966</v>
      </c>
      <c r="B3667" s="3" t="s">
        <v>3961</v>
      </c>
      <c r="C3667" s="3" t="s">
        <v>3956</v>
      </c>
      <c r="D3667" s="3" t="s">
        <v>3849</v>
      </c>
    </row>
    <row r="3668" spans="1:4" x14ac:dyDescent="0.2">
      <c r="A3668" s="3">
        <v>1966</v>
      </c>
      <c r="B3668" s="3" t="s">
        <v>3962</v>
      </c>
      <c r="C3668" s="3" t="s">
        <v>3956</v>
      </c>
      <c r="D3668" s="3" t="s">
        <v>3849</v>
      </c>
    </row>
    <row r="3669" spans="1:4" x14ac:dyDescent="0.2">
      <c r="A3669" s="3">
        <v>1966</v>
      </c>
      <c r="B3669" s="3" t="s">
        <v>3963</v>
      </c>
      <c r="C3669" s="3" t="s">
        <v>3956</v>
      </c>
      <c r="D3669" s="3" t="s">
        <v>3849</v>
      </c>
    </row>
    <row r="3670" spans="1:4" x14ac:dyDescent="0.2">
      <c r="A3670" s="3">
        <v>1966</v>
      </c>
      <c r="B3670" s="3" t="s">
        <v>3964</v>
      </c>
      <c r="C3670" s="3" t="s">
        <v>3956</v>
      </c>
      <c r="D3670" s="3" t="s">
        <v>3849</v>
      </c>
    </row>
    <row r="3671" spans="1:4" x14ac:dyDescent="0.2">
      <c r="A3671" s="3">
        <v>1966</v>
      </c>
      <c r="B3671" s="3" t="s">
        <v>3965</v>
      </c>
      <c r="C3671" s="3" t="s">
        <v>3956</v>
      </c>
      <c r="D3671" s="3" t="s">
        <v>3849</v>
      </c>
    </row>
    <row r="3672" spans="1:4" x14ac:dyDescent="0.2">
      <c r="A3672" s="3">
        <v>1972</v>
      </c>
      <c r="B3672" s="3" t="s">
        <v>3966</v>
      </c>
      <c r="C3672" s="3" t="s">
        <v>3956</v>
      </c>
      <c r="D3672" s="3" t="s">
        <v>3849</v>
      </c>
    </row>
    <row r="3673" spans="1:4" x14ac:dyDescent="0.2">
      <c r="A3673" s="3">
        <v>1983</v>
      </c>
      <c r="B3673" s="3" t="s">
        <v>3967</v>
      </c>
      <c r="C3673" s="3" t="s">
        <v>3967</v>
      </c>
      <c r="D3673" s="3" t="s">
        <v>3849</v>
      </c>
    </row>
    <row r="3674" spans="1:4" x14ac:dyDescent="0.2">
      <c r="A3674" s="3">
        <v>1983</v>
      </c>
      <c r="B3674" s="3" t="s">
        <v>3968</v>
      </c>
      <c r="C3674" s="3" t="s">
        <v>3967</v>
      </c>
      <c r="D3674" s="3" t="s">
        <v>3849</v>
      </c>
    </row>
    <row r="3675" spans="1:4" x14ac:dyDescent="0.2">
      <c r="A3675" s="3">
        <v>1984</v>
      </c>
      <c r="B3675" s="3" t="s">
        <v>3969</v>
      </c>
      <c r="C3675" s="3" t="s">
        <v>3967</v>
      </c>
      <c r="D3675" s="3" t="s">
        <v>3849</v>
      </c>
    </row>
    <row r="3676" spans="1:4" x14ac:dyDescent="0.2">
      <c r="A3676" s="3">
        <v>1984</v>
      </c>
      <c r="B3676" s="3" t="s">
        <v>3970</v>
      </c>
      <c r="C3676" s="3" t="s">
        <v>3967</v>
      </c>
      <c r="D3676" s="3" t="s">
        <v>3849</v>
      </c>
    </row>
    <row r="3677" spans="1:4" x14ac:dyDescent="0.2">
      <c r="A3677" s="3">
        <v>1985</v>
      </c>
      <c r="B3677" s="3" t="s">
        <v>3971</v>
      </c>
      <c r="C3677" s="3" t="s">
        <v>3967</v>
      </c>
      <c r="D3677" s="3" t="s">
        <v>3849</v>
      </c>
    </row>
    <row r="3678" spans="1:4" x14ac:dyDescent="0.2">
      <c r="A3678" s="3">
        <v>1985</v>
      </c>
      <c r="B3678" s="3" t="s">
        <v>3972</v>
      </c>
      <c r="C3678" s="3" t="s">
        <v>3967</v>
      </c>
      <c r="D3678" s="3" t="s">
        <v>3849</v>
      </c>
    </row>
    <row r="3679" spans="1:4" x14ac:dyDescent="0.2">
      <c r="A3679" s="3">
        <v>1985</v>
      </c>
      <c r="B3679" s="3" t="s">
        <v>3973</v>
      </c>
      <c r="C3679" s="3" t="s">
        <v>3967</v>
      </c>
      <c r="D3679" s="3" t="s">
        <v>3849</v>
      </c>
    </row>
    <row r="3680" spans="1:4" x14ac:dyDescent="0.2">
      <c r="A3680" s="3">
        <v>1986</v>
      </c>
      <c r="B3680" s="3" t="s">
        <v>3974</v>
      </c>
      <c r="C3680" s="3" t="s">
        <v>3967</v>
      </c>
      <c r="D3680" s="3" t="s">
        <v>3849</v>
      </c>
    </row>
    <row r="3681" spans="1:4" x14ac:dyDescent="0.2">
      <c r="A3681" s="3">
        <v>1982</v>
      </c>
      <c r="B3681" s="3" t="s">
        <v>3975</v>
      </c>
      <c r="C3681" s="3" t="s">
        <v>3976</v>
      </c>
      <c r="D3681" s="3" t="s">
        <v>3849</v>
      </c>
    </row>
    <row r="3682" spans="1:4" x14ac:dyDescent="0.2">
      <c r="A3682" s="3">
        <v>1987</v>
      </c>
      <c r="B3682" s="3" t="s">
        <v>3976</v>
      </c>
      <c r="C3682" s="3" t="s">
        <v>3976</v>
      </c>
      <c r="D3682" s="3" t="s">
        <v>3849</v>
      </c>
    </row>
    <row r="3683" spans="1:4" x14ac:dyDescent="0.2">
      <c r="A3683" s="3">
        <v>1969</v>
      </c>
      <c r="B3683" s="3" t="s">
        <v>3977</v>
      </c>
      <c r="C3683" s="3" t="s">
        <v>3978</v>
      </c>
      <c r="D3683" s="3" t="s">
        <v>3849</v>
      </c>
    </row>
    <row r="3684" spans="1:4" x14ac:dyDescent="0.2">
      <c r="A3684" s="3">
        <v>1969</v>
      </c>
      <c r="B3684" s="3" t="s">
        <v>3979</v>
      </c>
      <c r="C3684" s="3" t="s">
        <v>3978</v>
      </c>
      <c r="D3684" s="3" t="s">
        <v>3849</v>
      </c>
    </row>
    <row r="3685" spans="1:4" x14ac:dyDescent="0.2">
      <c r="A3685" s="3">
        <v>1969</v>
      </c>
      <c r="B3685" s="3" t="s">
        <v>3980</v>
      </c>
      <c r="C3685" s="3" t="s">
        <v>3978</v>
      </c>
      <c r="D3685" s="3" t="s">
        <v>3849</v>
      </c>
    </row>
    <row r="3686" spans="1:4" x14ac:dyDescent="0.2">
      <c r="A3686" s="3">
        <v>1969</v>
      </c>
      <c r="B3686" s="3" t="s">
        <v>3981</v>
      </c>
      <c r="C3686" s="3" t="s">
        <v>3978</v>
      </c>
      <c r="D3686" s="3" t="s">
        <v>3849</v>
      </c>
    </row>
    <row r="3687" spans="1:4" x14ac:dyDescent="0.2">
      <c r="A3687" s="3">
        <v>1969</v>
      </c>
      <c r="B3687" s="3" t="s">
        <v>3982</v>
      </c>
      <c r="C3687" s="3" t="s">
        <v>3978</v>
      </c>
      <c r="D3687" s="3" t="s">
        <v>3849</v>
      </c>
    </row>
    <row r="3688" spans="1:4" x14ac:dyDescent="0.2">
      <c r="A3688" s="3">
        <v>1981</v>
      </c>
      <c r="B3688" s="3" t="s">
        <v>3983</v>
      </c>
      <c r="C3688" s="3" t="s">
        <v>3983</v>
      </c>
      <c r="D3688" s="3" t="s">
        <v>3849</v>
      </c>
    </row>
    <row r="3689" spans="1:4" x14ac:dyDescent="0.2">
      <c r="A3689" s="3">
        <v>1988</v>
      </c>
      <c r="B3689" s="3" t="s">
        <v>3984</v>
      </c>
      <c r="C3689" s="3" t="s">
        <v>3983</v>
      </c>
      <c r="D3689" s="3" t="s">
        <v>3849</v>
      </c>
    </row>
    <row r="3690" spans="1:4" x14ac:dyDescent="0.2">
      <c r="A3690" s="3">
        <v>1988</v>
      </c>
      <c r="B3690" s="3" t="s">
        <v>3985</v>
      </c>
      <c r="C3690" s="3" t="s">
        <v>3983</v>
      </c>
      <c r="D3690" s="3" t="s">
        <v>3849</v>
      </c>
    </row>
    <row r="3691" spans="1:4" x14ac:dyDescent="0.2">
      <c r="A3691" s="3">
        <v>1992</v>
      </c>
      <c r="B3691" s="3" t="s">
        <v>3986</v>
      </c>
      <c r="C3691" s="3" t="s">
        <v>3983</v>
      </c>
      <c r="D3691" s="3" t="s">
        <v>3849</v>
      </c>
    </row>
    <row r="3692" spans="1:4" x14ac:dyDescent="0.2">
      <c r="A3692" s="3">
        <v>1961</v>
      </c>
      <c r="B3692" s="3" t="s">
        <v>3987</v>
      </c>
      <c r="C3692" s="3" t="s">
        <v>3988</v>
      </c>
      <c r="D3692" s="3" t="s">
        <v>3849</v>
      </c>
    </row>
    <row r="3693" spans="1:4" x14ac:dyDescent="0.2">
      <c r="A3693" s="3">
        <v>1968</v>
      </c>
      <c r="B3693" s="3" t="s">
        <v>3989</v>
      </c>
      <c r="C3693" s="3" t="s">
        <v>3988</v>
      </c>
      <c r="D3693" s="3" t="s">
        <v>3849</v>
      </c>
    </row>
    <row r="3694" spans="1:4" x14ac:dyDescent="0.2">
      <c r="A3694" s="3">
        <v>1973</v>
      </c>
      <c r="B3694" s="3" t="s">
        <v>3990</v>
      </c>
      <c r="C3694" s="3" t="s">
        <v>3988</v>
      </c>
      <c r="D3694" s="3" t="s">
        <v>3849</v>
      </c>
    </row>
    <row r="3695" spans="1:4" x14ac:dyDescent="0.2">
      <c r="A3695" s="3">
        <v>3951</v>
      </c>
      <c r="B3695" s="3" t="s">
        <v>3991</v>
      </c>
      <c r="C3695" s="3" t="s">
        <v>3991</v>
      </c>
      <c r="D3695" s="3" t="s">
        <v>3849</v>
      </c>
    </row>
    <row r="3696" spans="1:4" x14ac:dyDescent="0.2">
      <c r="A3696" s="3">
        <v>3955</v>
      </c>
      <c r="B3696" s="3" t="s">
        <v>3992</v>
      </c>
      <c r="C3696" s="3" t="s">
        <v>3992</v>
      </c>
      <c r="D3696" s="3" t="s">
        <v>3849</v>
      </c>
    </row>
    <row r="3697" spans="1:4" x14ac:dyDescent="0.2">
      <c r="A3697" s="3">
        <v>3947</v>
      </c>
      <c r="B3697" s="3" t="s">
        <v>3993</v>
      </c>
      <c r="C3697" s="3" t="s">
        <v>3993</v>
      </c>
      <c r="D3697" s="3" t="s">
        <v>3849</v>
      </c>
    </row>
    <row r="3698" spans="1:4" x14ac:dyDescent="0.2">
      <c r="A3698" s="3">
        <v>3953</v>
      </c>
      <c r="B3698" s="3" t="s">
        <v>3994</v>
      </c>
      <c r="C3698" s="3" t="s">
        <v>3994</v>
      </c>
      <c r="D3698" s="3" t="s">
        <v>3849</v>
      </c>
    </row>
    <row r="3699" spans="1:4" x14ac:dyDescent="0.2">
      <c r="A3699" s="3">
        <v>3952</v>
      </c>
      <c r="B3699" s="3" t="s">
        <v>3995</v>
      </c>
      <c r="C3699" s="3" t="s">
        <v>3996</v>
      </c>
      <c r="D3699" s="3" t="s">
        <v>3849</v>
      </c>
    </row>
    <row r="3700" spans="1:4" x14ac:dyDescent="0.2">
      <c r="A3700" s="3">
        <v>3953</v>
      </c>
      <c r="B3700" s="3" t="s">
        <v>3997</v>
      </c>
      <c r="C3700" s="3" t="s">
        <v>3996</v>
      </c>
      <c r="D3700" s="3" t="s">
        <v>3849</v>
      </c>
    </row>
    <row r="3701" spans="1:4" x14ac:dyDescent="0.2">
      <c r="A3701" s="3">
        <v>3957</v>
      </c>
      <c r="B3701" s="3" t="s">
        <v>3998</v>
      </c>
      <c r="C3701" s="3" t="s">
        <v>3996</v>
      </c>
      <c r="D3701" s="3" t="s">
        <v>3849</v>
      </c>
    </row>
    <row r="3702" spans="1:4" x14ac:dyDescent="0.2">
      <c r="A3702" s="3">
        <v>3954</v>
      </c>
      <c r="B3702" s="3" t="s">
        <v>3999</v>
      </c>
      <c r="C3702" s="3" t="s">
        <v>3999</v>
      </c>
      <c r="D3702" s="3" t="s">
        <v>3849</v>
      </c>
    </row>
    <row r="3703" spans="1:4" x14ac:dyDescent="0.2">
      <c r="A3703" s="3">
        <v>3948</v>
      </c>
      <c r="B3703" s="3" t="s">
        <v>4000</v>
      </c>
      <c r="C3703" s="3" t="s">
        <v>4000</v>
      </c>
      <c r="D3703" s="3" t="s">
        <v>3849</v>
      </c>
    </row>
    <row r="3704" spans="1:4" x14ac:dyDescent="0.2">
      <c r="A3704" s="3">
        <v>3970</v>
      </c>
      <c r="B3704" s="3" t="s">
        <v>4001</v>
      </c>
      <c r="C3704" s="3" t="s">
        <v>4001</v>
      </c>
      <c r="D3704" s="3" t="s">
        <v>3849</v>
      </c>
    </row>
    <row r="3705" spans="1:4" x14ac:dyDescent="0.2">
      <c r="A3705" s="3">
        <v>3953</v>
      </c>
      <c r="B3705" s="3" t="s">
        <v>4002</v>
      </c>
      <c r="C3705" s="3" t="s">
        <v>4002</v>
      </c>
      <c r="D3705" s="3" t="s">
        <v>3849</v>
      </c>
    </row>
    <row r="3706" spans="1:4" x14ac:dyDescent="0.2">
      <c r="A3706" s="3">
        <v>3956</v>
      </c>
      <c r="B3706" s="3" t="s">
        <v>4003</v>
      </c>
      <c r="C3706" s="3" t="s">
        <v>4003</v>
      </c>
      <c r="D3706" s="3" t="s">
        <v>3849</v>
      </c>
    </row>
    <row r="3707" spans="1:4" x14ac:dyDescent="0.2">
      <c r="A3707" s="3">
        <v>3945</v>
      </c>
      <c r="B3707" s="3" t="s">
        <v>4004</v>
      </c>
      <c r="C3707" s="3" t="s">
        <v>4005</v>
      </c>
      <c r="D3707" s="3" t="s">
        <v>3849</v>
      </c>
    </row>
    <row r="3708" spans="1:4" x14ac:dyDescent="0.2">
      <c r="A3708" s="3">
        <v>3945</v>
      </c>
      <c r="B3708" s="3" t="s">
        <v>4006</v>
      </c>
      <c r="C3708" s="3" t="s">
        <v>4005</v>
      </c>
      <c r="D3708" s="3" t="s">
        <v>3849</v>
      </c>
    </row>
    <row r="3709" spans="1:4" x14ac:dyDescent="0.2">
      <c r="A3709" s="3">
        <v>3957</v>
      </c>
      <c r="B3709" s="3" t="s">
        <v>4007</v>
      </c>
      <c r="C3709" s="3" t="s">
        <v>4005</v>
      </c>
      <c r="D3709" s="3" t="s">
        <v>3849</v>
      </c>
    </row>
    <row r="3710" spans="1:4" x14ac:dyDescent="0.2">
      <c r="A3710" s="3">
        <v>3946</v>
      </c>
      <c r="B3710" s="3" t="s">
        <v>4008</v>
      </c>
      <c r="C3710" s="3" t="s">
        <v>4009</v>
      </c>
      <c r="D3710" s="3" t="s">
        <v>3849</v>
      </c>
    </row>
    <row r="3711" spans="1:4" x14ac:dyDescent="0.2">
      <c r="A3711" s="3">
        <v>3946</v>
      </c>
      <c r="B3711" s="3" t="s">
        <v>4010</v>
      </c>
      <c r="C3711" s="3" t="s">
        <v>4009</v>
      </c>
      <c r="D3711" s="3" t="s">
        <v>3849</v>
      </c>
    </row>
    <row r="3712" spans="1:4" x14ac:dyDescent="0.2">
      <c r="A3712" s="3">
        <v>3948</v>
      </c>
      <c r="B3712" s="3" t="s">
        <v>4011</v>
      </c>
      <c r="C3712" s="3" t="s">
        <v>4009</v>
      </c>
      <c r="D3712" s="3" t="s">
        <v>3849</v>
      </c>
    </row>
    <row r="3713" spans="1:4" x14ac:dyDescent="0.2">
      <c r="A3713" s="3">
        <v>1932</v>
      </c>
      <c r="B3713" s="3" t="s">
        <v>4012</v>
      </c>
      <c r="C3713" s="3" t="s">
        <v>4012</v>
      </c>
      <c r="D3713" s="3" t="s">
        <v>3849</v>
      </c>
    </row>
    <row r="3714" spans="1:4" x14ac:dyDescent="0.2">
      <c r="A3714" s="3">
        <v>1932</v>
      </c>
      <c r="B3714" s="3" t="s">
        <v>4013</v>
      </c>
      <c r="C3714" s="3" t="s">
        <v>4012</v>
      </c>
      <c r="D3714" s="3" t="s">
        <v>3849</v>
      </c>
    </row>
    <row r="3715" spans="1:4" x14ac:dyDescent="0.2">
      <c r="A3715" s="3">
        <v>1926</v>
      </c>
      <c r="B3715" s="3" t="s">
        <v>4014</v>
      </c>
      <c r="C3715" s="3" t="s">
        <v>4014</v>
      </c>
      <c r="D3715" s="3" t="s">
        <v>3849</v>
      </c>
    </row>
    <row r="3716" spans="1:4" x14ac:dyDescent="0.2">
      <c r="A3716" s="3">
        <v>1914</v>
      </c>
      <c r="B3716" s="3" t="s">
        <v>4015</v>
      </c>
      <c r="C3716" s="3" t="s">
        <v>4015</v>
      </c>
      <c r="D3716" s="3" t="s">
        <v>3849</v>
      </c>
    </row>
    <row r="3717" spans="1:4" x14ac:dyDescent="0.2">
      <c r="A3717" s="3">
        <v>1911</v>
      </c>
      <c r="B3717" s="3" t="s">
        <v>4016</v>
      </c>
      <c r="C3717" s="3" t="s">
        <v>4017</v>
      </c>
      <c r="D3717" s="3" t="s">
        <v>3849</v>
      </c>
    </row>
    <row r="3718" spans="1:4" x14ac:dyDescent="0.2">
      <c r="A3718" s="3">
        <v>1912</v>
      </c>
      <c r="B3718" s="3" t="s">
        <v>4017</v>
      </c>
      <c r="C3718" s="3" t="s">
        <v>4017</v>
      </c>
      <c r="D3718" s="3" t="s">
        <v>3849</v>
      </c>
    </row>
    <row r="3719" spans="1:4" x14ac:dyDescent="0.2">
      <c r="A3719" s="3">
        <v>1912</v>
      </c>
      <c r="B3719" s="3" t="s">
        <v>4018</v>
      </c>
      <c r="C3719" s="3" t="s">
        <v>4017</v>
      </c>
      <c r="D3719" s="3" t="s">
        <v>3849</v>
      </c>
    </row>
    <row r="3720" spans="1:4" x14ac:dyDescent="0.2">
      <c r="A3720" s="3">
        <v>1912</v>
      </c>
      <c r="B3720" s="3" t="s">
        <v>4019</v>
      </c>
      <c r="C3720" s="3" t="s">
        <v>4017</v>
      </c>
      <c r="D3720" s="3" t="s">
        <v>3849</v>
      </c>
    </row>
    <row r="3721" spans="1:4" x14ac:dyDescent="0.2">
      <c r="A3721" s="3">
        <v>1912</v>
      </c>
      <c r="B3721" s="3" t="s">
        <v>4020</v>
      </c>
      <c r="C3721" s="3" t="s">
        <v>4017</v>
      </c>
      <c r="D3721" s="3" t="s">
        <v>3849</v>
      </c>
    </row>
    <row r="3722" spans="1:4" x14ac:dyDescent="0.2">
      <c r="A3722" s="3">
        <v>1906</v>
      </c>
      <c r="B3722" s="3" t="s">
        <v>4021</v>
      </c>
      <c r="C3722" s="3" t="s">
        <v>4022</v>
      </c>
      <c r="D3722" s="3" t="s">
        <v>3849</v>
      </c>
    </row>
    <row r="3723" spans="1:4" x14ac:dyDescent="0.2">
      <c r="A3723" s="3">
        <v>1920</v>
      </c>
      <c r="B3723" s="3" t="s">
        <v>4022</v>
      </c>
      <c r="C3723" s="3" t="s">
        <v>4022</v>
      </c>
      <c r="D3723" s="3" t="s">
        <v>3849</v>
      </c>
    </row>
    <row r="3724" spans="1:4" x14ac:dyDescent="0.2">
      <c r="A3724" s="3">
        <v>1921</v>
      </c>
      <c r="B3724" s="3" t="s">
        <v>4023</v>
      </c>
      <c r="C3724" s="3" t="s">
        <v>4024</v>
      </c>
      <c r="D3724" s="3" t="s">
        <v>3849</v>
      </c>
    </row>
    <row r="3725" spans="1:4" x14ac:dyDescent="0.2">
      <c r="A3725" s="3">
        <v>1928</v>
      </c>
      <c r="B3725" s="3" t="s">
        <v>4025</v>
      </c>
      <c r="C3725" s="3" t="s">
        <v>4024</v>
      </c>
      <c r="D3725" s="3" t="s">
        <v>3849</v>
      </c>
    </row>
    <row r="3726" spans="1:4" x14ac:dyDescent="0.2">
      <c r="A3726" s="3">
        <v>1908</v>
      </c>
      <c r="B3726" s="3" t="s">
        <v>4026</v>
      </c>
      <c r="C3726" s="3" t="s">
        <v>4026</v>
      </c>
      <c r="D3726" s="3" t="s">
        <v>3849</v>
      </c>
    </row>
    <row r="3727" spans="1:4" x14ac:dyDescent="0.2">
      <c r="A3727" s="3">
        <v>1914</v>
      </c>
      <c r="B3727" s="3" t="s">
        <v>4027</v>
      </c>
      <c r="C3727" s="3" t="s">
        <v>4026</v>
      </c>
      <c r="D3727" s="3" t="s">
        <v>3849</v>
      </c>
    </row>
    <row r="3728" spans="1:4" x14ac:dyDescent="0.2">
      <c r="A3728" s="3">
        <v>1918</v>
      </c>
      <c r="B3728" s="3" t="s">
        <v>4028</v>
      </c>
      <c r="C3728" s="3" t="s">
        <v>4026</v>
      </c>
      <c r="D3728" s="3" t="s">
        <v>3849</v>
      </c>
    </row>
    <row r="3729" spans="1:4" x14ac:dyDescent="0.2">
      <c r="A3729" s="3">
        <v>1913</v>
      </c>
      <c r="B3729" s="3" t="s">
        <v>4029</v>
      </c>
      <c r="C3729" s="3" t="s">
        <v>4029</v>
      </c>
      <c r="D3729" s="3" t="s">
        <v>3849</v>
      </c>
    </row>
    <row r="3730" spans="1:4" x14ac:dyDescent="0.2">
      <c r="A3730" s="3">
        <v>1907</v>
      </c>
      <c r="B3730" s="3" t="s">
        <v>4030</v>
      </c>
      <c r="C3730" s="3" t="s">
        <v>4030</v>
      </c>
      <c r="D3730" s="3" t="s">
        <v>3849</v>
      </c>
    </row>
    <row r="3731" spans="1:4" x14ac:dyDescent="0.2">
      <c r="A3731" s="3">
        <v>1929</v>
      </c>
      <c r="B3731" s="3" t="s">
        <v>4031</v>
      </c>
      <c r="C3731" s="3" t="s">
        <v>4031</v>
      </c>
      <c r="D3731" s="3" t="s">
        <v>3849</v>
      </c>
    </row>
    <row r="3732" spans="1:4" x14ac:dyDescent="0.2">
      <c r="A3732" s="3">
        <v>1874</v>
      </c>
      <c r="B3732" s="3" t="s">
        <v>4032</v>
      </c>
      <c r="C3732" s="3" t="s">
        <v>4032</v>
      </c>
      <c r="D3732" s="3" t="s">
        <v>3849</v>
      </c>
    </row>
    <row r="3733" spans="1:4" x14ac:dyDescent="0.2">
      <c r="A3733" s="3">
        <v>1868</v>
      </c>
      <c r="B3733" s="3" t="s">
        <v>4033</v>
      </c>
      <c r="C3733" s="3" t="s">
        <v>4034</v>
      </c>
      <c r="D3733" s="3" t="s">
        <v>3849</v>
      </c>
    </row>
    <row r="3734" spans="1:4" x14ac:dyDescent="0.2">
      <c r="A3734" s="3">
        <v>1868</v>
      </c>
      <c r="B3734" s="3" t="s">
        <v>4033</v>
      </c>
      <c r="C3734" s="3" t="s">
        <v>4034</v>
      </c>
      <c r="D3734" s="3" t="s">
        <v>3849</v>
      </c>
    </row>
    <row r="3735" spans="1:4" x14ac:dyDescent="0.2">
      <c r="A3735" s="3">
        <v>1893</v>
      </c>
      <c r="B3735" s="3" t="s">
        <v>4035</v>
      </c>
      <c r="C3735" s="3" t="s">
        <v>4034</v>
      </c>
      <c r="D3735" s="3" t="s">
        <v>3849</v>
      </c>
    </row>
    <row r="3736" spans="1:4" x14ac:dyDescent="0.2">
      <c r="A3736" s="3">
        <v>1870</v>
      </c>
      <c r="B3736" s="3" t="s">
        <v>4036</v>
      </c>
      <c r="C3736" s="3" t="s">
        <v>4036</v>
      </c>
      <c r="D3736" s="3" t="s">
        <v>3849</v>
      </c>
    </row>
    <row r="3737" spans="1:4" x14ac:dyDescent="0.2">
      <c r="A3737" s="3">
        <v>1870</v>
      </c>
      <c r="B3737" s="3" t="s">
        <v>4036</v>
      </c>
      <c r="C3737" s="3" t="s">
        <v>4036</v>
      </c>
      <c r="D3737" s="3" t="s">
        <v>3849</v>
      </c>
    </row>
    <row r="3738" spans="1:4" x14ac:dyDescent="0.2">
      <c r="A3738" s="3">
        <v>1871</v>
      </c>
      <c r="B3738" s="3" t="s">
        <v>4037</v>
      </c>
      <c r="C3738" s="3" t="s">
        <v>4036</v>
      </c>
      <c r="D3738" s="3" t="s">
        <v>3849</v>
      </c>
    </row>
    <row r="3739" spans="1:4" x14ac:dyDescent="0.2">
      <c r="A3739" s="3">
        <v>1871</v>
      </c>
      <c r="B3739" s="3" t="s">
        <v>4038</v>
      </c>
      <c r="C3739" s="3" t="s">
        <v>4036</v>
      </c>
      <c r="D3739" s="3" t="s">
        <v>3849</v>
      </c>
    </row>
    <row r="3740" spans="1:4" x14ac:dyDescent="0.2">
      <c r="A3740" s="3">
        <v>1897</v>
      </c>
      <c r="B3740" s="3" t="s">
        <v>4039</v>
      </c>
      <c r="C3740" s="3" t="s">
        <v>4040</v>
      </c>
      <c r="D3740" s="3" t="s">
        <v>3849</v>
      </c>
    </row>
    <row r="3741" spans="1:4" x14ac:dyDescent="0.2">
      <c r="A3741" s="3">
        <v>1897</v>
      </c>
      <c r="B3741" s="3" t="s">
        <v>4041</v>
      </c>
      <c r="C3741" s="3" t="s">
        <v>4040</v>
      </c>
      <c r="D3741" s="3" t="s">
        <v>3849</v>
      </c>
    </row>
    <row r="3742" spans="1:4" x14ac:dyDescent="0.2">
      <c r="A3742" s="3">
        <v>1898</v>
      </c>
      <c r="B3742" s="3" t="s">
        <v>4042</v>
      </c>
      <c r="C3742" s="3" t="s">
        <v>4043</v>
      </c>
      <c r="D3742" s="3" t="s">
        <v>3849</v>
      </c>
    </row>
    <row r="3743" spans="1:4" x14ac:dyDescent="0.2">
      <c r="A3743" s="3">
        <v>1872</v>
      </c>
      <c r="B3743" s="3" t="s">
        <v>4044</v>
      </c>
      <c r="C3743" s="3" t="s">
        <v>4044</v>
      </c>
      <c r="D3743" s="3" t="s">
        <v>3849</v>
      </c>
    </row>
    <row r="3744" spans="1:4" x14ac:dyDescent="0.2">
      <c r="A3744" s="3">
        <v>1875</v>
      </c>
      <c r="B3744" s="3" t="s">
        <v>4045</v>
      </c>
      <c r="C3744" s="3" t="s">
        <v>4044</v>
      </c>
      <c r="D3744" s="3" t="s">
        <v>3849</v>
      </c>
    </row>
    <row r="3745" spans="1:4" x14ac:dyDescent="0.2">
      <c r="A3745" s="3">
        <v>1873</v>
      </c>
      <c r="B3745" s="3" t="s">
        <v>4046</v>
      </c>
      <c r="C3745" s="3" t="s">
        <v>4046</v>
      </c>
      <c r="D3745" s="3" t="s">
        <v>3849</v>
      </c>
    </row>
    <row r="3746" spans="1:4" x14ac:dyDescent="0.2">
      <c r="A3746" s="3">
        <v>1873</v>
      </c>
      <c r="B3746" s="3" t="s">
        <v>4047</v>
      </c>
      <c r="C3746" s="3" t="s">
        <v>4046</v>
      </c>
      <c r="D3746" s="3" t="s">
        <v>3849</v>
      </c>
    </row>
    <row r="3747" spans="1:4" x14ac:dyDescent="0.2">
      <c r="A3747" s="3">
        <v>1873</v>
      </c>
      <c r="B3747" s="3" t="s">
        <v>4048</v>
      </c>
      <c r="C3747" s="3" t="s">
        <v>4046</v>
      </c>
      <c r="D3747" s="3" t="s">
        <v>3849</v>
      </c>
    </row>
    <row r="3748" spans="1:4" x14ac:dyDescent="0.2">
      <c r="A3748" s="3">
        <v>1895</v>
      </c>
      <c r="B3748" s="3" t="s">
        <v>4049</v>
      </c>
      <c r="C3748" s="3" t="s">
        <v>4049</v>
      </c>
      <c r="D3748" s="3" t="s">
        <v>3849</v>
      </c>
    </row>
    <row r="3749" spans="1:4" x14ac:dyDescent="0.2">
      <c r="A3749" s="3">
        <v>1899</v>
      </c>
      <c r="B3749" s="3" t="s">
        <v>4050</v>
      </c>
      <c r="C3749" s="3" t="s">
        <v>4049</v>
      </c>
      <c r="D3749" s="3" t="s">
        <v>3849</v>
      </c>
    </row>
    <row r="3750" spans="1:4" x14ac:dyDescent="0.2">
      <c r="A3750" s="3">
        <v>1896</v>
      </c>
      <c r="B3750" s="3" t="s">
        <v>4051</v>
      </c>
      <c r="C3750" s="3" t="s">
        <v>4051</v>
      </c>
      <c r="D3750" s="3" t="s">
        <v>3849</v>
      </c>
    </row>
    <row r="3751" spans="1:4" x14ac:dyDescent="0.2">
      <c r="A3751" s="3">
        <v>1896</v>
      </c>
      <c r="B3751" s="3" t="s">
        <v>4052</v>
      </c>
      <c r="C3751" s="3" t="s">
        <v>4051</v>
      </c>
      <c r="D3751" s="3" t="s">
        <v>3849</v>
      </c>
    </row>
    <row r="3752" spans="1:4" x14ac:dyDescent="0.2">
      <c r="A3752" s="3">
        <v>3983</v>
      </c>
      <c r="B3752" s="3" t="s">
        <v>4053</v>
      </c>
      <c r="C3752" s="3" t="s">
        <v>4053</v>
      </c>
      <c r="D3752" s="3" t="s">
        <v>3849</v>
      </c>
    </row>
    <row r="3753" spans="1:4" x14ac:dyDescent="0.2">
      <c r="A3753" s="3">
        <v>3982</v>
      </c>
      <c r="B3753" s="3" t="s">
        <v>4054</v>
      </c>
      <c r="C3753" s="3" t="s">
        <v>4054</v>
      </c>
      <c r="D3753" s="3" t="s">
        <v>3849</v>
      </c>
    </row>
    <row r="3754" spans="1:4" x14ac:dyDescent="0.2">
      <c r="A3754" s="3">
        <v>3993</v>
      </c>
      <c r="B3754" s="3" t="s">
        <v>4055</v>
      </c>
      <c r="C3754" s="3" t="s">
        <v>4055</v>
      </c>
      <c r="D3754" s="3" t="s">
        <v>3849</v>
      </c>
    </row>
    <row r="3755" spans="1:4" x14ac:dyDescent="0.2">
      <c r="A3755" s="3">
        <v>3983</v>
      </c>
      <c r="B3755" s="3" t="s">
        <v>4056</v>
      </c>
      <c r="C3755" s="3" t="s">
        <v>4057</v>
      </c>
      <c r="D3755" s="3" t="s">
        <v>3849</v>
      </c>
    </row>
    <row r="3756" spans="1:4" x14ac:dyDescent="0.2">
      <c r="A3756" s="3">
        <v>3983</v>
      </c>
      <c r="B3756" s="3" t="s">
        <v>4058</v>
      </c>
      <c r="C3756" s="3" t="s">
        <v>4057</v>
      </c>
      <c r="D3756" s="3" t="s">
        <v>3849</v>
      </c>
    </row>
    <row r="3757" spans="1:4" x14ac:dyDescent="0.2">
      <c r="A3757" s="3">
        <v>3986</v>
      </c>
      <c r="B3757" s="3" t="s">
        <v>4059</v>
      </c>
      <c r="C3757" s="3" t="s">
        <v>4057</v>
      </c>
      <c r="D3757" s="3" t="s">
        <v>3849</v>
      </c>
    </row>
    <row r="3758" spans="1:4" x14ac:dyDescent="0.2">
      <c r="A3758" s="3">
        <v>3987</v>
      </c>
      <c r="B3758" s="3" t="s">
        <v>4057</v>
      </c>
      <c r="C3758" s="3" t="s">
        <v>4057</v>
      </c>
      <c r="D3758" s="3" t="s">
        <v>3849</v>
      </c>
    </row>
    <row r="3759" spans="1:4" x14ac:dyDescent="0.2">
      <c r="A3759" s="3">
        <v>3938</v>
      </c>
      <c r="B3759" s="3" t="s">
        <v>4060</v>
      </c>
      <c r="C3759" s="3" t="s">
        <v>4060</v>
      </c>
      <c r="D3759" s="3" t="s">
        <v>3849</v>
      </c>
    </row>
    <row r="3760" spans="1:4" x14ac:dyDescent="0.2">
      <c r="A3760" s="3">
        <v>3919</v>
      </c>
      <c r="B3760" s="3" t="s">
        <v>4061</v>
      </c>
      <c r="C3760" s="3" t="s">
        <v>4062</v>
      </c>
      <c r="D3760" s="3" t="s">
        <v>3849</v>
      </c>
    </row>
    <row r="3761" spans="1:4" x14ac:dyDescent="0.2">
      <c r="A3761" s="3">
        <v>3935</v>
      </c>
      <c r="B3761" s="3" t="s">
        <v>4063</v>
      </c>
      <c r="C3761" s="3" t="s">
        <v>4063</v>
      </c>
      <c r="D3761" s="3" t="s">
        <v>3849</v>
      </c>
    </row>
    <row r="3762" spans="1:4" x14ac:dyDescent="0.2">
      <c r="A3762" s="3">
        <v>3943</v>
      </c>
      <c r="B3762" s="3" t="s">
        <v>4064</v>
      </c>
      <c r="C3762" s="3" t="s">
        <v>4064</v>
      </c>
      <c r="D3762" s="3" t="s">
        <v>3849</v>
      </c>
    </row>
    <row r="3763" spans="1:4" x14ac:dyDescent="0.2">
      <c r="A3763" s="3">
        <v>3916</v>
      </c>
      <c r="B3763" s="3" t="s">
        <v>4065</v>
      </c>
      <c r="C3763" s="3" t="s">
        <v>4065</v>
      </c>
      <c r="D3763" s="3" t="s">
        <v>3849</v>
      </c>
    </row>
    <row r="3764" spans="1:4" x14ac:dyDescent="0.2">
      <c r="A3764" s="3">
        <v>3917</v>
      </c>
      <c r="B3764" s="3" t="s">
        <v>4066</v>
      </c>
      <c r="C3764" s="3" t="s">
        <v>4065</v>
      </c>
      <c r="D3764" s="3" t="s">
        <v>3849</v>
      </c>
    </row>
    <row r="3765" spans="1:4" x14ac:dyDescent="0.2">
      <c r="A3765" s="3">
        <v>3917</v>
      </c>
      <c r="B3765" s="3" t="s">
        <v>4067</v>
      </c>
      <c r="C3765" s="3" t="s">
        <v>4067</v>
      </c>
      <c r="D3765" s="3" t="s">
        <v>3849</v>
      </c>
    </row>
    <row r="3766" spans="1:4" x14ac:dyDescent="0.2">
      <c r="A3766" s="3">
        <v>3942</v>
      </c>
      <c r="B3766" s="3" t="s">
        <v>4068</v>
      </c>
      <c r="C3766" s="3" t="s">
        <v>4068</v>
      </c>
      <c r="D3766" s="3" t="s">
        <v>3849</v>
      </c>
    </row>
    <row r="3767" spans="1:4" x14ac:dyDescent="0.2">
      <c r="A3767" s="3">
        <v>3942</v>
      </c>
      <c r="B3767" s="3" t="s">
        <v>4069</v>
      </c>
      <c r="C3767" s="3" t="s">
        <v>4069</v>
      </c>
      <c r="D3767" s="3" t="s">
        <v>3849</v>
      </c>
    </row>
    <row r="3768" spans="1:4" x14ac:dyDescent="0.2">
      <c r="A3768" s="3">
        <v>3942</v>
      </c>
      <c r="B3768" s="3" t="s">
        <v>4070</v>
      </c>
      <c r="C3768" s="3" t="s">
        <v>4069</v>
      </c>
      <c r="D3768" s="3" t="s">
        <v>3849</v>
      </c>
    </row>
    <row r="3769" spans="1:4" x14ac:dyDescent="0.2">
      <c r="A3769" s="3">
        <v>3944</v>
      </c>
      <c r="B3769" s="3" t="s">
        <v>4071</v>
      </c>
      <c r="C3769" s="3" t="s">
        <v>4072</v>
      </c>
      <c r="D3769" s="3" t="s">
        <v>3849</v>
      </c>
    </row>
    <row r="3770" spans="1:4" x14ac:dyDescent="0.2">
      <c r="A3770" s="3">
        <v>3918</v>
      </c>
      <c r="B3770" s="3" t="s">
        <v>4073</v>
      </c>
      <c r="C3770" s="3" t="s">
        <v>4073</v>
      </c>
      <c r="D3770" s="3" t="s">
        <v>3849</v>
      </c>
    </row>
    <row r="3771" spans="1:4" x14ac:dyDescent="0.2">
      <c r="A3771" s="3">
        <v>3983</v>
      </c>
      <c r="B3771" s="3" t="s">
        <v>4074</v>
      </c>
      <c r="C3771" s="3" t="s">
        <v>4075</v>
      </c>
      <c r="D3771" s="3" t="s">
        <v>3849</v>
      </c>
    </row>
    <row r="3772" spans="1:4" x14ac:dyDescent="0.2">
      <c r="A3772" s="3">
        <v>3983</v>
      </c>
      <c r="B3772" s="3" t="s">
        <v>4076</v>
      </c>
      <c r="C3772" s="3" t="s">
        <v>4075</v>
      </c>
      <c r="D3772" s="3" t="s">
        <v>3849</v>
      </c>
    </row>
    <row r="3773" spans="1:4" x14ac:dyDescent="0.2">
      <c r="A3773" s="3">
        <v>3940</v>
      </c>
      <c r="B3773" s="3" t="s">
        <v>4077</v>
      </c>
      <c r="C3773" s="3" t="s">
        <v>4078</v>
      </c>
      <c r="D3773" s="3" t="s">
        <v>3849</v>
      </c>
    </row>
    <row r="3774" spans="1:4" x14ac:dyDescent="0.2">
      <c r="A3774" s="3">
        <v>3949</v>
      </c>
      <c r="B3774" s="3" t="s">
        <v>4079</v>
      </c>
      <c r="C3774" s="3" t="s">
        <v>4078</v>
      </c>
      <c r="D3774" s="3" t="s">
        <v>3849</v>
      </c>
    </row>
    <row r="3775" spans="1:4" x14ac:dyDescent="0.2">
      <c r="A3775" s="3">
        <v>3991</v>
      </c>
      <c r="B3775" s="3" t="s">
        <v>4080</v>
      </c>
      <c r="C3775" s="3" t="s">
        <v>4081</v>
      </c>
      <c r="D3775" s="3" t="s">
        <v>3849</v>
      </c>
    </row>
    <row r="3776" spans="1:4" x14ac:dyDescent="0.2">
      <c r="A3776" s="3">
        <v>3992</v>
      </c>
      <c r="B3776" s="3" t="s">
        <v>4081</v>
      </c>
      <c r="C3776" s="3" t="s">
        <v>4081</v>
      </c>
      <c r="D3776" s="3" t="s">
        <v>3849</v>
      </c>
    </row>
    <row r="3777" spans="1:4" x14ac:dyDescent="0.2">
      <c r="A3777" s="3">
        <v>3994</v>
      </c>
      <c r="B3777" s="3" t="s">
        <v>4082</v>
      </c>
      <c r="C3777" s="3" t="s">
        <v>4081</v>
      </c>
      <c r="D3777" s="3" t="s">
        <v>3849</v>
      </c>
    </row>
    <row r="3778" spans="1:4" x14ac:dyDescent="0.2">
      <c r="A3778" s="3">
        <v>1903</v>
      </c>
      <c r="B3778" s="3" t="s">
        <v>4083</v>
      </c>
      <c r="C3778" s="3" t="s">
        <v>4083</v>
      </c>
      <c r="D3778" s="3" t="s">
        <v>3849</v>
      </c>
    </row>
    <row r="3779" spans="1:4" x14ac:dyDescent="0.2">
      <c r="A3779" s="3">
        <v>1905</v>
      </c>
      <c r="B3779" s="3" t="s">
        <v>4084</v>
      </c>
      <c r="C3779" s="3" t="s">
        <v>4084</v>
      </c>
      <c r="D3779" s="3" t="s">
        <v>3849</v>
      </c>
    </row>
    <row r="3780" spans="1:4" x14ac:dyDescent="0.2">
      <c r="A3780" s="3">
        <v>1902</v>
      </c>
      <c r="B3780" s="3" t="s">
        <v>4085</v>
      </c>
      <c r="C3780" s="3" t="s">
        <v>4085</v>
      </c>
      <c r="D3780" s="3" t="s">
        <v>3849</v>
      </c>
    </row>
    <row r="3781" spans="1:4" x14ac:dyDescent="0.2">
      <c r="A3781" s="3">
        <v>1925</v>
      </c>
      <c r="B3781" s="3" t="s">
        <v>4086</v>
      </c>
      <c r="C3781" s="3" t="s">
        <v>4086</v>
      </c>
      <c r="D3781" s="3" t="s">
        <v>3849</v>
      </c>
    </row>
    <row r="3782" spans="1:4" x14ac:dyDescent="0.2">
      <c r="A3782" s="3">
        <v>1925</v>
      </c>
      <c r="B3782" s="3" t="s">
        <v>4087</v>
      </c>
      <c r="C3782" s="3" t="s">
        <v>4086</v>
      </c>
      <c r="D3782" s="3" t="s">
        <v>3849</v>
      </c>
    </row>
    <row r="3783" spans="1:4" x14ac:dyDescent="0.2">
      <c r="A3783" s="3">
        <v>1869</v>
      </c>
      <c r="B3783" s="3" t="s">
        <v>4088</v>
      </c>
      <c r="C3783" s="3" t="s">
        <v>4088</v>
      </c>
      <c r="D3783" s="3" t="s">
        <v>3849</v>
      </c>
    </row>
    <row r="3784" spans="1:4" x14ac:dyDescent="0.2">
      <c r="A3784" s="3">
        <v>1890</v>
      </c>
      <c r="B3784" s="3" t="s">
        <v>4089</v>
      </c>
      <c r="C3784" s="3" t="s">
        <v>4090</v>
      </c>
      <c r="D3784" s="3" t="s">
        <v>3849</v>
      </c>
    </row>
    <row r="3785" spans="1:4" x14ac:dyDescent="0.2">
      <c r="A3785" s="3">
        <v>1890</v>
      </c>
      <c r="B3785" s="3" t="s">
        <v>4091</v>
      </c>
      <c r="C3785" s="3" t="s">
        <v>4090</v>
      </c>
      <c r="D3785" s="3" t="s">
        <v>3849</v>
      </c>
    </row>
    <row r="3786" spans="1:4" x14ac:dyDescent="0.2">
      <c r="A3786" s="3">
        <v>1922</v>
      </c>
      <c r="B3786" s="3" t="s">
        <v>4092</v>
      </c>
      <c r="C3786" s="3" t="s">
        <v>4092</v>
      </c>
      <c r="D3786" s="3" t="s">
        <v>3849</v>
      </c>
    </row>
    <row r="3787" spans="1:4" x14ac:dyDescent="0.2">
      <c r="A3787" s="3">
        <v>1922</v>
      </c>
      <c r="B3787" s="3" t="s">
        <v>4093</v>
      </c>
      <c r="C3787" s="3" t="s">
        <v>4092</v>
      </c>
      <c r="D3787" s="3" t="s">
        <v>3849</v>
      </c>
    </row>
    <row r="3788" spans="1:4" x14ac:dyDescent="0.2">
      <c r="A3788" s="3">
        <v>1923</v>
      </c>
      <c r="B3788" s="3" t="s">
        <v>4094</v>
      </c>
      <c r="C3788" s="3" t="s">
        <v>4092</v>
      </c>
      <c r="D3788" s="3" t="s">
        <v>3849</v>
      </c>
    </row>
    <row r="3789" spans="1:4" x14ac:dyDescent="0.2">
      <c r="A3789" s="3">
        <v>1923</v>
      </c>
      <c r="B3789" s="3" t="s">
        <v>4095</v>
      </c>
      <c r="C3789" s="3" t="s">
        <v>4092</v>
      </c>
      <c r="D3789" s="3" t="s">
        <v>3849</v>
      </c>
    </row>
    <row r="3790" spans="1:4" x14ac:dyDescent="0.2">
      <c r="A3790" s="3">
        <v>1904</v>
      </c>
      <c r="B3790" s="3" t="s">
        <v>4096</v>
      </c>
      <c r="C3790" s="3" t="s">
        <v>4096</v>
      </c>
      <c r="D3790" s="3" t="s">
        <v>3849</v>
      </c>
    </row>
    <row r="3791" spans="1:4" x14ac:dyDescent="0.2">
      <c r="A3791" s="3">
        <v>1891</v>
      </c>
      <c r="B3791" s="3" t="s">
        <v>4097</v>
      </c>
      <c r="C3791" s="3" t="s">
        <v>4097</v>
      </c>
      <c r="D3791" s="3" t="s">
        <v>3849</v>
      </c>
    </row>
    <row r="3792" spans="1:4" x14ac:dyDescent="0.2">
      <c r="A3792" s="3">
        <v>3966</v>
      </c>
      <c r="B3792" s="3" t="s">
        <v>4098</v>
      </c>
      <c r="C3792" s="3" t="s">
        <v>4098</v>
      </c>
      <c r="D3792" s="3" t="s">
        <v>3849</v>
      </c>
    </row>
    <row r="3793" spans="1:4" x14ac:dyDescent="0.2">
      <c r="A3793" s="3">
        <v>3966</v>
      </c>
      <c r="B3793" s="3" t="s">
        <v>4099</v>
      </c>
      <c r="C3793" s="3" t="s">
        <v>4098</v>
      </c>
      <c r="D3793" s="3" t="s">
        <v>3849</v>
      </c>
    </row>
    <row r="3794" spans="1:4" x14ac:dyDescent="0.2">
      <c r="A3794" s="3">
        <v>3967</v>
      </c>
      <c r="B3794" s="3" t="s">
        <v>4100</v>
      </c>
      <c r="C3794" s="3" t="s">
        <v>4098</v>
      </c>
      <c r="D3794" s="3" t="s">
        <v>3849</v>
      </c>
    </row>
    <row r="3795" spans="1:4" x14ac:dyDescent="0.2">
      <c r="A3795" s="3">
        <v>3965</v>
      </c>
      <c r="B3795" s="3" t="s">
        <v>4101</v>
      </c>
      <c r="C3795" s="3" t="s">
        <v>4101</v>
      </c>
      <c r="D3795" s="3" t="s">
        <v>3849</v>
      </c>
    </row>
    <row r="3796" spans="1:4" x14ac:dyDescent="0.2">
      <c r="A3796" s="3">
        <v>3979</v>
      </c>
      <c r="B3796" s="3" t="s">
        <v>4102</v>
      </c>
      <c r="C3796" s="3" t="s">
        <v>4102</v>
      </c>
      <c r="D3796" s="3" t="s">
        <v>3849</v>
      </c>
    </row>
    <row r="3797" spans="1:4" x14ac:dyDescent="0.2">
      <c r="A3797" s="3">
        <v>1977</v>
      </c>
      <c r="B3797" s="3" t="s">
        <v>4103</v>
      </c>
      <c r="C3797" s="3" t="s">
        <v>4103</v>
      </c>
      <c r="D3797" s="3" t="s">
        <v>3849</v>
      </c>
    </row>
    <row r="3798" spans="1:4" x14ac:dyDescent="0.2">
      <c r="A3798" s="3">
        <v>1978</v>
      </c>
      <c r="B3798" s="3" t="s">
        <v>4104</v>
      </c>
      <c r="C3798" s="3" t="s">
        <v>4104</v>
      </c>
      <c r="D3798" s="3" t="s">
        <v>3849</v>
      </c>
    </row>
    <row r="3799" spans="1:4" x14ac:dyDescent="0.2">
      <c r="A3799" s="3">
        <v>3978</v>
      </c>
      <c r="B3799" s="3" t="s">
        <v>4105</v>
      </c>
      <c r="C3799" s="3" t="s">
        <v>4104</v>
      </c>
      <c r="D3799" s="3" t="s">
        <v>3849</v>
      </c>
    </row>
    <row r="3800" spans="1:4" x14ac:dyDescent="0.2">
      <c r="A3800" s="3">
        <v>1958</v>
      </c>
      <c r="B3800" s="3" t="s">
        <v>4106</v>
      </c>
      <c r="C3800" s="3" t="s">
        <v>4107</v>
      </c>
      <c r="D3800" s="3" t="s">
        <v>3849</v>
      </c>
    </row>
    <row r="3801" spans="1:4" x14ac:dyDescent="0.2">
      <c r="A3801" s="3">
        <v>3960</v>
      </c>
      <c r="B3801" s="3" t="s">
        <v>4108</v>
      </c>
      <c r="C3801" s="3" t="s">
        <v>4108</v>
      </c>
      <c r="D3801" s="3" t="s">
        <v>3849</v>
      </c>
    </row>
    <row r="3802" spans="1:4" x14ac:dyDescent="0.2">
      <c r="A3802" s="3">
        <v>3960</v>
      </c>
      <c r="B3802" s="3" t="s">
        <v>4109</v>
      </c>
      <c r="C3802" s="3" t="s">
        <v>4108</v>
      </c>
      <c r="D3802" s="3" t="s">
        <v>3849</v>
      </c>
    </row>
    <row r="3803" spans="1:4" x14ac:dyDescent="0.2">
      <c r="A3803" s="3">
        <v>3976</v>
      </c>
      <c r="B3803" s="3" t="s">
        <v>4110</v>
      </c>
      <c r="C3803" s="3" t="s">
        <v>4108</v>
      </c>
      <c r="D3803" s="3" t="s">
        <v>3849</v>
      </c>
    </row>
    <row r="3804" spans="1:4" x14ac:dyDescent="0.2">
      <c r="A3804" s="3">
        <v>3977</v>
      </c>
      <c r="B3804" s="3" t="s">
        <v>4111</v>
      </c>
      <c r="C3804" s="3" t="s">
        <v>4108</v>
      </c>
      <c r="D3804" s="3" t="s">
        <v>3849</v>
      </c>
    </row>
    <row r="3805" spans="1:4" x14ac:dyDescent="0.2">
      <c r="A3805" s="3">
        <v>3960</v>
      </c>
      <c r="B3805" s="3" t="s">
        <v>4112</v>
      </c>
      <c r="C3805" s="3" t="s">
        <v>4113</v>
      </c>
      <c r="D3805" s="3" t="s">
        <v>3849</v>
      </c>
    </row>
    <row r="3806" spans="1:4" x14ac:dyDescent="0.2">
      <c r="A3806" s="3">
        <v>3961</v>
      </c>
      <c r="B3806" s="3" t="s">
        <v>4114</v>
      </c>
      <c r="C3806" s="3" t="s">
        <v>4113</v>
      </c>
      <c r="D3806" s="3" t="s">
        <v>3849</v>
      </c>
    </row>
    <row r="3807" spans="1:4" x14ac:dyDescent="0.2">
      <c r="A3807" s="3">
        <v>3961</v>
      </c>
      <c r="B3807" s="3" t="s">
        <v>4115</v>
      </c>
      <c r="C3807" s="3" t="s">
        <v>4113</v>
      </c>
      <c r="D3807" s="3" t="s">
        <v>3849</v>
      </c>
    </row>
    <row r="3808" spans="1:4" x14ac:dyDescent="0.2">
      <c r="A3808" s="3">
        <v>3961</v>
      </c>
      <c r="B3808" s="3" t="s">
        <v>4116</v>
      </c>
      <c r="C3808" s="3" t="s">
        <v>4113</v>
      </c>
      <c r="D3808" s="3" t="s">
        <v>3849</v>
      </c>
    </row>
    <row r="3809" spans="1:4" x14ac:dyDescent="0.2">
      <c r="A3809" s="3">
        <v>3961</v>
      </c>
      <c r="B3809" s="3" t="s">
        <v>4117</v>
      </c>
      <c r="C3809" s="3" t="s">
        <v>4113</v>
      </c>
      <c r="D3809" s="3" t="s">
        <v>3849</v>
      </c>
    </row>
    <row r="3810" spans="1:4" x14ac:dyDescent="0.2">
      <c r="A3810" s="3">
        <v>3961</v>
      </c>
      <c r="B3810" s="3" t="s">
        <v>4118</v>
      </c>
      <c r="C3810" s="3" t="s">
        <v>4113</v>
      </c>
      <c r="D3810" s="3" t="s">
        <v>3849</v>
      </c>
    </row>
    <row r="3811" spans="1:4" x14ac:dyDescent="0.2">
      <c r="A3811" s="3">
        <v>3961</v>
      </c>
      <c r="B3811" s="3" t="s">
        <v>4119</v>
      </c>
      <c r="C3811" s="3" t="s">
        <v>4113</v>
      </c>
      <c r="D3811" s="3" t="s">
        <v>3849</v>
      </c>
    </row>
    <row r="3812" spans="1:4" x14ac:dyDescent="0.2">
      <c r="A3812" s="3">
        <v>3961</v>
      </c>
      <c r="B3812" s="3" t="s">
        <v>4120</v>
      </c>
      <c r="C3812" s="3" t="s">
        <v>4113</v>
      </c>
      <c r="D3812" s="3" t="s">
        <v>3849</v>
      </c>
    </row>
    <row r="3813" spans="1:4" x14ac:dyDescent="0.2">
      <c r="A3813" s="3">
        <v>3961</v>
      </c>
      <c r="B3813" s="3" t="s">
        <v>4121</v>
      </c>
      <c r="C3813" s="3" t="s">
        <v>4113</v>
      </c>
      <c r="D3813" s="3" t="s">
        <v>3849</v>
      </c>
    </row>
    <row r="3814" spans="1:4" x14ac:dyDescent="0.2">
      <c r="A3814" s="3">
        <v>3960</v>
      </c>
      <c r="B3814" s="3" t="s">
        <v>4122</v>
      </c>
      <c r="C3814" s="3" t="s">
        <v>4123</v>
      </c>
      <c r="D3814" s="3" t="s">
        <v>3849</v>
      </c>
    </row>
    <row r="3815" spans="1:4" x14ac:dyDescent="0.2">
      <c r="A3815" s="3">
        <v>3960</v>
      </c>
      <c r="B3815" s="3" t="s">
        <v>4124</v>
      </c>
      <c r="C3815" s="3" t="s">
        <v>4123</v>
      </c>
      <c r="D3815" s="3" t="s">
        <v>3849</v>
      </c>
    </row>
    <row r="3816" spans="1:4" x14ac:dyDescent="0.2">
      <c r="A3816" s="3">
        <v>3963</v>
      </c>
      <c r="B3816" s="3" t="s">
        <v>4123</v>
      </c>
      <c r="C3816" s="3" t="s">
        <v>4123</v>
      </c>
      <c r="D3816" s="3" t="s">
        <v>3849</v>
      </c>
    </row>
    <row r="3817" spans="1:4" x14ac:dyDescent="0.2">
      <c r="A3817" s="3">
        <v>3963</v>
      </c>
      <c r="B3817" s="3" t="s">
        <v>4125</v>
      </c>
      <c r="C3817" s="3" t="s">
        <v>4123</v>
      </c>
      <c r="D3817" s="3" t="s">
        <v>3849</v>
      </c>
    </row>
    <row r="3818" spans="1:4" x14ac:dyDescent="0.2">
      <c r="A3818" s="3">
        <v>3963</v>
      </c>
      <c r="B3818" s="3" t="s">
        <v>4126</v>
      </c>
      <c r="C3818" s="3" t="s">
        <v>4123</v>
      </c>
      <c r="D3818" s="3" t="s">
        <v>3849</v>
      </c>
    </row>
    <row r="3819" spans="1:4" x14ac:dyDescent="0.2">
      <c r="A3819" s="3">
        <v>3971</v>
      </c>
      <c r="B3819" s="3" t="s">
        <v>4127</v>
      </c>
      <c r="C3819" s="3" t="s">
        <v>4123</v>
      </c>
      <c r="D3819" s="3" t="s">
        <v>3849</v>
      </c>
    </row>
    <row r="3820" spans="1:4" x14ac:dyDescent="0.2">
      <c r="A3820" s="3">
        <v>3971</v>
      </c>
      <c r="B3820" s="3" t="s">
        <v>4128</v>
      </c>
      <c r="C3820" s="3" t="s">
        <v>4123</v>
      </c>
      <c r="D3820" s="3" t="s">
        <v>3849</v>
      </c>
    </row>
    <row r="3821" spans="1:4" x14ac:dyDescent="0.2">
      <c r="A3821" s="3">
        <v>3971</v>
      </c>
      <c r="B3821" s="3" t="s">
        <v>4129</v>
      </c>
      <c r="C3821" s="3" t="s">
        <v>4123</v>
      </c>
      <c r="D3821" s="3" t="s">
        <v>3849</v>
      </c>
    </row>
    <row r="3822" spans="1:4" x14ac:dyDescent="0.2">
      <c r="A3822" s="3">
        <v>3974</v>
      </c>
      <c r="B3822" s="3" t="s">
        <v>4130</v>
      </c>
      <c r="C3822" s="3" t="s">
        <v>4123</v>
      </c>
      <c r="D3822" s="3" t="s">
        <v>3849</v>
      </c>
    </row>
    <row r="3823" spans="1:4" x14ac:dyDescent="0.2">
      <c r="A3823" s="3">
        <v>3975</v>
      </c>
      <c r="B3823" s="3" t="s">
        <v>4131</v>
      </c>
      <c r="C3823" s="3" t="s">
        <v>4123</v>
      </c>
      <c r="D3823" s="3" t="s">
        <v>3849</v>
      </c>
    </row>
    <row r="3824" spans="1:4" x14ac:dyDescent="0.2">
      <c r="A3824" s="3">
        <v>3976</v>
      </c>
      <c r="B3824" s="3" t="s">
        <v>4132</v>
      </c>
      <c r="C3824" s="3" t="s">
        <v>4123</v>
      </c>
      <c r="D3824" s="3" t="s">
        <v>3849</v>
      </c>
    </row>
    <row r="3825" spans="1:4" x14ac:dyDescent="0.2">
      <c r="A3825" s="3">
        <v>3968</v>
      </c>
      <c r="B3825" s="3" t="s">
        <v>4133</v>
      </c>
      <c r="C3825" s="3" t="s">
        <v>4134</v>
      </c>
      <c r="D3825" s="3" t="s">
        <v>3849</v>
      </c>
    </row>
    <row r="3826" spans="1:4" x14ac:dyDescent="0.2">
      <c r="A3826" s="3">
        <v>3972</v>
      </c>
      <c r="B3826" s="3" t="s">
        <v>4135</v>
      </c>
      <c r="C3826" s="3" t="s">
        <v>4134</v>
      </c>
      <c r="D3826" s="3" t="s">
        <v>3849</v>
      </c>
    </row>
    <row r="3827" spans="1:4" x14ac:dyDescent="0.2">
      <c r="A3827" s="3">
        <v>3973</v>
      </c>
      <c r="B3827" s="3" t="s">
        <v>4136</v>
      </c>
      <c r="C3827" s="3" t="s">
        <v>4134</v>
      </c>
      <c r="D3827" s="3" t="s">
        <v>3849</v>
      </c>
    </row>
    <row r="3828" spans="1:4" x14ac:dyDescent="0.2">
      <c r="A3828" s="3">
        <v>1974</v>
      </c>
      <c r="B3828" s="3" t="s">
        <v>4137</v>
      </c>
      <c r="C3828" s="3" t="s">
        <v>4137</v>
      </c>
      <c r="D3828" s="3" t="s">
        <v>3849</v>
      </c>
    </row>
    <row r="3829" spans="1:4" x14ac:dyDescent="0.2">
      <c r="A3829" s="3">
        <v>1971</v>
      </c>
      <c r="B3829" s="3" t="s">
        <v>4138</v>
      </c>
      <c r="C3829" s="3" t="s">
        <v>4138</v>
      </c>
      <c r="D3829" s="3" t="s">
        <v>3849</v>
      </c>
    </row>
    <row r="3830" spans="1:4" x14ac:dyDescent="0.2">
      <c r="A3830" s="3">
        <v>1971</v>
      </c>
      <c r="B3830" s="3" t="s">
        <v>4139</v>
      </c>
      <c r="C3830" s="3" t="s">
        <v>4138</v>
      </c>
      <c r="D3830" s="3" t="s">
        <v>3849</v>
      </c>
    </row>
    <row r="3831" spans="1:4" x14ac:dyDescent="0.2">
      <c r="A3831" s="3">
        <v>1965</v>
      </c>
      <c r="B3831" s="3" t="s">
        <v>4140</v>
      </c>
      <c r="C3831" s="3" t="s">
        <v>4140</v>
      </c>
      <c r="D3831" s="3" t="s">
        <v>3849</v>
      </c>
    </row>
    <row r="3832" spans="1:4" x14ac:dyDescent="0.2">
      <c r="A3832" s="3">
        <v>1950</v>
      </c>
      <c r="B3832" s="3" t="s">
        <v>4141</v>
      </c>
      <c r="C3832" s="3" t="s">
        <v>4141</v>
      </c>
      <c r="D3832" s="3" t="s">
        <v>3849</v>
      </c>
    </row>
    <row r="3833" spans="1:4" x14ac:dyDescent="0.2">
      <c r="A3833" s="3">
        <v>1958</v>
      </c>
      <c r="B3833" s="3" t="s">
        <v>4142</v>
      </c>
      <c r="C3833" s="3" t="s">
        <v>4141</v>
      </c>
      <c r="D3833" s="3" t="s">
        <v>3849</v>
      </c>
    </row>
    <row r="3834" spans="1:4" x14ac:dyDescent="0.2">
      <c r="A3834" s="3">
        <v>1962</v>
      </c>
      <c r="B3834" s="3" t="s">
        <v>4143</v>
      </c>
      <c r="C3834" s="3" t="s">
        <v>4141</v>
      </c>
      <c r="D3834" s="3" t="s">
        <v>3849</v>
      </c>
    </row>
    <row r="3835" spans="1:4" x14ac:dyDescent="0.2">
      <c r="A3835" s="3">
        <v>1967</v>
      </c>
      <c r="B3835" s="3" t="s">
        <v>4144</v>
      </c>
      <c r="C3835" s="3" t="s">
        <v>4141</v>
      </c>
      <c r="D3835" s="3" t="s">
        <v>3849</v>
      </c>
    </row>
    <row r="3836" spans="1:4" x14ac:dyDescent="0.2">
      <c r="A3836" s="3">
        <v>1991</v>
      </c>
      <c r="B3836" s="3" t="s">
        <v>4145</v>
      </c>
      <c r="C3836" s="3" t="s">
        <v>4141</v>
      </c>
      <c r="D3836" s="3" t="s">
        <v>3849</v>
      </c>
    </row>
    <row r="3837" spans="1:4" x14ac:dyDescent="0.2">
      <c r="A3837" s="3">
        <v>1991</v>
      </c>
      <c r="B3837" s="3" t="s">
        <v>4146</v>
      </c>
      <c r="C3837" s="3" t="s">
        <v>4141</v>
      </c>
      <c r="D3837" s="3" t="s">
        <v>3849</v>
      </c>
    </row>
    <row r="3838" spans="1:4" x14ac:dyDescent="0.2">
      <c r="A3838" s="3">
        <v>1991</v>
      </c>
      <c r="B3838" s="3" t="s">
        <v>4147</v>
      </c>
      <c r="C3838" s="3" t="s">
        <v>4141</v>
      </c>
      <c r="D3838" s="3" t="s">
        <v>3849</v>
      </c>
    </row>
    <row r="3839" spans="1:4" x14ac:dyDescent="0.2">
      <c r="A3839" s="3">
        <v>1991</v>
      </c>
      <c r="B3839" s="3" t="s">
        <v>4148</v>
      </c>
      <c r="C3839" s="3" t="s">
        <v>4141</v>
      </c>
      <c r="D3839" s="3" t="s">
        <v>3849</v>
      </c>
    </row>
    <row r="3840" spans="1:4" x14ac:dyDescent="0.2">
      <c r="A3840" s="3">
        <v>1991</v>
      </c>
      <c r="B3840" s="3" t="s">
        <v>4149</v>
      </c>
      <c r="C3840" s="3" t="s">
        <v>4141</v>
      </c>
      <c r="D3840" s="3" t="s">
        <v>3849</v>
      </c>
    </row>
    <row r="3841" spans="1:4" x14ac:dyDescent="0.2">
      <c r="A3841" s="3">
        <v>1992</v>
      </c>
      <c r="B3841" s="3" t="s">
        <v>4150</v>
      </c>
      <c r="C3841" s="3" t="s">
        <v>4141</v>
      </c>
      <c r="D3841" s="3" t="s">
        <v>3849</v>
      </c>
    </row>
    <row r="3842" spans="1:4" x14ac:dyDescent="0.2">
      <c r="A3842" s="3">
        <v>1992</v>
      </c>
      <c r="B3842" s="3" t="s">
        <v>4151</v>
      </c>
      <c r="C3842" s="3" t="s">
        <v>4141</v>
      </c>
      <c r="D3842" s="3" t="s">
        <v>3849</v>
      </c>
    </row>
    <row r="3843" spans="1:4" x14ac:dyDescent="0.2">
      <c r="A3843" s="3">
        <v>1992</v>
      </c>
      <c r="B3843" s="3" t="s">
        <v>4152</v>
      </c>
      <c r="C3843" s="3" t="s">
        <v>4141</v>
      </c>
      <c r="D3843" s="3" t="s">
        <v>3849</v>
      </c>
    </row>
    <row r="3844" spans="1:4" x14ac:dyDescent="0.2">
      <c r="A3844" s="3">
        <v>1993</v>
      </c>
      <c r="B3844" s="3" t="s">
        <v>4153</v>
      </c>
      <c r="C3844" s="3" t="s">
        <v>4153</v>
      </c>
      <c r="D3844" s="3" t="s">
        <v>3849</v>
      </c>
    </row>
    <row r="3845" spans="1:4" x14ac:dyDescent="0.2">
      <c r="A3845" s="3">
        <v>3937</v>
      </c>
      <c r="B3845" s="3" t="s">
        <v>4154</v>
      </c>
      <c r="C3845" s="3" t="s">
        <v>4154</v>
      </c>
      <c r="D3845" s="3" t="s">
        <v>3849</v>
      </c>
    </row>
    <row r="3846" spans="1:4" x14ac:dyDescent="0.2">
      <c r="A3846" s="3">
        <v>3937</v>
      </c>
      <c r="B3846" s="3" t="s">
        <v>4154</v>
      </c>
      <c r="C3846" s="3" t="s">
        <v>4154</v>
      </c>
      <c r="D3846" s="3" t="s">
        <v>3849</v>
      </c>
    </row>
    <row r="3847" spans="1:4" x14ac:dyDescent="0.2">
      <c r="A3847" s="3">
        <v>3922</v>
      </c>
      <c r="B3847" s="3" t="s">
        <v>4155</v>
      </c>
      <c r="C3847" s="3" t="s">
        <v>4155</v>
      </c>
      <c r="D3847" s="3" t="s">
        <v>3849</v>
      </c>
    </row>
    <row r="3848" spans="1:4" x14ac:dyDescent="0.2">
      <c r="A3848" s="3">
        <v>3922</v>
      </c>
      <c r="B3848" s="3" t="s">
        <v>4156</v>
      </c>
      <c r="C3848" s="3" t="s">
        <v>4157</v>
      </c>
      <c r="D3848" s="3" t="s">
        <v>3849</v>
      </c>
    </row>
    <row r="3849" spans="1:4" x14ac:dyDescent="0.2">
      <c r="A3849" s="3">
        <v>3926</v>
      </c>
      <c r="B3849" s="3" t="s">
        <v>4157</v>
      </c>
      <c r="C3849" s="3" t="s">
        <v>4157</v>
      </c>
      <c r="D3849" s="3" t="s">
        <v>3849</v>
      </c>
    </row>
    <row r="3850" spans="1:4" x14ac:dyDescent="0.2">
      <c r="A3850" s="3">
        <v>3925</v>
      </c>
      <c r="B3850" s="3" t="s">
        <v>4158</v>
      </c>
      <c r="C3850" s="3" t="s">
        <v>4158</v>
      </c>
      <c r="D3850" s="3" t="s">
        <v>3849</v>
      </c>
    </row>
    <row r="3851" spans="1:4" x14ac:dyDescent="0.2">
      <c r="A3851" s="3">
        <v>3931</v>
      </c>
      <c r="B3851" s="3" t="s">
        <v>4159</v>
      </c>
      <c r="C3851" s="3" t="s">
        <v>4159</v>
      </c>
      <c r="D3851" s="3" t="s">
        <v>3849</v>
      </c>
    </row>
    <row r="3852" spans="1:4" x14ac:dyDescent="0.2">
      <c r="A3852" s="3">
        <v>3928</v>
      </c>
      <c r="B3852" s="3" t="s">
        <v>4160</v>
      </c>
      <c r="C3852" s="3" t="s">
        <v>4160</v>
      </c>
      <c r="D3852" s="3" t="s">
        <v>3849</v>
      </c>
    </row>
    <row r="3853" spans="1:4" x14ac:dyDescent="0.2">
      <c r="A3853" s="3">
        <v>3905</v>
      </c>
      <c r="B3853" s="3" t="s">
        <v>4161</v>
      </c>
      <c r="C3853" s="3" t="s">
        <v>4161</v>
      </c>
      <c r="D3853" s="3" t="s">
        <v>3849</v>
      </c>
    </row>
    <row r="3854" spans="1:4" x14ac:dyDescent="0.2">
      <c r="A3854" s="3">
        <v>3908</v>
      </c>
      <c r="B3854" s="3" t="s">
        <v>4162</v>
      </c>
      <c r="C3854" s="3" t="s">
        <v>4162</v>
      </c>
      <c r="D3854" s="3" t="s">
        <v>3849</v>
      </c>
    </row>
    <row r="3855" spans="1:4" x14ac:dyDescent="0.2">
      <c r="A3855" s="3">
        <v>3906</v>
      </c>
      <c r="B3855" s="3" t="s">
        <v>4163</v>
      </c>
      <c r="C3855" s="3" t="s">
        <v>4163</v>
      </c>
      <c r="D3855" s="3" t="s">
        <v>3849</v>
      </c>
    </row>
    <row r="3856" spans="1:4" x14ac:dyDescent="0.2">
      <c r="A3856" s="3">
        <v>3910</v>
      </c>
      <c r="B3856" s="3" t="s">
        <v>4164</v>
      </c>
      <c r="C3856" s="3" t="s">
        <v>4164</v>
      </c>
      <c r="D3856" s="3" t="s">
        <v>3849</v>
      </c>
    </row>
    <row r="3857" spans="1:4" x14ac:dyDescent="0.2">
      <c r="A3857" s="3">
        <v>3924</v>
      </c>
      <c r="B3857" s="3" t="s">
        <v>4165</v>
      </c>
      <c r="C3857" s="3" t="s">
        <v>4166</v>
      </c>
      <c r="D3857" s="3" t="s">
        <v>3849</v>
      </c>
    </row>
    <row r="3858" spans="1:4" x14ac:dyDescent="0.2">
      <c r="A3858" s="3">
        <v>3927</v>
      </c>
      <c r="B3858" s="3" t="s">
        <v>4167</v>
      </c>
      <c r="C3858" s="3" t="s">
        <v>4166</v>
      </c>
      <c r="D3858" s="3" t="s">
        <v>3849</v>
      </c>
    </row>
    <row r="3859" spans="1:4" x14ac:dyDescent="0.2">
      <c r="A3859" s="3">
        <v>3922</v>
      </c>
      <c r="B3859" s="3" t="s">
        <v>4168</v>
      </c>
      <c r="C3859" s="3" t="s">
        <v>4169</v>
      </c>
      <c r="D3859" s="3" t="s">
        <v>3849</v>
      </c>
    </row>
    <row r="3860" spans="1:4" x14ac:dyDescent="0.2">
      <c r="A3860" s="3">
        <v>3933</v>
      </c>
      <c r="B3860" s="3" t="s">
        <v>4170</v>
      </c>
      <c r="C3860" s="3" t="s">
        <v>4170</v>
      </c>
      <c r="D3860" s="3" t="s">
        <v>3849</v>
      </c>
    </row>
    <row r="3861" spans="1:4" x14ac:dyDescent="0.2">
      <c r="A3861" s="3">
        <v>3929</v>
      </c>
      <c r="B3861" s="3" t="s">
        <v>4171</v>
      </c>
      <c r="C3861" s="3" t="s">
        <v>4171</v>
      </c>
      <c r="D3861" s="3" t="s">
        <v>3849</v>
      </c>
    </row>
    <row r="3862" spans="1:4" x14ac:dyDescent="0.2">
      <c r="A3862" s="3">
        <v>3923</v>
      </c>
      <c r="B3862" s="3" t="s">
        <v>4172</v>
      </c>
      <c r="C3862" s="3" t="s">
        <v>4172</v>
      </c>
      <c r="D3862" s="3" t="s">
        <v>3849</v>
      </c>
    </row>
    <row r="3863" spans="1:4" x14ac:dyDescent="0.2">
      <c r="A3863" s="3">
        <v>3930</v>
      </c>
      <c r="B3863" s="3" t="s">
        <v>4173</v>
      </c>
      <c r="C3863" s="3" t="s">
        <v>4173</v>
      </c>
      <c r="D3863" s="3" t="s">
        <v>3849</v>
      </c>
    </row>
    <row r="3864" spans="1:4" x14ac:dyDescent="0.2">
      <c r="A3864" s="3">
        <v>3930</v>
      </c>
      <c r="B3864" s="3" t="s">
        <v>4174</v>
      </c>
      <c r="C3864" s="3" t="s">
        <v>4173</v>
      </c>
      <c r="D3864" s="3" t="s">
        <v>3849</v>
      </c>
    </row>
    <row r="3865" spans="1:4" x14ac:dyDescent="0.2">
      <c r="A3865" s="3">
        <v>3932</v>
      </c>
      <c r="B3865" s="3" t="s">
        <v>4175</v>
      </c>
      <c r="C3865" s="3" t="s">
        <v>4175</v>
      </c>
      <c r="D3865" s="3" t="s">
        <v>3849</v>
      </c>
    </row>
    <row r="3866" spans="1:4" x14ac:dyDescent="0.2">
      <c r="A3866" s="3">
        <v>3934</v>
      </c>
      <c r="B3866" s="3" t="s">
        <v>4176</v>
      </c>
      <c r="C3866" s="3" t="s">
        <v>4176</v>
      </c>
      <c r="D3866" s="3" t="s">
        <v>3849</v>
      </c>
    </row>
    <row r="3867" spans="1:4" x14ac:dyDescent="0.2">
      <c r="A3867" s="3">
        <v>3920</v>
      </c>
      <c r="B3867" s="3" t="s">
        <v>4177</v>
      </c>
      <c r="C3867" s="3" t="s">
        <v>4177</v>
      </c>
      <c r="D3867" s="3" t="s">
        <v>3849</v>
      </c>
    </row>
    <row r="3868" spans="1:4" x14ac:dyDescent="0.2">
      <c r="A3868" s="3">
        <v>2015</v>
      </c>
      <c r="B3868" s="3" t="s">
        <v>4178</v>
      </c>
      <c r="C3868" s="3" t="s">
        <v>4179</v>
      </c>
      <c r="D3868" s="3" t="s">
        <v>4180</v>
      </c>
    </row>
    <row r="3869" spans="1:4" x14ac:dyDescent="0.2">
      <c r="A3869" s="3">
        <v>2017</v>
      </c>
      <c r="B3869" s="3" t="s">
        <v>4179</v>
      </c>
      <c r="C3869" s="3" t="s">
        <v>4179</v>
      </c>
      <c r="D3869" s="3" t="s">
        <v>4180</v>
      </c>
    </row>
    <row r="3870" spans="1:4" x14ac:dyDescent="0.2">
      <c r="A3870" s="3">
        <v>2016</v>
      </c>
      <c r="B3870" s="3" t="s">
        <v>4181</v>
      </c>
      <c r="C3870" s="3" t="s">
        <v>4181</v>
      </c>
      <c r="D3870" s="3" t="s">
        <v>4180</v>
      </c>
    </row>
    <row r="3871" spans="1:4" x14ac:dyDescent="0.2">
      <c r="A3871" s="3">
        <v>2019</v>
      </c>
      <c r="B3871" s="3" t="s">
        <v>4182</v>
      </c>
      <c r="C3871" s="3" t="s">
        <v>4182</v>
      </c>
      <c r="D3871" s="3" t="s">
        <v>4180</v>
      </c>
    </row>
    <row r="3872" spans="1:4" x14ac:dyDescent="0.2">
      <c r="A3872" s="3">
        <v>2019</v>
      </c>
      <c r="B3872" s="3" t="s">
        <v>4183</v>
      </c>
      <c r="C3872" s="3" t="s">
        <v>4182</v>
      </c>
      <c r="D3872" s="3" t="s">
        <v>4180</v>
      </c>
    </row>
    <row r="3873" spans="1:4" x14ac:dyDescent="0.2">
      <c r="A3873" s="3">
        <v>2037</v>
      </c>
      <c r="B3873" s="3" t="s">
        <v>4184</v>
      </c>
      <c r="C3873" s="3" t="s">
        <v>4182</v>
      </c>
      <c r="D3873" s="3" t="s">
        <v>4180</v>
      </c>
    </row>
    <row r="3874" spans="1:4" x14ac:dyDescent="0.2">
      <c r="A3874" s="3">
        <v>2149</v>
      </c>
      <c r="B3874" s="3" t="s">
        <v>4185</v>
      </c>
      <c r="C3874" s="3" t="s">
        <v>4182</v>
      </c>
      <c r="D3874" s="3" t="s">
        <v>4180</v>
      </c>
    </row>
    <row r="3875" spans="1:4" x14ac:dyDescent="0.2">
      <c r="A3875" s="3">
        <v>2149</v>
      </c>
      <c r="B3875" s="3" t="s">
        <v>4186</v>
      </c>
      <c r="C3875" s="3" t="s">
        <v>4182</v>
      </c>
      <c r="D3875" s="3" t="s">
        <v>4180</v>
      </c>
    </row>
    <row r="3876" spans="1:4" x14ac:dyDescent="0.2">
      <c r="A3876" s="3">
        <v>2149</v>
      </c>
      <c r="B3876" s="3" t="s">
        <v>4187</v>
      </c>
      <c r="C3876" s="3" t="s">
        <v>4182</v>
      </c>
      <c r="D3876" s="3" t="s">
        <v>4180</v>
      </c>
    </row>
    <row r="3877" spans="1:4" x14ac:dyDescent="0.2">
      <c r="A3877" s="3">
        <v>2012</v>
      </c>
      <c r="B3877" s="3" t="s">
        <v>4188</v>
      </c>
      <c r="C3877" s="3" t="s">
        <v>4189</v>
      </c>
      <c r="D3877" s="3" t="s">
        <v>4180</v>
      </c>
    </row>
    <row r="3878" spans="1:4" x14ac:dyDescent="0.2">
      <c r="A3878" s="3">
        <v>2013</v>
      </c>
      <c r="B3878" s="3" t="s">
        <v>4190</v>
      </c>
      <c r="C3878" s="3" t="s">
        <v>4189</v>
      </c>
      <c r="D3878" s="3" t="s">
        <v>4180</v>
      </c>
    </row>
    <row r="3879" spans="1:4" x14ac:dyDescent="0.2">
      <c r="A3879" s="3">
        <v>2014</v>
      </c>
      <c r="B3879" s="3" t="s">
        <v>4191</v>
      </c>
      <c r="C3879" s="3" t="s">
        <v>4189</v>
      </c>
      <c r="D3879" s="3" t="s">
        <v>4180</v>
      </c>
    </row>
    <row r="3880" spans="1:4" x14ac:dyDescent="0.2">
      <c r="A3880" s="3">
        <v>2022</v>
      </c>
      <c r="B3880" s="3" t="s">
        <v>4192</v>
      </c>
      <c r="C3880" s="3" t="s">
        <v>4193</v>
      </c>
      <c r="D3880" s="3" t="s">
        <v>4180</v>
      </c>
    </row>
    <row r="3881" spans="1:4" x14ac:dyDescent="0.2">
      <c r="A3881" s="3">
        <v>2023</v>
      </c>
      <c r="B3881" s="3" t="s">
        <v>4194</v>
      </c>
      <c r="C3881" s="3" t="s">
        <v>4193</v>
      </c>
      <c r="D3881" s="3" t="s">
        <v>4180</v>
      </c>
    </row>
    <row r="3882" spans="1:4" x14ac:dyDescent="0.2">
      <c r="A3882" s="3">
        <v>2024</v>
      </c>
      <c r="B3882" s="3" t="s">
        <v>4195</v>
      </c>
      <c r="C3882" s="3" t="s">
        <v>4193</v>
      </c>
      <c r="D3882" s="3" t="s">
        <v>4180</v>
      </c>
    </row>
    <row r="3883" spans="1:4" x14ac:dyDescent="0.2">
      <c r="A3883" s="3">
        <v>2025</v>
      </c>
      <c r="B3883" s="3" t="s">
        <v>4196</v>
      </c>
      <c r="C3883" s="3" t="s">
        <v>4193</v>
      </c>
      <c r="D3883" s="3" t="s">
        <v>4180</v>
      </c>
    </row>
    <row r="3884" spans="1:4" x14ac:dyDescent="0.2">
      <c r="A3884" s="3">
        <v>2027</v>
      </c>
      <c r="B3884" s="3" t="s">
        <v>4197</v>
      </c>
      <c r="C3884" s="3" t="s">
        <v>4193</v>
      </c>
      <c r="D3884" s="3" t="s">
        <v>4180</v>
      </c>
    </row>
    <row r="3885" spans="1:4" x14ac:dyDescent="0.2">
      <c r="A3885" s="3">
        <v>2027</v>
      </c>
      <c r="B3885" s="3" t="s">
        <v>4198</v>
      </c>
      <c r="C3885" s="3" t="s">
        <v>4193</v>
      </c>
      <c r="D3885" s="3" t="s">
        <v>4180</v>
      </c>
    </row>
    <row r="3886" spans="1:4" x14ac:dyDescent="0.2">
      <c r="A3886" s="3">
        <v>2028</v>
      </c>
      <c r="B3886" s="3" t="s">
        <v>4199</v>
      </c>
      <c r="C3886" s="3" t="s">
        <v>4193</v>
      </c>
      <c r="D3886" s="3" t="s">
        <v>4180</v>
      </c>
    </row>
    <row r="3887" spans="1:4" x14ac:dyDescent="0.2">
      <c r="A3887" s="3">
        <v>2300</v>
      </c>
      <c r="B3887" s="3" t="s">
        <v>4200</v>
      </c>
      <c r="C3887" s="3" t="s">
        <v>4200</v>
      </c>
      <c r="D3887" s="3" t="s">
        <v>4180</v>
      </c>
    </row>
    <row r="3888" spans="1:4" x14ac:dyDescent="0.2">
      <c r="A3888" s="3">
        <v>2300</v>
      </c>
      <c r="B3888" s="3" t="s">
        <v>4201</v>
      </c>
      <c r="C3888" s="3" t="s">
        <v>4200</v>
      </c>
      <c r="D3888" s="3" t="s">
        <v>4180</v>
      </c>
    </row>
    <row r="3889" spans="1:4" x14ac:dyDescent="0.2">
      <c r="A3889" s="3">
        <v>2322</v>
      </c>
      <c r="B3889" s="3" t="s">
        <v>4202</v>
      </c>
      <c r="C3889" s="3" t="s">
        <v>4200</v>
      </c>
      <c r="D3889" s="3" t="s">
        <v>4180</v>
      </c>
    </row>
    <row r="3890" spans="1:4" x14ac:dyDescent="0.2">
      <c r="A3890" s="3">
        <v>2333</v>
      </c>
      <c r="B3890" s="3" t="s">
        <v>4201</v>
      </c>
      <c r="C3890" s="3" t="s">
        <v>465</v>
      </c>
      <c r="D3890" s="3" t="s">
        <v>309</v>
      </c>
    </row>
    <row r="3891" spans="1:4" x14ac:dyDescent="0.2">
      <c r="A3891" s="3">
        <v>2616</v>
      </c>
      <c r="B3891" s="3" t="s">
        <v>4201</v>
      </c>
      <c r="C3891" s="3" t="s">
        <v>470</v>
      </c>
      <c r="D3891" s="3" t="s">
        <v>309</v>
      </c>
    </row>
    <row r="3892" spans="1:4" x14ac:dyDescent="0.2">
      <c r="A3892" s="3">
        <v>2325</v>
      </c>
      <c r="B3892" s="3" t="s">
        <v>4203</v>
      </c>
      <c r="C3892" s="3" t="s">
        <v>4203</v>
      </c>
      <c r="D3892" s="3" t="s">
        <v>4180</v>
      </c>
    </row>
    <row r="3893" spans="1:4" x14ac:dyDescent="0.2">
      <c r="A3893" s="3">
        <v>2314</v>
      </c>
      <c r="B3893" s="3" t="s">
        <v>4204</v>
      </c>
      <c r="C3893" s="3" t="s">
        <v>4205</v>
      </c>
      <c r="D3893" s="3" t="s">
        <v>4180</v>
      </c>
    </row>
    <row r="3894" spans="1:4" x14ac:dyDescent="0.2">
      <c r="A3894" s="3">
        <v>2406</v>
      </c>
      <c r="B3894" s="3" t="s">
        <v>4206</v>
      </c>
      <c r="C3894" s="3" t="s">
        <v>4206</v>
      </c>
      <c r="D3894" s="3" t="s">
        <v>4180</v>
      </c>
    </row>
    <row r="3895" spans="1:4" x14ac:dyDescent="0.2">
      <c r="A3895" s="3">
        <v>2406</v>
      </c>
      <c r="B3895" s="3" t="s">
        <v>4207</v>
      </c>
      <c r="C3895" s="3" t="s">
        <v>4206</v>
      </c>
      <c r="D3895" s="3" t="s">
        <v>4180</v>
      </c>
    </row>
    <row r="3896" spans="1:4" x14ac:dyDescent="0.2">
      <c r="A3896" s="3">
        <v>2406</v>
      </c>
      <c r="B3896" s="3" t="s">
        <v>4208</v>
      </c>
      <c r="C3896" s="3" t="s">
        <v>4206</v>
      </c>
      <c r="D3896" s="3" t="s">
        <v>4180</v>
      </c>
    </row>
    <row r="3897" spans="1:4" x14ac:dyDescent="0.2">
      <c r="A3897" s="3">
        <v>2406</v>
      </c>
      <c r="B3897" s="3" t="s">
        <v>4209</v>
      </c>
      <c r="C3897" s="3" t="s">
        <v>4206</v>
      </c>
      <c r="D3897" s="3" t="s">
        <v>4180</v>
      </c>
    </row>
    <row r="3898" spans="1:4" x14ac:dyDescent="0.2">
      <c r="A3898" s="3">
        <v>2318</v>
      </c>
      <c r="B3898" s="3" t="s">
        <v>4210</v>
      </c>
      <c r="C3898" s="3" t="s">
        <v>4210</v>
      </c>
      <c r="D3898" s="3" t="s">
        <v>4180</v>
      </c>
    </row>
    <row r="3899" spans="1:4" x14ac:dyDescent="0.2">
      <c r="A3899" s="3">
        <v>2414</v>
      </c>
      <c r="B3899" s="3" t="s">
        <v>4211</v>
      </c>
      <c r="C3899" s="3" t="s">
        <v>4211</v>
      </c>
      <c r="D3899" s="3" t="s">
        <v>4180</v>
      </c>
    </row>
    <row r="3900" spans="1:4" x14ac:dyDescent="0.2">
      <c r="A3900" s="3">
        <v>2405</v>
      </c>
      <c r="B3900" s="3" t="s">
        <v>4212</v>
      </c>
      <c r="C3900" s="3" t="s">
        <v>4212</v>
      </c>
      <c r="D3900" s="3" t="s">
        <v>4180</v>
      </c>
    </row>
    <row r="3901" spans="1:4" x14ac:dyDescent="0.2">
      <c r="A3901" s="3">
        <v>2400</v>
      </c>
      <c r="B3901" s="3" t="s">
        <v>4213</v>
      </c>
      <c r="C3901" s="3" t="s">
        <v>4213</v>
      </c>
      <c r="D3901" s="3" t="s">
        <v>4180</v>
      </c>
    </row>
    <row r="3902" spans="1:4" x14ac:dyDescent="0.2">
      <c r="A3902" s="3">
        <v>2400</v>
      </c>
      <c r="B3902" s="3" t="s">
        <v>4214</v>
      </c>
      <c r="C3902" s="3" t="s">
        <v>4213</v>
      </c>
      <c r="D3902" s="3" t="s">
        <v>4180</v>
      </c>
    </row>
    <row r="3903" spans="1:4" x14ac:dyDescent="0.2">
      <c r="A3903" s="3">
        <v>2416</v>
      </c>
      <c r="B3903" s="3" t="s">
        <v>4215</v>
      </c>
      <c r="C3903" s="3" t="s">
        <v>4213</v>
      </c>
      <c r="D3903" s="3" t="s">
        <v>4180</v>
      </c>
    </row>
    <row r="3904" spans="1:4" x14ac:dyDescent="0.2">
      <c r="A3904" s="3">
        <v>2316</v>
      </c>
      <c r="B3904" s="3" t="s">
        <v>4216</v>
      </c>
      <c r="C3904" s="3" t="s">
        <v>4216</v>
      </c>
      <c r="D3904" s="3" t="s">
        <v>4180</v>
      </c>
    </row>
    <row r="3905" spans="1:4" x14ac:dyDescent="0.2">
      <c r="A3905" s="3">
        <v>2316</v>
      </c>
      <c r="B3905" s="3" t="s">
        <v>4217</v>
      </c>
      <c r="C3905" s="3" t="s">
        <v>4216</v>
      </c>
      <c r="D3905" s="3" t="s">
        <v>4180</v>
      </c>
    </row>
    <row r="3906" spans="1:4" x14ac:dyDescent="0.2">
      <c r="A3906" s="3">
        <v>2087</v>
      </c>
      <c r="B3906" s="3" t="s">
        <v>4218</v>
      </c>
      <c r="C3906" s="3" t="s">
        <v>4219</v>
      </c>
      <c r="D3906" s="3" t="s">
        <v>4180</v>
      </c>
    </row>
    <row r="3907" spans="1:4" x14ac:dyDescent="0.2">
      <c r="A3907" s="3">
        <v>2088</v>
      </c>
      <c r="B3907" s="3" t="s">
        <v>4220</v>
      </c>
      <c r="C3907" s="3" t="s">
        <v>4221</v>
      </c>
      <c r="D3907" s="3" t="s">
        <v>4180</v>
      </c>
    </row>
    <row r="3908" spans="1:4" x14ac:dyDescent="0.2">
      <c r="A3908" s="3">
        <v>2073</v>
      </c>
      <c r="B3908" s="3" t="s">
        <v>4222</v>
      </c>
      <c r="C3908" s="3" t="s">
        <v>4222</v>
      </c>
      <c r="D3908" s="3" t="s">
        <v>4180</v>
      </c>
    </row>
    <row r="3909" spans="1:4" x14ac:dyDescent="0.2">
      <c r="A3909" s="3">
        <v>2068</v>
      </c>
      <c r="B3909" s="3" t="s">
        <v>4223</v>
      </c>
      <c r="C3909" s="3" t="s">
        <v>4224</v>
      </c>
      <c r="D3909" s="3" t="s">
        <v>4180</v>
      </c>
    </row>
    <row r="3910" spans="1:4" x14ac:dyDescent="0.2">
      <c r="A3910" s="3">
        <v>2525</v>
      </c>
      <c r="B3910" s="3" t="s">
        <v>4225</v>
      </c>
      <c r="C3910" s="3" t="s">
        <v>4225</v>
      </c>
      <c r="D3910" s="3" t="s">
        <v>4180</v>
      </c>
    </row>
    <row r="3911" spans="1:4" x14ac:dyDescent="0.2">
      <c r="A3911" s="3">
        <v>2523</v>
      </c>
      <c r="B3911" s="3" t="s">
        <v>4226</v>
      </c>
      <c r="C3911" s="3" t="s">
        <v>4226</v>
      </c>
      <c r="D3911" s="3" t="s">
        <v>4180</v>
      </c>
    </row>
    <row r="3912" spans="1:4" x14ac:dyDescent="0.2">
      <c r="A3912" s="3">
        <v>2000</v>
      </c>
      <c r="B3912" s="3" t="s">
        <v>4227</v>
      </c>
      <c r="C3912" s="3" t="s">
        <v>4227</v>
      </c>
      <c r="D3912" s="3" t="s">
        <v>4180</v>
      </c>
    </row>
    <row r="3913" spans="1:4" x14ac:dyDescent="0.2">
      <c r="A3913" s="3">
        <v>2034</v>
      </c>
      <c r="B3913" s="3" t="s">
        <v>4228</v>
      </c>
      <c r="C3913" s="3" t="s">
        <v>4227</v>
      </c>
      <c r="D3913" s="3" t="s">
        <v>4180</v>
      </c>
    </row>
    <row r="3914" spans="1:4" x14ac:dyDescent="0.2">
      <c r="A3914" s="3">
        <v>2035</v>
      </c>
      <c r="B3914" s="3" t="s">
        <v>4229</v>
      </c>
      <c r="C3914" s="3" t="s">
        <v>4227</v>
      </c>
      <c r="D3914" s="3" t="s">
        <v>4180</v>
      </c>
    </row>
    <row r="3915" spans="1:4" x14ac:dyDescent="0.2">
      <c r="A3915" s="3">
        <v>2036</v>
      </c>
      <c r="B3915" s="3" t="s">
        <v>4230</v>
      </c>
      <c r="C3915" s="3" t="s">
        <v>4227</v>
      </c>
      <c r="D3915" s="3" t="s">
        <v>4180</v>
      </c>
    </row>
    <row r="3916" spans="1:4" x14ac:dyDescent="0.2">
      <c r="A3916" s="3">
        <v>2042</v>
      </c>
      <c r="B3916" s="3" t="s">
        <v>4231</v>
      </c>
      <c r="C3916" s="3" t="s">
        <v>4227</v>
      </c>
      <c r="D3916" s="3" t="s">
        <v>4180</v>
      </c>
    </row>
    <row r="3917" spans="1:4" x14ac:dyDescent="0.2">
      <c r="A3917" s="3">
        <v>2067</v>
      </c>
      <c r="B3917" s="3" t="s">
        <v>4232</v>
      </c>
      <c r="C3917" s="3" t="s">
        <v>4227</v>
      </c>
      <c r="D3917" s="3" t="s">
        <v>4180</v>
      </c>
    </row>
    <row r="3918" spans="1:4" x14ac:dyDescent="0.2">
      <c r="A3918" s="3">
        <v>2072</v>
      </c>
      <c r="B3918" s="3" t="s">
        <v>4233</v>
      </c>
      <c r="C3918" s="3" t="s">
        <v>4234</v>
      </c>
      <c r="D3918" s="3" t="s">
        <v>4180</v>
      </c>
    </row>
    <row r="3919" spans="1:4" x14ac:dyDescent="0.2">
      <c r="A3919" s="3">
        <v>2074</v>
      </c>
      <c r="B3919" s="3" t="s">
        <v>4235</v>
      </c>
      <c r="C3919" s="3" t="s">
        <v>4236</v>
      </c>
      <c r="D3919" s="3" t="s">
        <v>4180</v>
      </c>
    </row>
    <row r="3920" spans="1:4" x14ac:dyDescent="0.2">
      <c r="A3920" s="3">
        <v>2075</v>
      </c>
      <c r="B3920" s="3" t="s">
        <v>4237</v>
      </c>
      <c r="C3920" s="3" t="s">
        <v>4236</v>
      </c>
      <c r="D3920" s="3" t="s">
        <v>4180</v>
      </c>
    </row>
    <row r="3921" spans="1:4" x14ac:dyDescent="0.2">
      <c r="A3921" s="3">
        <v>2075</v>
      </c>
      <c r="B3921" s="3" t="s">
        <v>4238</v>
      </c>
      <c r="C3921" s="3" t="s">
        <v>4236</v>
      </c>
      <c r="D3921" s="3" t="s">
        <v>4180</v>
      </c>
    </row>
    <row r="3922" spans="1:4" x14ac:dyDescent="0.2">
      <c r="A3922" s="3">
        <v>2037</v>
      </c>
      <c r="B3922" s="3" t="s">
        <v>4239</v>
      </c>
      <c r="C3922" s="3" t="s">
        <v>4240</v>
      </c>
      <c r="D3922" s="3" t="s">
        <v>4180</v>
      </c>
    </row>
    <row r="3923" spans="1:4" x14ac:dyDescent="0.2">
      <c r="A3923" s="3">
        <v>2043</v>
      </c>
      <c r="B3923" s="3" t="s">
        <v>4241</v>
      </c>
      <c r="C3923" s="3" t="s">
        <v>4240</v>
      </c>
      <c r="D3923" s="3" t="s">
        <v>4180</v>
      </c>
    </row>
    <row r="3924" spans="1:4" x14ac:dyDescent="0.2">
      <c r="A3924" s="3">
        <v>2046</v>
      </c>
      <c r="B3924" s="3" t="s">
        <v>4242</v>
      </c>
      <c r="C3924" s="3" t="s">
        <v>4240</v>
      </c>
      <c r="D3924" s="3" t="s">
        <v>4180</v>
      </c>
    </row>
    <row r="3925" spans="1:4" x14ac:dyDescent="0.2">
      <c r="A3925" s="3">
        <v>2052</v>
      </c>
      <c r="B3925" s="3" t="s">
        <v>4243</v>
      </c>
      <c r="C3925" s="3" t="s">
        <v>4240</v>
      </c>
      <c r="D3925" s="3" t="s">
        <v>4180</v>
      </c>
    </row>
    <row r="3926" spans="1:4" x14ac:dyDescent="0.2">
      <c r="A3926" s="3">
        <v>2052</v>
      </c>
      <c r="B3926" s="3" t="s">
        <v>4244</v>
      </c>
      <c r="C3926" s="3" t="s">
        <v>4240</v>
      </c>
      <c r="D3926" s="3" t="s">
        <v>4180</v>
      </c>
    </row>
    <row r="3927" spans="1:4" x14ac:dyDescent="0.2">
      <c r="A3927" s="3">
        <v>2053</v>
      </c>
      <c r="B3927" s="3" t="s">
        <v>4245</v>
      </c>
      <c r="C3927" s="3" t="s">
        <v>4240</v>
      </c>
      <c r="D3927" s="3" t="s">
        <v>4180</v>
      </c>
    </row>
    <row r="3928" spans="1:4" x14ac:dyDescent="0.2">
      <c r="A3928" s="3">
        <v>2054</v>
      </c>
      <c r="B3928" s="3" t="s">
        <v>4246</v>
      </c>
      <c r="C3928" s="3" t="s">
        <v>4240</v>
      </c>
      <c r="D3928" s="3" t="s">
        <v>4180</v>
      </c>
    </row>
    <row r="3929" spans="1:4" x14ac:dyDescent="0.2">
      <c r="A3929" s="3">
        <v>2054</v>
      </c>
      <c r="B3929" s="3" t="s">
        <v>4247</v>
      </c>
      <c r="C3929" s="3" t="s">
        <v>4240</v>
      </c>
      <c r="D3929" s="3" t="s">
        <v>4180</v>
      </c>
    </row>
    <row r="3930" spans="1:4" x14ac:dyDescent="0.2">
      <c r="A3930" s="3">
        <v>2056</v>
      </c>
      <c r="B3930" s="3" t="s">
        <v>4248</v>
      </c>
      <c r="C3930" s="3" t="s">
        <v>4240</v>
      </c>
      <c r="D3930" s="3" t="s">
        <v>4180</v>
      </c>
    </row>
    <row r="3931" spans="1:4" x14ac:dyDescent="0.2">
      <c r="A3931" s="3">
        <v>2057</v>
      </c>
      <c r="B3931" s="3" t="s">
        <v>4249</v>
      </c>
      <c r="C3931" s="3" t="s">
        <v>4240</v>
      </c>
      <c r="D3931" s="3" t="s">
        <v>4180</v>
      </c>
    </row>
    <row r="3932" spans="1:4" x14ac:dyDescent="0.2">
      <c r="A3932" s="3">
        <v>2058</v>
      </c>
      <c r="B3932" s="3" t="s">
        <v>4250</v>
      </c>
      <c r="C3932" s="3" t="s">
        <v>4240</v>
      </c>
      <c r="D3932" s="3" t="s">
        <v>4180</v>
      </c>
    </row>
    <row r="3933" spans="1:4" x14ac:dyDescent="0.2">
      <c r="A3933" s="3">
        <v>2063</v>
      </c>
      <c r="B3933" s="3" t="s">
        <v>4251</v>
      </c>
      <c r="C3933" s="3" t="s">
        <v>4240</v>
      </c>
      <c r="D3933" s="3" t="s">
        <v>4180</v>
      </c>
    </row>
    <row r="3934" spans="1:4" x14ac:dyDescent="0.2">
      <c r="A3934" s="3">
        <v>2063</v>
      </c>
      <c r="B3934" s="3" t="s">
        <v>4252</v>
      </c>
      <c r="C3934" s="3" t="s">
        <v>4240</v>
      </c>
      <c r="D3934" s="3" t="s">
        <v>4180</v>
      </c>
    </row>
    <row r="3935" spans="1:4" x14ac:dyDescent="0.2">
      <c r="A3935" s="3">
        <v>2063</v>
      </c>
      <c r="B3935" s="3" t="s">
        <v>4253</v>
      </c>
      <c r="C3935" s="3" t="s">
        <v>4240</v>
      </c>
      <c r="D3935" s="3" t="s">
        <v>4180</v>
      </c>
    </row>
    <row r="3936" spans="1:4" x14ac:dyDescent="0.2">
      <c r="A3936" s="3">
        <v>2063</v>
      </c>
      <c r="B3936" s="3" t="s">
        <v>4254</v>
      </c>
      <c r="C3936" s="3" t="s">
        <v>4240</v>
      </c>
      <c r="D3936" s="3" t="s">
        <v>4180</v>
      </c>
    </row>
    <row r="3937" spans="1:4" x14ac:dyDescent="0.2">
      <c r="A3937" s="3">
        <v>2065</v>
      </c>
      <c r="B3937" s="3" t="s">
        <v>4255</v>
      </c>
      <c r="C3937" s="3" t="s">
        <v>4240</v>
      </c>
      <c r="D3937" s="3" t="s">
        <v>4180</v>
      </c>
    </row>
    <row r="3938" spans="1:4" x14ac:dyDescent="0.2">
      <c r="A3938" s="3">
        <v>2206</v>
      </c>
      <c r="B3938" s="3" t="s">
        <v>4256</v>
      </c>
      <c r="C3938" s="3" t="s">
        <v>4240</v>
      </c>
      <c r="D3938" s="3" t="s">
        <v>4180</v>
      </c>
    </row>
    <row r="3939" spans="1:4" x14ac:dyDescent="0.2">
      <c r="A3939" s="3">
        <v>2207</v>
      </c>
      <c r="B3939" s="3" t="s">
        <v>4257</v>
      </c>
      <c r="C3939" s="3" t="s">
        <v>4240</v>
      </c>
      <c r="D3939" s="3" t="s">
        <v>4180</v>
      </c>
    </row>
    <row r="3940" spans="1:4" x14ac:dyDescent="0.2">
      <c r="A3940" s="3">
        <v>2208</v>
      </c>
      <c r="B3940" s="3" t="s">
        <v>4258</v>
      </c>
      <c r="C3940" s="3" t="s">
        <v>4240</v>
      </c>
      <c r="D3940" s="3" t="s">
        <v>4180</v>
      </c>
    </row>
    <row r="3941" spans="1:4" x14ac:dyDescent="0.2">
      <c r="A3941" s="3">
        <v>2117</v>
      </c>
      <c r="B3941" s="3" t="s">
        <v>4259</v>
      </c>
      <c r="C3941" s="3" t="s">
        <v>4259</v>
      </c>
      <c r="D3941" s="3" t="s">
        <v>4180</v>
      </c>
    </row>
    <row r="3942" spans="1:4" x14ac:dyDescent="0.2">
      <c r="A3942" s="3">
        <v>2126</v>
      </c>
      <c r="B3942" s="3" t="s">
        <v>4260</v>
      </c>
      <c r="C3942" s="3" t="s">
        <v>4260</v>
      </c>
      <c r="D3942" s="3" t="s">
        <v>4180</v>
      </c>
    </row>
    <row r="3943" spans="1:4" x14ac:dyDescent="0.2">
      <c r="A3943" s="3">
        <v>2103</v>
      </c>
      <c r="B3943" s="3" t="s">
        <v>4261</v>
      </c>
      <c r="C3943" s="3" t="s">
        <v>4262</v>
      </c>
      <c r="D3943" s="3" t="s">
        <v>4180</v>
      </c>
    </row>
    <row r="3944" spans="1:4" x14ac:dyDescent="0.2">
      <c r="A3944" s="3">
        <v>2105</v>
      </c>
      <c r="B3944" s="3" t="s">
        <v>4263</v>
      </c>
      <c r="C3944" s="3" t="s">
        <v>4262</v>
      </c>
      <c r="D3944" s="3" t="s">
        <v>4180</v>
      </c>
    </row>
    <row r="3945" spans="1:4" x14ac:dyDescent="0.2">
      <c r="A3945" s="3">
        <v>2108</v>
      </c>
      <c r="B3945" s="3" t="s">
        <v>4264</v>
      </c>
      <c r="C3945" s="3" t="s">
        <v>4262</v>
      </c>
      <c r="D3945" s="3" t="s">
        <v>4180</v>
      </c>
    </row>
    <row r="3946" spans="1:4" x14ac:dyDescent="0.2">
      <c r="A3946" s="3">
        <v>2112</v>
      </c>
      <c r="B3946" s="3" t="s">
        <v>4265</v>
      </c>
      <c r="C3946" s="3" t="s">
        <v>4262</v>
      </c>
      <c r="D3946" s="3" t="s">
        <v>4180</v>
      </c>
    </row>
    <row r="3947" spans="1:4" x14ac:dyDescent="0.2">
      <c r="A3947" s="3">
        <v>2113</v>
      </c>
      <c r="B3947" s="3" t="s">
        <v>4266</v>
      </c>
      <c r="C3947" s="3" t="s">
        <v>4262</v>
      </c>
      <c r="D3947" s="3" t="s">
        <v>4180</v>
      </c>
    </row>
    <row r="3948" spans="1:4" x14ac:dyDescent="0.2">
      <c r="A3948" s="3">
        <v>2114</v>
      </c>
      <c r="B3948" s="3" t="s">
        <v>4267</v>
      </c>
      <c r="C3948" s="3" t="s">
        <v>4262</v>
      </c>
      <c r="D3948" s="3" t="s">
        <v>4180</v>
      </c>
    </row>
    <row r="3949" spans="1:4" x14ac:dyDescent="0.2">
      <c r="A3949" s="3">
        <v>2115</v>
      </c>
      <c r="B3949" s="3" t="s">
        <v>4268</v>
      </c>
      <c r="C3949" s="3" t="s">
        <v>4262</v>
      </c>
      <c r="D3949" s="3" t="s">
        <v>4180</v>
      </c>
    </row>
    <row r="3950" spans="1:4" x14ac:dyDescent="0.2">
      <c r="A3950" s="3">
        <v>2116</v>
      </c>
      <c r="B3950" s="3" t="s">
        <v>4269</v>
      </c>
      <c r="C3950" s="3" t="s">
        <v>4262</v>
      </c>
      <c r="D3950" s="3" t="s">
        <v>4180</v>
      </c>
    </row>
    <row r="3951" spans="1:4" x14ac:dyDescent="0.2">
      <c r="A3951" s="3">
        <v>2123</v>
      </c>
      <c r="B3951" s="3" t="s">
        <v>4270</v>
      </c>
      <c r="C3951" s="3" t="s">
        <v>4262</v>
      </c>
      <c r="D3951" s="3" t="s">
        <v>4180</v>
      </c>
    </row>
    <row r="3952" spans="1:4" x14ac:dyDescent="0.2">
      <c r="A3952" s="3">
        <v>2124</v>
      </c>
      <c r="B3952" s="3" t="s">
        <v>4271</v>
      </c>
      <c r="C3952" s="3" t="s">
        <v>4262</v>
      </c>
      <c r="D3952" s="3" t="s">
        <v>4180</v>
      </c>
    </row>
    <row r="3953" spans="1:4" x14ac:dyDescent="0.2">
      <c r="A3953" s="3">
        <v>2127</v>
      </c>
      <c r="B3953" s="3" t="s">
        <v>4272</v>
      </c>
      <c r="C3953" s="3" t="s">
        <v>4262</v>
      </c>
      <c r="D3953" s="3" t="s">
        <v>4180</v>
      </c>
    </row>
    <row r="3954" spans="1:4" x14ac:dyDescent="0.2">
      <c r="A3954" s="3">
        <v>1288</v>
      </c>
      <c r="B3954" s="3" t="s">
        <v>4273</v>
      </c>
      <c r="C3954" s="3" t="s">
        <v>4273</v>
      </c>
      <c r="D3954" s="3" t="s">
        <v>4274</v>
      </c>
    </row>
    <row r="3955" spans="1:4" x14ac:dyDescent="0.2">
      <c r="A3955" s="3">
        <v>1247</v>
      </c>
      <c r="B3955" s="3" t="s">
        <v>4275</v>
      </c>
      <c r="C3955" s="3" t="s">
        <v>4275</v>
      </c>
      <c r="D3955" s="3" t="s">
        <v>4274</v>
      </c>
    </row>
    <row r="3956" spans="1:4" x14ac:dyDescent="0.2">
      <c r="A3956" s="3">
        <v>1237</v>
      </c>
      <c r="B3956" s="3" t="s">
        <v>4276</v>
      </c>
      <c r="C3956" s="3" t="s">
        <v>4276</v>
      </c>
      <c r="D3956" s="3" t="s">
        <v>4274</v>
      </c>
    </row>
    <row r="3957" spans="1:4" x14ac:dyDescent="0.2">
      <c r="A3957" s="3">
        <v>1285</v>
      </c>
      <c r="B3957" s="3" t="s">
        <v>4277</v>
      </c>
      <c r="C3957" s="3" t="s">
        <v>4278</v>
      </c>
      <c r="D3957" s="3" t="s">
        <v>4274</v>
      </c>
    </row>
    <row r="3958" spans="1:4" x14ac:dyDescent="0.2">
      <c r="A3958" s="3">
        <v>1257</v>
      </c>
      <c r="B3958" s="3" t="s">
        <v>4279</v>
      </c>
      <c r="C3958" s="3" t="s">
        <v>4280</v>
      </c>
      <c r="D3958" s="3" t="s">
        <v>4274</v>
      </c>
    </row>
    <row r="3959" spans="1:4" x14ac:dyDescent="0.2">
      <c r="A3959" s="3">
        <v>1293</v>
      </c>
      <c r="B3959" s="3" t="s">
        <v>4281</v>
      </c>
      <c r="C3959" s="3" t="s">
        <v>4281</v>
      </c>
      <c r="D3959" s="3" t="s">
        <v>4274</v>
      </c>
    </row>
    <row r="3960" spans="1:4" x14ac:dyDescent="0.2">
      <c r="A3960" s="3">
        <v>1233</v>
      </c>
      <c r="B3960" s="3" t="s">
        <v>4282</v>
      </c>
      <c r="C3960" s="3" t="s">
        <v>4282</v>
      </c>
      <c r="D3960" s="3" t="s">
        <v>4274</v>
      </c>
    </row>
    <row r="3961" spans="1:4" x14ac:dyDescent="0.2">
      <c r="A3961" s="3">
        <v>1227</v>
      </c>
      <c r="B3961" s="3" t="s">
        <v>4283</v>
      </c>
      <c r="C3961" s="3" t="s">
        <v>4284</v>
      </c>
      <c r="D3961" s="3" t="s">
        <v>4274</v>
      </c>
    </row>
    <row r="3962" spans="1:4" x14ac:dyDescent="0.2">
      <c r="A3962" s="3">
        <v>1236</v>
      </c>
      <c r="B3962" s="3" t="s">
        <v>4285</v>
      </c>
      <c r="C3962" s="3" t="s">
        <v>4285</v>
      </c>
      <c r="D3962" s="3" t="s">
        <v>4274</v>
      </c>
    </row>
    <row r="3963" spans="1:4" x14ac:dyDescent="0.2">
      <c r="A3963" s="3">
        <v>1298</v>
      </c>
      <c r="B3963" s="3" t="s">
        <v>4286</v>
      </c>
      <c r="C3963" s="3" t="s">
        <v>4286</v>
      </c>
      <c r="D3963" s="3" t="s">
        <v>4274</v>
      </c>
    </row>
    <row r="3964" spans="1:4" x14ac:dyDescent="0.2">
      <c r="A3964" s="3">
        <v>1298</v>
      </c>
      <c r="B3964" s="3" t="s">
        <v>4286</v>
      </c>
      <c r="C3964" s="3" t="s">
        <v>4286</v>
      </c>
      <c r="D3964" s="3" t="s">
        <v>4274</v>
      </c>
    </row>
    <row r="3965" spans="1:4" x14ac:dyDescent="0.2">
      <c r="A3965" s="3">
        <v>1284</v>
      </c>
      <c r="B3965" s="3" t="s">
        <v>4287</v>
      </c>
      <c r="C3965" s="3" t="s">
        <v>4287</v>
      </c>
      <c r="D3965" s="3" t="s">
        <v>4274</v>
      </c>
    </row>
    <row r="3966" spans="1:4" x14ac:dyDescent="0.2">
      <c r="A3966" s="3">
        <v>1224</v>
      </c>
      <c r="B3966" s="3" t="s">
        <v>4288</v>
      </c>
      <c r="C3966" s="3" t="s">
        <v>4288</v>
      </c>
      <c r="D3966" s="3" t="s">
        <v>4274</v>
      </c>
    </row>
    <row r="3967" spans="1:4" x14ac:dyDescent="0.2">
      <c r="A3967" s="3">
        <v>1231</v>
      </c>
      <c r="B3967" s="3" t="s">
        <v>4289</v>
      </c>
      <c r="C3967" s="3" t="s">
        <v>4288</v>
      </c>
      <c r="D3967" s="3" t="s">
        <v>4274</v>
      </c>
    </row>
    <row r="3968" spans="1:4" x14ac:dyDescent="0.2">
      <c r="A3968" s="3">
        <v>1225</v>
      </c>
      <c r="B3968" s="3" t="s">
        <v>4290</v>
      </c>
      <c r="C3968" s="3" t="s">
        <v>4290</v>
      </c>
      <c r="D3968" s="3" t="s">
        <v>4274</v>
      </c>
    </row>
    <row r="3969" spans="1:4" x14ac:dyDescent="0.2">
      <c r="A3969" s="3">
        <v>1244</v>
      </c>
      <c r="B3969" s="3" t="s">
        <v>4291</v>
      </c>
      <c r="C3969" s="3" t="s">
        <v>4291</v>
      </c>
      <c r="D3969" s="3" t="s">
        <v>4274</v>
      </c>
    </row>
    <row r="3970" spans="1:4" x14ac:dyDescent="0.2">
      <c r="A3970" s="3">
        <v>1239</v>
      </c>
      <c r="B3970" s="3" t="s">
        <v>4292</v>
      </c>
      <c r="C3970" s="3" t="s">
        <v>4293</v>
      </c>
      <c r="D3970" s="3" t="s">
        <v>4274</v>
      </c>
    </row>
    <row r="3971" spans="1:4" x14ac:dyDescent="0.2">
      <c r="A3971" s="3">
        <v>1222</v>
      </c>
      <c r="B3971" s="3" t="s">
        <v>4294</v>
      </c>
      <c r="C3971" s="3" t="s">
        <v>4295</v>
      </c>
      <c r="D3971" s="3" t="s">
        <v>4274</v>
      </c>
    </row>
    <row r="3972" spans="1:4" x14ac:dyDescent="0.2">
      <c r="A3972" s="3">
        <v>1245</v>
      </c>
      <c r="B3972" s="3" t="s">
        <v>4295</v>
      </c>
      <c r="C3972" s="3" t="s">
        <v>4295</v>
      </c>
      <c r="D3972" s="3" t="s">
        <v>4274</v>
      </c>
    </row>
    <row r="3973" spans="1:4" x14ac:dyDescent="0.2">
      <c r="A3973" s="3">
        <v>1223</v>
      </c>
      <c r="B3973" s="3" t="s">
        <v>4296</v>
      </c>
      <c r="C3973" s="3" t="s">
        <v>4296</v>
      </c>
      <c r="D3973" s="3" t="s">
        <v>4274</v>
      </c>
    </row>
    <row r="3974" spans="1:4" x14ac:dyDescent="0.2">
      <c r="A3974" s="3">
        <v>1232</v>
      </c>
      <c r="B3974" s="3" t="s">
        <v>4297</v>
      </c>
      <c r="C3974" s="3" t="s">
        <v>4297</v>
      </c>
      <c r="D3974" s="3" t="s">
        <v>4274</v>
      </c>
    </row>
    <row r="3975" spans="1:4" x14ac:dyDescent="0.2">
      <c r="A3975" s="3">
        <v>1246</v>
      </c>
      <c r="B3975" s="3" t="s">
        <v>4298</v>
      </c>
      <c r="C3975" s="3" t="s">
        <v>4299</v>
      </c>
      <c r="D3975" s="3" t="s">
        <v>4274</v>
      </c>
    </row>
    <row r="3976" spans="1:4" x14ac:dyDescent="0.2">
      <c r="A3976" s="3">
        <v>1283</v>
      </c>
      <c r="B3976" s="3" t="s">
        <v>4300</v>
      </c>
      <c r="C3976" s="3" t="s">
        <v>4301</v>
      </c>
      <c r="D3976" s="3" t="s">
        <v>4274</v>
      </c>
    </row>
    <row r="3977" spans="1:4" x14ac:dyDescent="0.2">
      <c r="A3977" s="3">
        <v>1283</v>
      </c>
      <c r="B3977" s="3" t="s">
        <v>4301</v>
      </c>
      <c r="C3977" s="3" t="s">
        <v>4301</v>
      </c>
      <c r="D3977" s="3" t="s">
        <v>4274</v>
      </c>
    </row>
    <row r="3978" spans="1:4" x14ac:dyDescent="0.2">
      <c r="A3978" s="3">
        <v>1201</v>
      </c>
      <c r="B3978" s="3" t="s">
        <v>4302</v>
      </c>
      <c r="C3978" s="3" t="s">
        <v>4302</v>
      </c>
      <c r="D3978" s="3" t="s">
        <v>4274</v>
      </c>
    </row>
    <row r="3979" spans="1:4" x14ac:dyDescent="0.2">
      <c r="A3979" s="3">
        <v>1202</v>
      </c>
      <c r="B3979" s="3" t="s">
        <v>4302</v>
      </c>
      <c r="C3979" s="3" t="s">
        <v>4302</v>
      </c>
      <c r="D3979" s="3" t="s">
        <v>4274</v>
      </c>
    </row>
    <row r="3980" spans="1:4" x14ac:dyDescent="0.2">
      <c r="A3980" s="3">
        <v>1203</v>
      </c>
      <c r="B3980" s="3" t="s">
        <v>4302</v>
      </c>
      <c r="C3980" s="3" t="s">
        <v>4302</v>
      </c>
      <c r="D3980" s="3" t="s">
        <v>4274</v>
      </c>
    </row>
    <row r="3981" spans="1:4" x14ac:dyDescent="0.2">
      <c r="A3981" s="3">
        <v>1204</v>
      </c>
      <c r="B3981" s="3" t="s">
        <v>4302</v>
      </c>
      <c r="C3981" s="3" t="s">
        <v>4302</v>
      </c>
      <c r="D3981" s="3" t="s">
        <v>4274</v>
      </c>
    </row>
    <row r="3982" spans="1:4" x14ac:dyDescent="0.2">
      <c r="A3982" s="3">
        <v>1205</v>
      </c>
      <c r="B3982" s="3" t="s">
        <v>4302</v>
      </c>
      <c r="C3982" s="3" t="s">
        <v>4302</v>
      </c>
      <c r="D3982" s="3" t="s">
        <v>4274</v>
      </c>
    </row>
    <row r="3983" spans="1:4" x14ac:dyDescent="0.2">
      <c r="A3983" s="3">
        <v>1206</v>
      </c>
      <c r="B3983" s="3" t="s">
        <v>4302</v>
      </c>
      <c r="C3983" s="3" t="s">
        <v>4302</v>
      </c>
      <c r="D3983" s="3" t="s">
        <v>4274</v>
      </c>
    </row>
    <row r="3984" spans="1:4" x14ac:dyDescent="0.2">
      <c r="A3984" s="3">
        <v>1207</v>
      </c>
      <c r="B3984" s="3" t="s">
        <v>4302</v>
      </c>
      <c r="C3984" s="3" t="s">
        <v>4302</v>
      </c>
      <c r="D3984" s="3" t="s">
        <v>4274</v>
      </c>
    </row>
    <row r="3985" spans="1:4" x14ac:dyDescent="0.2">
      <c r="A3985" s="3">
        <v>1208</v>
      </c>
      <c r="B3985" s="3" t="s">
        <v>4302</v>
      </c>
      <c r="C3985" s="3" t="s">
        <v>4302</v>
      </c>
      <c r="D3985" s="3" t="s">
        <v>4274</v>
      </c>
    </row>
    <row r="3986" spans="1:4" x14ac:dyDescent="0.2">
      <c r="A3986" s="3">
        <v>1209</v>
      </c>
      <c r="B3986" s="3" t="s">
        <v>4302</v>
      </c>
      <c r="C3986" s="3" t="s">
        <v>4302</v>
      </c>
      <c r="D3986" s="3" t="s">
        <v>4274</v>
      </c>
    </row>
    <row r="3987" spans="1:4" x14ac:dyDescent="0.2">
      <c r="A3987" s="3">
        <v>1227</v>
      </c>
      <c r="B3987" s="3" t="s">
        <v>4303</v>
      </c>
      <c r="C3987" s="3" t="s">
        <v>4302</v>
      </c>
      <c r="D3987" s="3" t="s">
        <v>4274</v>
      </c>
    </row>
    <row r="3988" spans="1:4" x14ac:dyDescent="0.2">
      <c r="A3988" s="3">
        <v>1294</v>
      </c>
      <c r="B3988" s="3" t="s">
        <v>4304</v>
      </c>
      <c r="C3988" s="3" t="s">
        <v>4304</v>
      </c>
      <c r="D3988" s="3" t="s">
        <v>4274</v>
      </c>
    </row>
    <row r="3989" spans="1:4" x14ac:dyDescent="0.2">
      <c r="A3989" s="3">
        <v>1215</v>
      </c>
      <c r="B3989" s="3" t="s">
        <v>4302</v>
      </c>
      <c r="C3989" s="3" t="s">
        <v>4305</v>
      </c>
      <c r="D3989" s="3" t="s">
        <v>4274</v>
      </c>
    </row>
    <row r="3990" spans="1:4" x14ac:dyDescent="0.2">
      <c r="A3990" s="3">
        <v>1218</v>
      </c>
      <c r="B3990" s="3" t="s">
        <v>4305</v>
      </c>
      <c r="C3990" s="3" t="s">
        <v>4305</v>
      </c>
      <c r="D3990" s="3" t="s">
        <v>4274</v>
      </c>
    </row>
    <row r="3991" spans="1:4" x14ac:dyDescent="0.2">
      <c r="A3991" s="3">
        <v>1251</v>
      </c>
      <c r="B3991" s="3" t="s">
        <v>4306</v>
      </c>
      <c r="C3991" s="3" t="s">
        <v>4306</v>
      </c>
      <c r="D3991" s="3" t="s">
        <v>4274</v>
      </c>
    </row>
    <row r="3992" spans="1:4" x14ac:dyDescent="0.2">
      <c r="A3992" s="3">
        <v>1248</v>
      </c>
      <c r="B3992" s="3" t="s">
        <v>4307</v>
      </c>
      <c r="C3992" s="3" t="s">
        <v>4307</v>
      </c>
      <c r="D3992" s="3" t="s">
        <v>4274</v>
      </c>
    </row>
    <row r="3993" spans="1:4" x14ac:dyDescent="0.2">
      <c r="A3993" s="3">
        <v>1254</v>
      </c>
      <c r="B3993" s="3" t="s">
        <v>4308</v>
      </c>
      <c r="C3993" s="3" t="s">
        <v>4308</v>
      </c>
      <c r="D3993" s="3" t="s">
        <v>4274</v>
      </c>
    </row>
    <row r="3994" spans="1:4" x14ac:dyDescent="0.2">
      <c r="A3994" s="3">
        <v>1287</v>
      </c>
      <c r="B3994" s="3" t="s">
        <v>4309</v>
      </c>
      <c r="C3994" s="3" t="s">
        <v>4309</v>
      </c>
      <c r="D3994" s="3" t="s">
        <v>4274</v>
      </c>
    </row>
    <row r="3995" spans="1:4" x14ac:dyDescent="0.2">
      <c r="A3995" s="3">
        <v>1212</v>
      </c>
      <c r="B3995" s="3" t="s">
        <v>4310</v>
      </c>
      <c r="C3995" s="3" t="s">
        <v>4311</v>
      </c>
      <c r="D3995" s="3" t="s">
        <v>4274</v>
      </c>
    </row>
    <row r="3996" spans="1:4" x14ac:dyDescent="0.2">
      <c r="A3996" s="3">
        <v>1213</v>
      </c>
      <c r="B3996" s="3" t="s">
        <v>4312</v>
      </c>
      <c r="C3996" s="3" t="s">
        <v>4311</v>
      </c>
      <c r="D3996" s="3" t="s">
        <v>4274</v>
      </c>
    </row>
    <row r="3997" spans="1:4" x14ac:dyDescent="0.2">
      <c r="A3997" s="3">
        <v>1252</v>
      </c>
      <c r="B3997" s="3" t="s">
        <v>4313</v>
      </c>
      <c r="C3997" s="3" t="s">
        <v>4313</v>
      </c>
      <c r="D3997" s="3" t="s">
        <v>4274</v>
      </c>
    </row>
    <row r="3998" spans="1:4" x14ac:dyDescent="0.2">
      <c r="A3998" s="3">
        <v>1216</v>
      </c>
      <c r="B3998" s="3" t="s">
        <v>4314</v>
      </c>
      <c r="C3998" s="3" t="s">
        <v>4315</v>
      </c>
      <c r="D3998" s="3" t="s">
        <v>4274</v>
      </c>
    </row>
    <row r="3999" spans="1:4" x14ac:dyDescent="0.2">
      <c r="A3999" s="3">
        <v>1217</v>
      </c>
      <c r="B3999" s="3" t="s">
        <v>4315</v>
      </c>
      <c r="C3999" s="3" t="s">
        <v>4315</v>
      </c>
      <c r="D3999" s="3" t="s">
        <v>4274</v>
      </c>
    </row>
    <row r="4000" spans="1:4" x14ac:dyDescent="0.2">
      <c r="A4000" s="3">
        <v>1213</v>
      </c>
      <c r="B4000" s="3" t="s">
        <v>4316</v>
      </c>
      <c r="C4000" s="3" t="s">
        <v>4316</v>
      </c>
      <c r="D4000" s="3" t="s">
        <v>4274</v>
      </c>
    </row>
    <row r="4001" spans="1:4" x14ac:dyDescent="0.2">
      <c r="A4001" s="3">
        <v>1258</v>
      </c>
      <c r="B4001" s="3" t="s">
        <v>4317</v>
      </c>
      <c r="C4001" s="3" t="s">
        <v>4318</v>
      </c>
      <c r="D4001" s="3" t="s">
        <v>4274</v>
      </c>
    </row>
    <row r="4002" spans="1:4" x14ac:dyDescent="0.2">
      <c r="A4002" s="3">
        <v>1228</v>
      </c>
      <c r="B4002" s="3" t="s">
        <v>4319</v>
      </c>
      <c r="C4002" s="3" t="s">
        <v>4319</v>
      </c>
      <c r="D4002" s="3" t="s">
        <v>4274</v>
      </c>
    </row>
    <row r="4003" spans="1:4" x14ac:dyDescent="0.2">
      <c r="A4003" s="3">
        <v>1292</v>
      </c>
      <c r="B4003" s="3" t="s">
        <v>4320</v>
      </c>
      <c r="C4003" s="3" t="s">
        <v>4321</v>
      </c>
      <c r="D4003" s="3" t="s">
        <v>4274</v>
      </c>
    </row>
    <row r="4004" spans="1:4" x14ac:dyDescent="0.2">
      <c r="A4004" s="3">
        <v>1243</v>
      </c>
      <c r="B4004" s="3" t="s">
        <v>4322</v>
      </c>
      <c r="C4004" s="3" t="s">
        <v>4322</v>
      </c>
      <c r="D4004" s="3" t="s">
        <v>4274</v>
      </c>
    </row>
    <row r="4005" spans="1:4" x14ac:dyDescent="0.2">
      <c r="A4005" s="3">
        <v>1241</v>
      </c>
      <c r="B4005" s="3" t="s">
        <v>4323</v>
      </c>
      <c r="C4005" s="3" t="s">
        <v>4323</v>
      </c>
      <c r="D4005" s="3" t="s">
        <v>4274</v>
      </c>
    </row>
    <row r="4006" spans="1:4" x14ac:dyDescent="0.2">
      <c r="A4006" s="3">
        <v>1281</v>
      </c>
      <c r="B4006" s="3" t="s">
        <v>4324</v>
      </c>
      <c r="C4006" s="3" t="s">
        <v>4324</v>
      </c>
      <c r="D4006" s="3" t="s">
        <v>4274</v>
      </c>
    </row>
    <row r="4007" spans="1:4" x14ac:dyDescent="0.2">
      <c r="A4007" s="3">
        <v>1242</v>
      </c>
      <c r="B4007" s="3" t="s">
        <v>4325</v>
      </c>
      <c r="C4007" s="3" t="s">
        <v>4325</v>
      </c>
      <c r="D4007" s="3" t="s">
        <v>4274</v>
      </c>
    </row>
    <row r="4008" spans="1:4" x14ac:dyDescent="0.2">
      <c r="A4008" s="3">
        <v>1286</v>
      </c>
      <c r="B4008" s="3" t="s">
        <v>4326</v>
      </c>
      <c r="C4008" s="3" t="s">
        <v>4326</v>
      </c>
      <c r="D4008" s="3" t="s">
        <v>4274</v>
      </c>
    </row>
    <row r="4009" spans="1:4" x14ac:dyDescent="0.2">
      <c r="A4009" s="3">
        <v>1226</v>
      </c>
      <c r="B4009" s="3" t="s">
        <v>4327</v>
      </c>
      <c r="C4009" s="3" t="s">
        <v>4327</v>
      </c>
      <c r="D4009" s="3" t="s">
        <v>4274</v>
      </c>
    </row>
    <row r="4010" spans="1:4" x14ac:dyDescent="0.2">
      <c r="A4010" s="3">
        <v>1256</v>
      </c>
      <c r="B4010" s="3" t="s">
        <v>4328</v>
      </c>
      <c r="C4010" s="3" t="s">
        <v>4328</v>
      </c>
      <c r="D4010" s="3" t="s">
        <v>4274</v>
      </c>
    </row>
    <row r="4011" spans="1:4" x14ac:dyDescent="0.2">
      <c r="A4011" s="3">
        <v>1253</v>
      </c>
      <c r="B4011" s="3" t="s">
        <v>4329</v>
      </c>
      <c r="C4011" s="3" t="s">
        <v>4329</v>
      </c>
      <c r="D4011" s="3" t="s">
        <v>4274</v>
      </c>
    </row>
    <row r="4012" spans="1:4" x14ac:dyDescent="0.2">
      <c r="A4012" s="3">
        <v>1214</v>
      </c>
      <c r="B4012" s="3" t="s">
        <v>4330</v>
      </c>
      <c r="C4012" s="3" t="s">
        <v>4330</v>
      </c>
      <c r="D4012" s="3" t="s">
        <v>4274</v>
      </c>
    </row>
    <row r="4013" spans="1:4" x14ac:dyDescent="0.2">
      <c r="A4013" s="3">
        <v>1219</v>
      </c>
      <c r="B4013" s="3" t="s">
        <v>4331</v>
      </c>
      <c r="C4013" s="3" t="s">
        <v>4330</v>
      </c>
      <c r="D4013" s="3" t="s">
        <v>4274</v>
      </c>
    </row>
    <row r="4014" spans="1:4" x14ac:dyDescent="0.2">
      <c r="A4014" s="3">
        <v>1219</v>
      </c>
      <c r="B4014" s="3" t="s">
        <v>4332</v>
      </c>
      <c r="C4014" s="3" t="s">
        <v>4330</v>
      </c>
      <c r="D4014" s="3" t="s">
        <v>4274</v>
      </c>
    </row>
    <row r="4015" spans="1:4" x14ac:dyDescent="0.2">
      <c r="A4015" s="3">
        <v>1219</v>
      </c>
      <c r="B4015" s="3" t="s">
        <v>4333</v>
      </c>
      <c r="C4015" s="3" t="s">
        <v>4330</v>
      </c>
      <c r="D4015" s="3" t="s">
        <v>4274</v>
      </c>
    </row>
    <row r="4016" spans="1:4" x14ac:dyDescent="0.2">
      <c r="A4016" s="3">
        <v>1220</v>
      </c>
      <c r="B4016" s="3" t="s">
        <v>4334</v>
      </c>
      <c r="C4016" s="3" t="s">
        <v>4330</v>
      </c>
      <c r="D4016" s="3" t="s">
        <v>4274</v>
      </c>
    </row>
    <row r="4017" spans="1:4" x14ac:dyDescent="0.2">
      <c r="A4017" s="3">
        <v>1290</v>
      </c>
      <c r="B4017" s="3" t="s">
        <v>4335</v>
      </c>
      <c r="C4017" s="3" t="s">
        <v>4335</v>
      </c>
      <c r="D4017" s="3" t="s">
        <v>4274</v>
      </c>
    </row>
    <row r="4018" spans="1:4" x14ac:dyDescent="0.2">
      <c r="A4018" s="3">
        <v>1234</v>
      </c>
      <c r="B4018" s="3" t="s">
        <v>4336</v>
      </c>
      <c r="C4018" s="3" t="s">
        <v>4337</v>
      </c>
      <c r="D4018" s="3" t="s">
        <v>4274</v>
      </c>
    </row>
    <row r="4019" spans="1:4" x14ac:dyDescent="0.2">
      <c r="A4019" s="3">
        <v>1255</v>
      </c>
      <c r="B4019" s="3" t="s">
        <v>4337</v>
      </c>
      <c r="C4019" s="3" t="s">
        <v>4337</v>
      </c>
      <c r="D4019" s="3" t="s">
        <v>4274</v>
      </c>
    </row>
    <row r="4020" spans="1:4" x14ac:dyDescent="0.2">
      <c r="A4020" s="3">
        <v>2856</v>
      </c>
      <c r="B4020" s="3" t="s">
        <v>4338</v>
      </c>
      <c r="C4020" s="3" t="s">
        <v>4338</v>
      </c>
      <c r="D4020" s="3" t="s">
        <v>4339</v>
      </c>
    </row>
    <row r="4021" spans="1:4" x14ac:dyDescent="0.2">
      <c r="A4021" s="3">
        <v>2857</v>
      </c>
      <c r="B4021" s="3" t="s">
        <v>4340</v>
      </c>
      <c r="C4021" s="3" t="s">
        <v>4338</v>
      </c>
      <c r="D4021" s="3" t="s">
        <v>4339</v>
      </c>
    </row>
    <row r="4022" spans="1:4" x14ac:dyDescent="0.2">
      <c r="A4022" s="3">
        <v>2803</v>
      </c>
      <c r="B4022" s="3" t="s">
        <v>4341</v>
      </c>
      <c r="C4022" s="3" t="s">
        <v>4341</v>
      </c>
      <c r="D4022" s="3" t="s">
        <v>4339</v>
      </c>
    </row>
    <row r="4023" spans="1:4" x14ac:dyDescent="0.2">
      <c r="A4023" s="3">
        <v>2843</v>
      </c>
      <c r="B4023" s="3" t="s">
        <v>4342</v>
      </c>
      <c r="C4023" s="3" t="s">
        <v>4343</v>
      </c>
      <c r="D4023" s="3" t="s">
        <v>4339</v>
      </c>
    </row>
    <row r="4024" spans="1:4" x14ac:dyDescent="0.2">
      <c r="A4024" s="3">
        <v>2825</v>
      </c>
      <c r="B4024" s="3" t="s">
        <v>4344</v>
      </c>
      <c r="C4024" s="3" t="s">
        <v>4344</v>
      </c>
      <c r="D4024" s="3" t="s">
        <v>4339</v>
      </c>
    </row>
    <row r="4025" spans="1:4" x14ac:dyDescent="0.2">
      <c r="A4025" s="3">
        <v>2830</v>
      </c>
      <c r="B4025" s="3" t="s">
        <v>4345</v>
      </c>
      <c r="C4025" s="3" t="s">
        <v>4345</v>
      </c>
      <c r="D4025" s="3" t="s">
        <v>4339</v>
      </c>
    </row>
    <row r="4026" spans="1:4" x14ac:dyDescent="0.2">
      <c r="A4026" s="3">
        <v>2830</v>
      </c>
      <c r="B4026" s="3" t="s">
        <v>4346</v>
      </c>
      <c r="C4026" s="3" t="s">
        <v>4345</v>
      </c>
      <c r="D4026" s="3" t="s">
        <v>4339</v>
      </c>
    </row>
    <row r="4027" spans="1:4" x14ac:dyDescent="0.2">
      <c r="A4027" s="3">
        <v>2832</v>
      </c>
      <c r="B4027" s="3" t="s">
        <v>4347</v>
      </c>
      <c r="C4027" s="3" t="s">
        <v>4345</v>
      </c>
      <c r="D4027" s="3" t="s">
        <v>4339</v>
      </c>
    </row>
    <row r="4028" spans="1:4" x14ac:dyDescent="0.2">
      <c r="A4028" s="3">
        <v>2822</v>
      </c>
      <c r="B4028" s="3" t="s">
        <v>4348</v>
      </c>
      <c r="C4028" s="3" t="s">
        <v>4348</v>
      </c>
      <c r="D4028" s="3" t="s">
        <v>4339</v>
      </c>
    </row>
    <row r="4029" spans="1:4" x14ac:dyDescent="0.2">
      <c r="A4029" s="3">
        <v>2823</v>
      </c>
      <c r="B4029" s="3" t="s">
        <v>4349</v>
      </c>
      <c r="C4029" s="3" t="s">
        <v>4348</v>
      </c>
      <c r="D4029" s="3" t="s">
        <v>4339</v>
      </c>
    </row>
    <row r="4030" spans="1:4" x14ac:dyDescent="0.2">
      <c r="A4030" s="3">
        <v>2852</v>
      </c>
      <c r="B4030" s="3" t="s">
        <v>4350</v>
      </c>
      <c r="C4030" s="3" t="s">
        <v>4350</v>
      </c>
      <c r="D4030" s="3" t="s">
        <v>4339</v>
      </c>
    </row>
    <row r="4031" spans="1:4" x14ac:dyDescent="0.2">
      <c r="A4031" s="3">
        <v>2800</v>
      </c>
      <c r="B4031" s="3" t="s">
        <v>4351</v>
      </c>
      <c r="C4031" s="3" t="s">
        <v>4351</v>
      </c>
      <c r="D4031" s="3" t="s">
        <v>4339</v>
      </c>
    </row>
    <row r="4032" spans="1:4" x14ac:dyDescent="0.2">
      <c r="A4032" s="3">
        <v>2802</v>
      </c>
      <c r="B4032" s="3" t="s">
        <v>4352</v>
      </c>
      <c r="C4032" s="3" t="s">
        <v>4352</v>
      </c>
      <c r="D4032" s="3" t="s">
        <v>4339</v>
      </c>
    </row>
    <row r="4033" spans="1:4" x14ac:dyDescent="0.2">
      <c r="A4033" s="3">
        <v>2813</v>
      </c>
      <c r="B4033" s="3" t="s">
        <v>4353</v>
      </c>
      <c r="C4033" s="3" t="s">
        <v>4353</v>
      </c>
      <c r="D4033" s="3" t="s">
        <v>4339</v>
      </c>
    </row>
    <row r="4034" spans="1:4" x14ac:dyDescent="0.2">
      <c r="A4034" s="3">
        <v>2827</v>
      </c>
      <c r="B4034" s="3" t="s">
        <v>4354</v>
      </c>
      <c r="C4034" s="3" t="s">
        <v>4354</v>
      </c>
      <c r="D4034" s="3" t="s">
        <v>4339</v>
      </c>
    </row>
    <row r="4035" spans="1:4" x14ac:dyDescent="0.2">
      <c r="A4035" s="3">
        <v>2806</v>
      </c>
      <c r="B4035" s="3" t="s">
        <v>4355</v>
      </c>
      <c r="C4035" s="3" t="s">
        <v>4355</v>
      </c>
      <c r="D4035" s="3" t="s">
        <v>4339</v>
      </c>
    </row>
    <row r="4036" spans="1:4" x14ac:dyDescent="0.2">
      <c r="A4036" s="3">
        <v>2812</v>
      </c>
      <c r="B4036" s="3" t="s">
        <v>4356</v>
      </c>
      <c r="C4036" s="3" t="s">
        <v>4356</v>
      </c>
      <c r="D4036" s="3" t="s">
        <v>4339</v>
      </c>
    </row>
    <row r="4037" spans="1:4" x14ac:dyDescent="0.2">
      <c r="A4037" s="3">
        <v>2807</v>
      </c>
      <c r="B4037" s="3" t="s">
        <v>4357</v>
      </c>
      <c r="C4037" s="3" t="s">
        <v>4357</v>
      </c>
      <c r="D4037" s="3" t="s">
        <v>4339</v>
      </c>
    </row>
    <row r="4038" spans="1:4" x14ac:dyDescent="0.2">
      <c r="A4038" s="3">
        <v>2807</v>
      </c>
      <c r="B4038" s="3" t="s">
        <v>4358</v>
      </c>
      <c r="C4038" s="3" t="s">
        <v>4357</v>
      </c>
      <c r="D4038" s="3" t="s">
        <v>4339</v>
      </c>
    </row>
    <row r="4039" spans="1:4" x14ac:dyDescent="0.2">
      <c r="A4039" s="3">
        <v>2842</v>
      </c>
      <c r="B4039" s="3" t="s">
        <v>4359</v>
      </c>
      <c r="C4039" s="3" t="s">
        <v>4359</v>
      </c>
      <c r="D4039" s="3" t="s">
        <v>4339</v>
      </c>
    </row>
    <row r="4040" spans="1:4" x14ac:dyDescent="0.2">
      <c r="A4040" s="3">
        <v>2873</v>
      </c>
      <c r="B4040" s="3" t="s">
        <v>4360</v>
      </c>
      <c r="C4040" s="3" t="s">
        <v>4360</v>
      </c>
      <c r="D4040" s="3" t="s">
        <v>4339</v>
      </c>
    </row>
    <row r="4041" spans="1:4" x14ac:dyDescent="0.2">
      <c r="A4041" s="3">
        <v>2805</v>
      </c>
      <c r="B4041" s="3" t="s">
        <v>4361</v>
      </c>
      <c r="C4041" s="3" t="s">
        <v>4361</v>
      </c>
      <c r="D4041" s="3" t="s">
        <v>4339</v>
      </c>
    </row>
    <row r="4042" spans="1:4" x14ac:dyDescent="0.2">
      <c r="A4042" s="3">
        <v>2853</v>
      </c>
      <c r="B4042" s="3" t="s">
        <v>4362</v>
      </c>
      <c r="C4042" s="3" t="s">
        <v>4363</v>
      </c>
      <c r="D4042" s="3" t="s">
        <v>4339</v>
      </c>
    </row>
    <row r="4043" spans="1:4" x14ac:dyDescent="0.2">
      <c r="A4043" s="3">
        <v>2854</v>
      </c>
      <c r="B4043" s="3" t="s">
        <v>4364</v>
      </c>
      <c r="C4043" s="3" t="s">
        <v>4363</v>
      </c>
      <c r="D4043" s="3" t="s">
        <v>4339</v>
      </c>
    </row>
    <row r="4044" spans="1:4" x14ac:dyDescent="0.2">
      <c r="A4044" s="3">
        <v>2855</v>
      </c>
      <c r="B4044" s="3" t="s">
        <v>4365</v>
      </c>
      <c r="C4044" s="3" t="s">
        <v>4363</v>
      </c>
      <c r="D4044" s="3" t="s">
        <v>4339</v>
      </c>
    </row>
    <row r="4045" spans="1:4" x14ac:dyDescent="0.2">
      <c r="A4045" s="3">
        <v>2863</v>
      </c>
      <c r="B4045" s="3" t="s">
        <v>4366</v>
      </c>
      <c r="C4045" s="3" t="s">
        <v>4363</v>
      </c>
      <c r="D4045" s="3" t="s">
        <v>4339</v>
      </c>
    </row>
    <row r="4046" spans="1:4" x14ac:dyDescent="0.2">
      <c r="A4046" s="3">
        <v>2864</v>
      </c>
      <c r="B4046" s="3" t="s">
        <v>4367</v>
      </c>
      <c r="C4046" s="3" t="s">
        <v>4363</v>
      </c>
      <c r="D4046" s="3" t="s">
        <v>4339</v>
      </c>
    </row>
    <row r="4047" spans="1:4" x14ac:dyDescent="0.2">
      <c r="A4047" s="3">
        <v>2824</v>
      </c>
      <c r="B4047" s="3" t="s">
        <v>4368</v>
      </c>
      <c r="C4047" s="3" t="s">
        <v>4369</v>
      </c>
      <c r="D4047" s="3" t="s">
        <v>4339</v>
      </c>
    </row>
    <row r="4048" spans="1:4" x14ac:dyDescent="0.2">
      <c r="A4048" s="3">
        <v>2826</v>
      </c>
      <c r="B4048" s="3" t="s">
        <v>4370</v>
      </c>
      <c r="C4048" s="3" t="s">
        <v>4369</v>
      </c>
      <c r="D4048" s="3" t="s">
        <v>4339</v>
      </c>
    </row>
    <row r="4049" spans="1:4" x14ac:dyDescent="0.2">
      <c r="A4049" s="3">
        <v>2828</v>
      </c>
      <c r="B4049" s="3" t="s">
        <v>4371</v>
      </c>
      <c r="C4049" s="3" t="s">
        <v>4369</v>
      </c>
      <c r="D4049" s="3" t="s">
        <v>4339</v>
      </c>
    </row>
    <row r="4050" spans="1:4" x14ac:dyDescent="0.2">
      <c r="A4050" s="3">
        <v>2829</v>
      </c>
      <c r="B4050" s="3" t="s">
        <v>4372</v>
      </c>
      <c r="C4050" s="3" t="s">
        <v>4369</v>
      </c>
      <c r="D4050" s="3" t="s">
        <v>4339</v>
      </c>
    </row>
    <row r="4051" spans="1:4" x14ac:dyDescent="0.2">
      <c r="A4051" s="3">
        <v>2360</v>
      </c>
      <c r="B4051" s="3" t="s">
        <v>4373</v>
      </c>
      <c r="C4051" s="3" t="s">
        <v>4374</v>
      </c>
      <c r="D4051" s="3" t="s">
        <v>4339</v>
      </c>
    </row>
    <row r="4052" spans="1:4" x14ac:dyDescent="0.2">
      <c r="A4052" s="3">
        <v>2336</v>
      </c>
      <c r="B4052" s="3" t="s">
        <v>4375</v>
      </c>
      <c r="C4052" s="3" t="s">
        <v>4375</v>
      </c>
      <c r="D4052" s="3" t="s">
        <v>4339</v>
      </c>
    </row>
    <row r="4053" spans="1:4" x14ac:dyDescent="0.2">
      <c r="A4053" s="3">
        <v>2345</v>
      </c>
      <c r="B4053" s="3" t="s">
        <v>4376</v>
      </c>
      <c r="C4053" s="3" t="s">
        <v>4376</v>
      </c>
      <c r="D4053" s="3" t="s">
        <v>4339</v>
      </c>
    </row>
    <row r="4054" spans="1:4" x14ac:dyDescent="0.2">
      <c r="A4054" s="3">
        <v>2345</v>
      </c>
      <c r="B4054" s="3" t="s">
        <v>4377</v>
      </c>
      <c r="C4054" s="3" t="s">
        <v>4377</v>
      </c>
      <c r="D4054" s="3" t="s">
        <v>4339</v>
      </c>
    </row>
    <row r="4055" spans="1:4" x14ac:dyDescent="0.2">
      <c r="A4055" s="3">
        <v>2363</v>
      </c>
      <c r="B4055" s="3" t="s">
        <v>4378</v>
      </c>
      <c r="C4055" s="3" t="s">
        <v>4378</v>
      </c>
      <c r="D4055" s="3" t="s">
        <v>4339</v>
      </c>
    </row>
    <row r="4056" spans="1:4" x14ac:dyDescent="0.2">
      <c r="A4056" s="3">
        <v>2714</v>
      </c>
      <c r="B4056" s="3" t="s">
        <v>4379</v>
      </c>
      <c r="C4056" s="3" t="s">
        <v>4380</v>
      </c>
      <c r="D4056" s="3" t="s">
        <v>4339</v>
      </c>
    </row>
    <row r="4057" spans="1:4" x14ac:dyDescent="0.2">
      <c r="A4057" s="3">
        <v>2714</v>
      </c>
      <c r="B4057" s="3" t="s">
        <v>4381</v>
      </c>
      <c r="C4057" s="3" t="s">
        <v>4380</v>
      </c>
      <c r="D4057" s="3" t="s">
        <v>4339</v>
      </c>
    </row>
    <row r="4058" spans="1:4" x14ac:dyDescent="0.2">
      <c r="A4058" s="3">
        <v>2718</v>
      </c>
      <c r="B4058" s="3" t="s">
        <v>4382</v>
      </c>
      <c r="C4058" s="3" t="s">
        <v>4383</v>
      </c>
      <c r="D4058" s="3" t="s">
        <v>4339</v>
      </c>
    </row>
    <row r="4059" spans="1:4" x14ac:dyDescent="0.2">
      <c r="A4059" s="3">
        <v>2718</v>
      </c>
      <c r="B4059" s="3" t="s">
        <v>4384</v>
      </c>
      <c r="C4059" s="3" t="s">
        <v>4383</v>
      </c>
      <c r="D4059" s="3" t="s">
        <v>4339</v>
      </c>
    </row>
    <row r="4060" spans="1:4" x14ac:dyDescent="0.2">
      <c r="A4060" s="3">
        <v>2362</v>
      </c>
      <c r="B4060" s="3" t="s">
        <v>4385</v>
      </c>
      <c r="C4060" s="3" t="s">
        <v>4385</v>
      </c>
      <c r="D4060" s="3" t="s">
        <v>4339</v>
      </c>
    </row>
    <row r="4061" spans="1:4" x14ac:dyDescent="0.2">
      <c r="A4061" s="3">
        <v>2362</v>
      </c>
      <c r="B4061" s="3" t="s">
        <v>4386</v>
      </c>
      <c r="C4061" s="3" t="s">
        <v>4385</v>
      </c>
      <c r="D4061" s="3" t="s">
        <v>4339</v>
      </c>
    </row>
    <row r="4062" spans="1:4" x14ac:dyDescent="0.2">
      <c r="A4062" s="3">
        <v>2338</v>
      </c>
      <c r="B4062" s="3" t="s">
        <v>4387</v>
      </c>
      <c r="C4062" s="3" t="s">
        <v>4388</v>
      </c>
      <c r="D4062" s="3" t="s">
        <v>4339</v>
      </c>
    </row>
    <row r="4063" spans="1:4" x14ac:dyDescent="0.2">
      <c r="A4063" s="3">
        <v>2338</v>
      </c>
      <c r="B4063" s="3" t="s">
        <v>4388</v>
      </c>
      <c r="C4063" s="3" t="s">
        <v>4388</v>
      </c>
      <c r="D4063" s="3" t="s">
        <v>4339</v>
      </c>
    </row>
    <row r="4064" spans="1:4" x14ac:dyDescent="0.2">
      <c r="A4064" s="3">
        <v>2345</v>
      </c>
      <c r="B4064" s="3" t="s">
        <v>4389</v>
      </c>
      <c r="C4064" s="3" t="s">
        <v>4388</v>
      </c>
      <c r="D4064" s="3" t="s">
        <v>4339</v>
      </c>
    </row>
    <row r="4065" spans="1:4" x14ac:dyDescent="0.2">
      <c r="A4065" s="3">
        <v>2340</v>
      </c>
      <c r="B4065" s="3" t="s">
        <v>4390</v>
      </c>
      <c r="C4065" s="3" t="s">
        <v>4390</v>
      </c>
      <c r="D4065" s="3" t="s">
        <v>4339</v>
      </c>
    </row>
    <row r="4066" spans="1:4" x14ac:dyDescent="0.2">
      <c r="A4066" s="3">
        <v>2350</v>
      </c>
      <c r="B4066" s="3" t="s">
        <v>4391</v>
      </c>
      <c r="C4066" s="3" t="s">
        <v>4391</v>
      </c>
      <c r="D4066" s="3" t="s">
        <v>4339</v>
      </c>
    </row>
    <row r="4067" spans="1:4" x14ac:dyDescent="0.2">
      <c r="A4067" s="3">
        <v>2353</v>
      </c>
      <c r="B4067" s="3" t="s">
        <v>4392</v>
      </c>
      <c r="C4067" s="3" t="s">
        <v>4391</v>
      </c>
      <c r="D4067" s="3" t="s">
        <v>4339</v>
      </c>
    </row>
    <row r="4068" spans="1:4" x14ac:dyDescent="0.2">
      <c r="A4068" s="3">
        <v>2354</v>
      </c>
      <c r="B4068" s="3" t="s">
        <v>4393</v>
      </c>
      <c r="C4068" s="3" t="s">
        <v>4391</v>
      </c>
      <c r="D4068" s="3" t="s">
        <v>4339</v>
      </c>
    </row>
    <row r="4069" spans="1:4" x14ac:dyDescent="0.2">
      <c r="A4069" s="3">
        <v>2364</v>
      </c>
      <c r="B4069" s="3" t="s">
        <v>4394</v>
      </c>
      <c r="C4069" s="3" t="s">
        <v>4395</v>
      </c>
      <c r="D4069" s="3" t="s">
        <v>4339</v>
      </c>
    </row>
    <row r="4070" spans="1:4" x14ac:dyDescent="0.2">
      <c r="A4070" s="3">
        <v>2882</v>
      </c>
      <c r="B4070" s="3" t="s">
        <v>4396</v>
      </c>
      <c r="C4070" s="3" t="s">
        <v>4395</v>
      </c>
      <c r="D4070" s="3" t="s">
        <v>4339</v>
      </c>
    </row>
    <row r="4071" spans="1:4" x14ac:dyDescent="0.2">
      <c r="A4071" s="3">
        <v>2887</v>
      </c>
      <c r="B4071" s="3" t="s">
        <v>4397</v>
      </c>
      <c r="C4071" s="3" t="s">
        <v>4397</v>
      </c>
      <c r="D4071" s="3" t="s">
        <v>4339</v>
      </c>
    </row>
    <row r="4072" spans="1:4" x14ac:dyDescent="0.2">
      <c r="A4072" s="3">
        <v>2942</v>
      </c>
      <c r="B4072" s="3" t="s">
        <v>4398</v>
      </c>
      <c r="C4072" s="3" t="s">
        <v>4398</v>
      </c>
      <c r="D4072" s="3" t="s">
        <v>4339</v>
      </c>
    </row>
    <row r="4073" spans="1:4" x14ac:dyDescent="0.2">
      <c r="A4073" s="3">
        <v>2935</v>
      </c>
      <c r="B4073" s="3" t="s">
        <v>4399</v>
      </c>
      <c r="C4073" s="3" t="s">
        <v>4399</v>
      </c>
      <c r="D4073" s="3" t="s">
        <v>4339</v>
      </c>
    </row>
    <row r="4074" spans="1:4" x14ac:dyDescent="0.2">
      <c r="A4074" s="3">
        <v>2926</v>
      </c>
      <c r="B4074" s="3" t="s">
        <v>4400</v>
      </c>
      <c r="C4074" s="3" t="s">
        <v>4400</v>
      </c>
      <c r="D4074" s="3" t="s">
        <v>4339</v>
      </c>
    </row>
    <row r="4075" spans="1:4" x14ac:dyDescent="0.2">
      <c r="A4075" s="3">
        <v>2944</v>
      </c>
      <c r="B4075" s="3" t="s">
        <v>4401</v>
      </c>
      <c r="C4075" s="3" t="s">
        <v>4401</v>
      </c>
      <c r="D4075" s="3" t="s">
        <v>4339</v>
      </c>
    </row>
    <row r="4076" spans="1:4" x14ac:dyDescent="0.2">
      <c r="A4076" s="3">
        <v>2915</v>
      </c>
      <c r="B4076" s="3" t="s">
        <v>4402</v>
      </c>
      <c r="C4076" s="3" t="s">
        <v>4402</v>
      </c>
      <c r="D4076" s="3" t="s">
        <v>4339</v>
      </c>
    </row>
    <row r="4077" spans="1:4" x14ac:dyDescent="0.2">
      <c r="A4077" s="3">
        <v>2932</v>
      </c>
      <c r="B4077" s="3" t="s">
        <v>4403</v>
      </c>
      <c r="C4077" s="3" t="s">
        <v>4403</v>
      </c>
      <c r="D4077" s="3" t="s">
        <v>4339</v>
      </c>
    </row>
    <row r="4078" spans="1:4" x14ac:dyDescent="0.2">
      <c r="A4078" s="3">
        <v>2952</v>
      </c>
      <c r="B4078" s="3" t="s">
        <v>4404</v>
      </c>
      <c r="C4078" s="3" t="s">
        <v>4404</v>
      </c>
      <c r="D4078" s="3" t="s">
        <v>4339</v>
      </c>
    </row>
    <row r="4079" spans="1:4" x14ac:dyDescent="0.2">
      <c r="A4079" s="3">
        <v>2922</v>
      </c>
      <c r="B4079" s="3" t="s">
        <v>4405</v>
      </c>
      <c r="C4079" s="3" t="s">
        <v>4405</v>
      </c>
      <c r="D4079" s="3" t="s">
        <v>4339</v>
      </c>
    </row>
    <row r="4080" spans="1:4" x14ac:dyDescent="0.2">
      <c r="A4080" s="3">
        <v>2950</v>
      </c>
      <c r="B4080" s="3" t="s">
        <v>4406</v>
      </c>
      <c r="C4080" s="3" t="s">
        <v>4406</v>
      </c>
      <c r="D4080" s="3" t="s">
        <v>4339</v>
      </c>
    </row>
    <row r="4081" spans="1:4" x14ac:dyDescent="0.2">
      <c r="A4081" s="3">
        <v>2950</v>
      </c>
      <c r="B4081" s="3" t="s">
        <v>4407</v>
      </c>
      <c r="C4081" s="3" t="s">
        <v>4406</v>
      </c>
      <c r="D4081" s="3" t="s">
        <v>4339</v>
      </c>
    </row>
    <row r="4082" spans="1:4" x14ac:dyDescent="0.2">
      <c r="A4082" s="3">
        <v>2905</v>
      </c>
      <c r="B4082" s="3" t="s">
        <v>4408</v>
      </c>
      <c r="C4082" s="3" t="s">
        <v>4408</v>
      </c>
      <c r="D4082" s="3" t="s">
        <v>4339</v>
      </c>
    </row>
    <row r="4083" spans="1:4" x14ac:dyDescent="0.2">
      <c r="A4083" s="3">
        <v>2933</v>
      </c>
      <c r="B4083" s="3" t="s">
        <v>4409</v>
      </c>
      <c r="C4083" s="3" t="s">
        <v>4409</v>
      </c>
      <c r="D4083" s="3" t="s">
        <v>4339</v>
      </c>
    </row>
    <row r="4084" spans="1:4" x14ac:dyDescent="0.2">
      <c r="A4084" s="3">
        <v>2916</v>
      </c>
      <c r="B4084" s="3" t="s">
        <v>4410</v>
      </c>
      <c r="C4084" s="3" t="s">
        <v>4410</v>
      </c>
      <c r="D4084" s="3" t="s">
        <v>4339</v>
      </c>
    </row>
    <row r="4085" spans="1:4" x14ac:dyDescent="0.2">
      <c r="A4085" s="3">
        <v>2902</v>
      </c>
      <c r="B4085" s="3" t="s">
        <v>4411</v>
      </c>
      <c r="C4085" s="3" t="s">
        <v>4411</v>
      </c>
      <c r="D4085" s="3" t="s">
        <v>4339</v>
      </c>
    </row>
    <row r="4086" spans="1:4" x14ac:dyDescent="0.2">
      <c r="A4086" s="3">
        <v>2903</v>
      </c>
      <c r="B4086" s="3" t="s">
        <v>4412</v>
      </c>
      <c r="C4086" s="3" t="s">
        <v>4411</v>
      </c>
      <c r="D4086" s="3" t="s">
        <v>4339</v>
      </c>
    </row>
    <row r="4087" spans="1:4" x14ac:dyDescent="0.2">
      <c r="A4087" s="3">
        <v>2904</v>
      </c>
      <c r="B4087" s="3" t="s">
        <v>4413</v>
      </c>
      <c r="C4087" s="3" t="s">
        <v>4411</v>
      </c>
      <c r="D4087" s="3" t="s">
        <v>4339</v>
      </c>
    </row>
    <row r="4088" spans="1:4" x14ac:dyDescent="0.2">
      <c r="A4088" s="3">
        <v>2908</v>
      </c>
      <c r="B4088" s="3" t="s">
        <v>4414</v>
      </c>
      <c r="C4088" s="3" t="s">
        <v>4414</v>
      </c>
      <c r="D4088" s="3" t="s">
        <v>4339</v>
      </c>
    </row>
    <row r="4089" spans="1:4" x14ac:dyDescent="0.2">
      <c r="A4089" s="3">
        <v>2933</v>
      </c>
      <c r="B4089" s="3" t="s">
        <v>4415</v>
      </c>
      <c r="C4089" s="3" t="s">
        <v>4415</v>
      </c>
      <c r="D4089" s="3" t="s">
        <v>4339</v>
      </c>
    </row>
    <row r="4090" spans="1:4" x14ac:dyDescent="0.2">
      <c r="A4090" s="3">
        <v>2900</v>
      </c>
      <c r="B4090" s="3" t="s">
        <v>4416</v>
      </c>
      <c r="C4090" s="3" t="s">
        <v>4416</v>
      </c>
      <c r="D4090" s="3" t="s">
        <v>4339</v>
      </c>
    </row>
    <row r="4091" spans="1:4" x14ac:dyDescent="0.2">
      <c r="A4091" s="3">
        <v>2943</v>
      </c>
      <c r="B4091" s="3" t="s">
        <v>4417</v>
      </c>
      <c r="C4091" s="3" t="s">
        <v>4417</v>
      </c>
      <c r="D4091" s="3" t="s">
        <v>4339</v>
      </c>
    </row>
    <row r="4092" spans="1:4" x14ac:dyDescent="0.2">
      <c r="A4092" s="3">
        <v>2923</v>
      </c>
      <c r="B4092" s="3" t="s">
        <v>4418</v>
      </c>
      <c r="C4092" s="3" t="s">
        <v>4419</v>
      </c>
      <c r="D4092" s="3" t="s">
        <v>4339</v>
      </c>
    </row>
    <row r="4093" spans="1:4" x14ac:dyDescent="0.2">
      <c r="A4093" s="3">
        <v>2924</v>
      </c>
      <c r="B4093" s="3" t="s">
        <v>4420</v>
      </c>
      <c r="C4093" s="3" t="s">
        <v>4419</v>
      </c>
      <c r="D4093" s="3" t="s">
        <v>4339</v>
      </c>
    </row>
    <row r="4094" spans="1:4" x14ac:dyDescent="0.2">
      <c r="A4094" s="3">
        <v>2925</v>
      </c>
      <c r="B4094" s="3" t="s">
        <v>4421</v>
      </c>
      <c r="C4094" s="3" t="s">
        <v>4419</v>
      </c>
      <c r="D4094" s="3" t="s">
        <v>4339</v>
      </c>
    </row>
    <row r="4095" spans="1:4" x14ac:dyDescent="0.2">
      <c r="A4095" s="3">
        <v>2882</v>
      </c>
      <c r="B4095" s="3" t="s">
        <v>4396</v>
      </c>
      <c r="C4095" s="3" t="s">
        <v>4422</v>
      </c>
      <c r="D4095" s="3" t="s">
        <v>4339</v>
      </c>
    </row>
    <row r="4096" spans="1:4" x14ac:dyDescent="0.2">
      <c r="A4096" s="3">
        <v>2883</v>
      </c>
      <c r="B4096" s="3" t="s">
        <v>4423</v>
      </c>
      <c r="C4096" s="3" t="s">
        <v>4422</v>
      </c>
      <c r="D4096" s="3" t="s">
        <v>4339</v>
      </c>
    </row>
    <row r="4097" spans="1:4" x14ac:dyDescent="0.2">
      <c r="A4097" s="3">
        <v>2884</v>
      </c>
      <c r="B4097" s="3" t="s">
        <v>4424</v>
      </c>
      <c r="C4097" s="3" t="s">
        <v>4422</v>
      </c>
      <c r="D4097" s="3" t="s">
        <v>4339</v>
      </c>
    </row>
    <row r="4098" spans="1:4" x14ac:dyDescent="0.2">
      <c r="A4098" s="3">
        <v>2885</v>
      </c>
      <c r="B4098" s="3" t="s">
        <v>4425</v>
      </c>
      <c r="C4098" s="3" t="s">
        <v>4422</v>
      </c>
      <c r="D4098" s="3" t="s">
        <v>4339</v>
      </c>
    </row>
    <row r="4099" spans="1:4" x14ac:dyDescent="0.2">
      <c r="A4099" s="3">
        <v>2886</v>
      </c>
      <c r="B4099" s="3" t="s">
        <v>4426</v>
      </c>
      <c r="C4099" s="3" t="s">
        <v>4422</v>
      </c>
      <c r="D4099" s="3" t="s">
        <v>4339</v>
      </c>
    </row>
    <row r="4100" spans="1:4" x14ac:dyDescent="0.2">
      <c r="A4100" s="3">
        <v>2888</v>
      </c>
      <c r="B4100" s="3" t="s">
        <v>4427</v>
      </c>
      <c r="C4100" s="3" t="s">
        <v>4422</v>
      </c>
      <c r="D4100" s="3" t="s">
        <v>4339</v>
      </c>
    </row>
    <row r="4101" spans="1:4" x14ac:dyDescent="0.2">
      <c r="A4101" s="3">
        <v>2889</v>
      </c>
      <c r="B4101" s="3" t="s">
        <v>4428</v>
      </c>
      <c r="C4101" s="3" t="s">
        <v>4422</v>
      </c>
      <c r="D4101" s="3" t="s">
        <v>4339</v>
      </c>
    </row>
    <row r="4102" spans="1:4" x14ac:dyDescent="0.2">
      <c r="A4102" s="3">
        <v>2906</v>
      </c>
      <c r="B4102" s="3" t="s">
        <v>4429</v>
      </c>
      <c r="C4102" s="3" t="s">
        <v>4430</v>
      </c>
      <c r="D4102" s="3" t="s">
        <v>4339</v>
      </c>
    </row>
    <row r="4103" spans="1:4" x14ac:dyDescent="0.2">
      <c r="A4103" s="3">
        <v>2907</v>
      </c>
      <c r="B4103" s="3" t="s">
        <v>4431</v>
      </c>
      <c r="C4103" s="3" t="s">
        <v>4430</v>
      </c>
      <c r="D4103" s="3" t="s">
        <v>4339</v>
      </c>
    </row>
    <row r="4104" spans="1:4" x14ac:dyDescent="0.2">
      <c r="A4104" s="3">
        <v>2912</v>
      </c>
      <c r="B4104" s="3" t="s">
        <v>4432</v>
      </c>
      <c r="C4104" s="3" t="s">
        <v>4430</v>
      </c>
      <c r="D4104" s="3" t="s">
        <v>4339</v>
      </c>
    </row>
    <row r="4105" spans="1:4" x14ac:dyDescent="0.2">
      <c r="A4105" s="3">
        <v>2912</v>
      </c>
      <c r="B4105" s="3" t="s">
        <v>4433</v>
      </c>
      <c r="C4105" s="3" t="s">
        <v>4430</v>
      </c>
      <c r="D4105" s="3" t="s">
        <v>4339</v>
      </c>
    </row>
    <row r="4106" spans="1:4" x14ac:dyDescent="0.2">
      <c r="A4106" s="3">
        <v>2914</v>
      </c>
      <c r="B4106" s="3" t="s">
        <v>4434</v>
      </c>
      <c r="C4106" s="3" t="s">
        <v>4430</v>
      </c>
      <c r="D4106" s="3" t="s">
        <v>4339</v>
      </c>
    </row>
    <row r="4107" spans="1:4" x14ac:dyDescent="0.2">
      <c r="A4107" s="3">
        <v>2946</v>
      </c>
      <c r="B4107" s="3" t="s">
        <v>4435</v>
      </c>
      <c r="C4107" s="3" t="s">
        <v>4436</v>
      </c>
      <c r="D4107" s="3" t="s">
        <v>4339</v>
      </c>
    </row>
    <row r="4108" spans="1:4" x14ac:dyDescent="0.2">
      <c r="A4108" s="3">
        <v>2947</v>
      </c>
      <c r="B4108" s="3" t="s">
        <v>4437</v>
      </c>
      <c r="C4108" s="3" t="s">
        <v>4436</v>
      </c>
      <c r="D4108" s="3" t="s">
        <v>4339</v>
      </c>
    </row>
    <row r="4109" spans="1:4" x14ac:dyDescent="0.2">
      <c r="A4109" s="3">
        <v>2953</v>
      </c>
      <c r="B4109" s="3" t="s">
        <v>4438</v>
      </c>
      <c r="C4109" s="3" t="s">
        <v>4436</v>
      </c>
      <c r="D4109" s="3" t="s">
        <v>4339</v>
      </c>
    </row>
    <row r="4110" spans="1:4" x14ac:dyDescent="0.2">
      <c r="A4110" s="3">
        <v>2953</v>
      </c>
      <c r="B4110" s="3" t="s">
        <v>4439</v>
      </c>
      <c r="C4110" s="3" t="s">
        <v>4436</v>
      </c>
      <c r="D4110" s="3" t="s">
        <v>4339</v>
      </c>
    </row>
    <row r="4111" spans="1:4" x14ac:dyDescent="0.2">
      <c r="A4111" s="3">
        <v>2954</v>
      </c>
      <c r="B4111" s="3" t="s">
        <v>4440</v>
      </c>
      <c r="C4111" s="3" t="s">
        <v>4436</v>
      </c>
      <c r="D4111" s="3" t="s">
        <v>4339</v>
      </c>
    </row>
    <row r="4112" spans="1:4" x14ac:dyDescent="0.2">
      <c r="A4112" s="3">
        <v>9490</v>
      </c>
      <c r="B4112" s="3" t="s">
        <v>4441</v>
      </c>
      <c r="C4112" s="3" t="s">
        <v>4441</v>
      </c>
      <c r="D4112" s="3"/>
    </row>
    <row r="4113" spans="1:4" x14ac:dyDescent="0.2">
      <c r="A4113" s="3">
        <v>9495</v>
      </c>
      <c r="B4113" s="3" t="s">
        <v>4442</v>
      </c>
      <c r="C4113" s="3" t="s">
        <v>4442</v>
      </c>
      <c r="D4113" s="3"/>
    </row>
    <row r="4114" spans="1:4" x14ac:dyDescent="0.2">
      <c r="A4114" s="3">
        <v>9496</v>
      </c>
      <c r="B4114" s="3" t="s">
        <v>4443</v>
      </c>
      <c r="C4114" s="3" t="s">
        <v>4443</v>
      </c>
      <c r="D4114" s="3"/>
    </row>
    <row r="4115" spans="1:4" x14ac:dyDescent="0.2">
      <c r="A4115" s="3">
        <v>9497</v>
      </c>
      <c r="B4115" s="3" t="s">
        <v>4444</v>
      </c>
      <c r="C4115" s="3" t="s">
        <v>4444</v>
      </c>
      <c r="D4115" s="3"/>
    </row>
    <row r="4116" spans="1:4" x14ac:dyDescent="0.2">
      <c r="A4116" s="3">
        <v>9494</v>
      </c>
      <c r="B4116" s="3" t="s">
        <v>4445</v>
      </c>
      <c r="C4116" s="3" t="s">
        <v>4445</v>
      </c>
      <c r="D4116" s="3"/>
    </row>
    <row r="4117" spans="1:4" x14ac:dyDescent="0.2">
      <c r="A4117" s="3">
        <v>9498</v>
      </c>
      <c r="B4117" s="3" t="s">
        <v>4446</v>
      </c>
      <c r="C4117" s="3" t="s">
        <v>4446</v>
      </c>
      <c r="D4117" s="3"/>
    </row>
    <row r="4118" spans="1:4" x14ac:dyDescent="0.2">
      <c r="A4118" s="3">
        <v>9485</v>
      </c>
      <c r="B4118" s="3" t="s">
        <v>4447</v>
      </c>
      <c r="C4118" s="3" t="s">
        <v>4448</v>
      </c>
      <c r="D4118" s="3"/>
    </row>
    <row r="4119" spans="1:4" x14ac:dyDescent="0.2">
      <c r="A4119" s="3">
        <v>9492</v>
      </c>
      <c r="B4119" s="3" t="s">
        <v>4448</v>
      </c>
      <c r="C4119" s="3" t="s">
        <v>4448</v>
      </c>
      <c r="D4119" s="3"/>
    </row>
    <row r="4120" spans="1:4" x14ac:dyDescent="0.2">
      <c r="A4120" s="3">
        <v>9486</v>
      </c>
      <c r="B4120" s="3" t="s">
        <v>4449</v>
      </c>
      <c r="C4120" s="3" t="s">
        <v>4450</v>
      </c>
      <c r="D4120" s="3"/>
    </row>
    <row r="4121" spans="1:4" x14ac:dyDescent="0.2">
      <c r="A4121" s="3">
        <v>9493</v>
      </c>
      <c r="B4121" s="3" t="s">
        <v>4451</v>
      </c>
      <c r="C4121" s="3" t="s">
        <v>4450</v>
      </c>
      <c r="D4121" s="3"/>
    </row>
    <row r="4122" spans="1:4" x14ac:dyDescent="0.2">
      <c r="A4122" s="3">
        <v>9487</v>
      </c>
      <c r="B4122" s="3" t="s">
        <v>4452</v>
      </c>
      <c r="C4122" s="3" t="s">
        <v>4453</v>
      </c>
      <c r="D4122" s="3"/>
    </row>
    <row r="4123" spans="1:4" x14ac:dyDescent="0.2">
      <c r="A4123" s="3">
        <v>9491</v>
      </c>
      <c r="B4123" s="3" t="s">
        <v>4454</v>
      </c>
      <c r="C4123" s="3" t="s">
        <v>4454</v>
      </c>
      <c r="D4123" s="3"/>
    </row>
    <row r="4124" spans="1:4" x14ac:dyDescent="0.2">
      <c r="A4124" s="3">
        <v>9488</v>
      </c>
      <c r="B4124" s="3" t="s">
        <v>4455</v>
      </c>
      <c r="C4124" s="3" t="s">
        <v>4455</v>
      </c>
      <c r="D4124" s="3"/>
    </row>
    <row r="4125" spans="1:4" x14ac:dyDescent="0.2">
      <c r="A4125" s="3">
        <v>9999</v>
      </c>
      <c r="B4125" s="3" t="s">
        <v>4456</v>
      </c>
      <c r="C4125" s="3" t="s">
        <v>4456</v>
      </c>
      <c r="D4125" s="3" t="s">
        <v>309</v>
      </c>
    </row>
    <row r="4126" spans="1:4" x14ac:dyDescent="0.2">
      <c r="A4126" s="3">
        <v>9999</v>
      </c>
      <c r="B4126" s="3" t="s">
        <v>4457</v>
      </c>
      <c r="C4126" s="3" t="s">
        <v>4457</v>
      </c>
      <c r="D4126" s="3" t="s">
        <v>309</v>
      </c>
    </row>
    <row r="4127" spans="1:4" x14ac:dyDescent="0.2">
      <c r="A4127" s="3">
        <v>9999</v>
      </c>
      <c r="B4127" s="3" t="s">
        <v>4458</v>
      </c>
      <c r="C4127" s="3" t="s">
        <v>4459</v>
      </c>
      <c r="D4127" s="3" t="s">
        <v>309</v>
      </c>
    </row>
    <row r="4128" spans="1:4" x14ac:dyDescent="0.2">
      <c r="B4128" s="4">
        <v>44749</v>
      </c>
      <c r="C4128" s="5" t="s">
        <v>4460</v>
      </c>
    </row>
  </sheetData>
  <hyperlinks>
    <hyperlink ref="C4128" r:id="rId1" xr:uid="{0C2F6810-0D25-4656-8ACC-DD2A7CDAFF2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t 4 S 2 W n y i Q 9 y l A A A A 9 g A A A B I A H A B D b 2 5 m a W c v U G F j a 2 F n Z S 5 4 b W w g o h g A K K A U A A A A A A A A A A A A A A A A A A A A A A A A A A A A h Y 8 x D o I w G I W v Q r r T F s T E k J 8 y s D h I Y m J i X J t S o R G K a Y v l b g 4 e y S u I U d T N 8 X 3 v G 9 6 7 X 2 + Q j 1 0 b X K S x q t c Z i j B F g d S i r 5 S u M z S 4 Y 7 h C O Y M t F y d e y 2 C S t U 1 H W 2 W o c e 6 c E u K 9 x 3 6 B e 1 O T m N K I H M r N T j S y 4 + g j q / 9 y q L R 1 X A u J G O x f Y 1 i M o 4 T i h C 4 x B T J D K J X + C v G 0 9 9 n + Q C i G 1 g 1 G s q M J i z W Q O Q J 5 f 2 A P U E s D B B Q A A g A I A L e E t 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3 h L Z a K I p H u A 4 A A A A R A A A A E w A c A E Z v c m 1 1 b G F z L 1 N l Y 3 R p b 2 4 x L m 0 g o h g A K K A U A A A A A A A A A A A A A A A A A A A A A A A A A A A A K 0 5 N L s n M z 1 M I h t C G 1 g B Q S w E C L Q A U A A I A C A C 3 h L Z a f K J D 3 K U A A A D 2 A A A A E g A A A A A A A A A A A A A A A A A A A A A A Q 2 9 u Z m l n L 1 B h Y 2 t h Z 2 U u e G 1 s U E s B A i 0 A F A A C A A g A t 4 S 2 W g / K 6 a u k A A A A 6 Q A A A B M A A A A A A A A A A A A A A A A A 8 Q A A A F t D b 2 5 0 Z W 5 0 X 1 R 5 c G V z X S 5 4 b W x Q S w E C L Q A U A A I A C A C 3 h L Z 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U I O M Q M m n k 2 g j 6 0 R + W 9 j X g A A A A A C A A A A A A A D Z g A A w A A A A B A A A A C A A 1 7 m i Z x V q 5 m 9 U q w w z F c a A A A A A A S A A A C g A A A A E A A A A O p X d O q I V g 0 T o C g v 4 o r C F / h Q A A A A j E q l J D l N i 9 k t l 2 J K S M W A s j D S X s 4 P n d D 8 / x L z + / h k S k Q Q B L M A D q O b w 2 n w T T M W r 9 f k F i z K t A a i s w x v f c 8 v j / X x V n C B x i y Z J Z u V z V 6 4 X X C r h Z c U A A A A s n g j n 5 A H S h 3 5 O M t Z W Z D k 0 X X x x e E = < / D a t a M a s h u p > 
</file>

<file path=customXml/itemProps1.xml><?xml version="1.0" encoding="utf-8"?>
<ds:datastoreItem xmlns:ds="http://schemas.openxmlformats.org/officeDocument/2006/customXml" ds:itemID="{52496F92-7DFE-49A3-B652-4D202E89E6E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Version</vt:lpstr>
      <vt:lpstr>Info</vt:lpstr>
      <vt:lpstr>A</vt:lpstr>
      <vt:lpstr>B</vt:lpstr>
      <vt:lpstr>Y</vt:lpstr>
      <vt:lpstr>Z</vt:lpstr>
      <vt:lpstr>Lang</vt:lpstr>
      <vt:lpstr>measure_id</vt:lpstr>
      <vt:lpstr>measure_version</vt:lpstr>
      <vt:lpstr>Trad</vt:lpstr>
      <vt:lpstr>A!Zone_d_impression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Stadler Paul BFE</dc:creator>
  <cp:lastModifiedBy>Thommen Olivier BFE</cp:lastModifiedBy>
  <cp:lastPrinted>2026-05-11T11:33:33Z</cp:lastPrinted>
  <dcterms:created xsi:type="dcterms:W3CDTF">2015-06-05T18:19:34Z</dcterms:created>
  <dcterms:modified xsi:type="dcterms:W3CDTF">2026-05-13T12:57:25Z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2025-04-28T06:44:18Z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63bea3cc-e371-4462-9fa9-78dabacad393</vt:lpwstr>
  </property>
  <property fmtid="{D5CDD505-2E9C-101B-9397-08002B2CF9AE}" pid="8" name="MSIP_Label_aa112399-b73b-40c1-8af2-919b124b9d91_ContentBits">
    <vt:lpwstr>0</vt:lpwstr>
  </property>
  <property fmtid="{D5CDD505-2E9C-101B-9397-08002B2CF9AE}" pid="9" name="MSIP_Label_aa112399-b73b-40c1-8af2-919b124b9d91_Tag">
    <vt:lpwstr>10, 0, 1, 1</vt:lpwstr>
  </property>
</Properties>
</file>