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80863619\AppData\Local\rubicon\Acta Nova Client\Data\376669237\"/>
    </mc:Choice>
  </mc:AlternateContent>
  <xr:revisionPtr revIDLastSave="0" documentId="13_ncr:1_{8D0082C4-32D6-4BB6-B2EA-A1A207F51E1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vestitionskosten" sheetId="1" r:id="rId1"/>
    <sheet name="Texte" sheetId="2" state="hidden" r:id="rId2"/>
    <sheet name="Liste" sheetId="3" state="hidden" r:id="rId3"/>
  </sheets>
  <definedNames>
    <definedName name="_xlnm.Print_Area" localSheetId="0">Investitionskosten!$A$1:$O$309</definedName>
    <definedName name="_xlnm.Print_Titles" localSheetId="0">Investitionskosten!$6:$11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5" i="1" l="1"/>
  <c r="M198" i="1"/>
  <c r="M197" i="1"/>
  <c r="M196" i="1"/>
  <c r="O195" i="1"/>
  <c r="N195" i="1"/>
  <c r="T195" i="1" s="1"/>
  <c r="M195" i="1"/>
  <c r="E235" i="1"/>
  <c r="D234" i="1"/>
  <c r="E215" i="1"/>
  <c r="E211" i="1"/>
  <c r="E207" i="1"/>
  <c r="E203" i="1"/>
  <c r="E199" i="1"/>
  <c r="D194" i="1"/>
  <c r="M253" i="1"/>
  <c r="M252" i="1"/>
  <c r="M251" i="1"/>
  <c r="O250" i="1"/>
  <c r="N250" i="1"/>
  <c r="T250" i="1" s="1"/>
  <c r="M250" i="1"/>
  <c r="M248" i="1"/>
  <c r="M247" i="1"/>
  <c r="M246" i="1"/>
  <c r="O245" i="1"/>
  <c r="N245" i="1"/>
  <c r="T245" i="1" s="1"/>
  <c r="M245" i="1"/>
  <c r="M243" i="1"/>
  <c r="M242" i="1"/>
  <c r="M241" i="1"/>
  <c r="O240" i="1"/>
  <c r="N240" i="1"/>
  <c r="T240" i="1" s="1"/>
  <c r="M240" i="1"/>
  <c r="M238" i="1"/>
  <c r="M237" i="1"/>
  <c r="M236" i="1"/>
  <c r="O235" i="1"/>
  <c r="N235" i="1"/>
  <c r="T235" i="1" s="1"/>
  <c r="M235" i="1"/>
  <c r="M233" i="1"/>
  <c r="M232" i="1"/>
  <c r="M231" i="1"/>
  <c r="O230" i="1"/>
  <c r="N230" i="1"/>
  <c r="T230" i="1" s="1"/>
  <c r="M230" i="1"/>
  <c r="M228" i="1"/>
  <c r="M227" i="1"/>
  <c r="M226" i="1"/>
  <c r="O225" i="1"/>
  <c r="N225" i="1"/>
  <c r="T225" i="1" s="1"/>
  <c r="M225" i="1"/>
  <c r="M223" i="1"/>
  <c r="M222" i="1"/>
  <c r="M221" i="1"/>
  <c r="O220" i="1"/>
  <c r="N220" i="1"/>
  <c r="T220" i="1" s="1"/>
  <c r="M220" i="1"/>
  <c r="M218" i="1"/>
  <c r="M217" i="1"/>
  <c r="M216" i="1"/>
  <c r="O215" i="1"/>
  <c r="N215" i="1"/>
  <c r="T215" i="1" s="1"/>
  <c r="M215" i="1"/>
  <c r="M214" i="1"/>
  <c r="M213" i="1"/>
  <c r="M212" i="1"/>
  <c r="O211" i="1"/>
  <c r="N211" i="1"/>
  <c r="T211" i="1" s="1"/>
  <c r="M211" i="1"/>
  <c r="M210" i="1"/>
  <c r="M209" i="1"/>
  <c r="M208" i="1"/>
  <c r="O207" i="1"/>
  <c r="N207" i="1"/>
  <c r="M207" i="1"/>
  <c r="M206" i="1"/>
  <c r="M205" i="1"/>
  <c r="M204" i="1"/>
  <c r="O203" i="1"/>
  <c r="N203" i="1"/>
  <c r="T203" i="1" s="1"/>
  <c r="M203" i="1"/>
  <c r="M202" i="1"/>
  <c r="M201" i="1"/>
  <c r="M200" i="1"/>
  <c r="O199" i="1"/>
  <c r="N199" i="1"/>
  <c r="T199" i="1" s="1"/>
  <c r="M199" i="1"/>
  <c r="M17" i="1"/>
  <c r="B9" i="1"/>
  <c r="B8" i="1"/>
  <c r="O194" i="1" l="1"/>
  <c r="R195" i="1"/>
  <c r="N194" i="1"/>
  <c r="R207" i="1"/>
  <c r="Q195" i="1"/>
  <c r="M194" i="1"/>
  <c r="R250" i="1"/>
  <c r="O234" i="1"/>
  <c r="Q250" i="1"/>
  <c r="Q240" i="1"/>
  <c r="M234" i="1"/>
  <c r="Q245" i="1"/>
  <c r="N234" i="1"/>
  <c r="R225" i="1"/>
  <c r="R203" i="1"/>
  <c r="R245" i="1"/>
  <c r="R240" i="1"/>
  <c r="R199" i="1"/>
  <c r="R235" i="1"/>
  <c r="Q207" i="1"/>
  <c r="R215" i="1"/>
  <c r="Q230" i="1"/>
  <c r="Q235" i="1"/>
  <c r="Q203" i="1"/>
  <c r="R211" i="1"/>
  <c r="R220" i="1"/>
  <c r="Q225" i="1"/>
  <c r="Q199" i="1"/>
  <c r="Q211" i="1"/>
  <c r="Q215" i="1"/>
  <c r="Q220" i="1"/>
  <c r="R230" i="1"/>
  <c r="T207" i="1"/>
  <c r="B2" i="1"/>
  <c r="B3" i="1"/>
  <c r="Q234" i="1" l="1"/>
  <c r="Q194" i="1"/>
  <c r="M11" i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3" i="1"/>
  <c r="M54" i="1"/>
  <c r="M55" i="1"/>
  <c r="M56" i="1"/>
  <c r="M58" i="1"/>
  <c r="M59" i="1"/>
  <c r="M60" i="1"/>
  <c r="M61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100" i="1"/>
  <c r="M101" i="1"/>
  <c r="M102" i="1"/>
  <c r="M103" i="1"/>
  <c r="M105" i="1"/>
  <c r="M106" i="1"/>
  <c r="M107" i="1"/>
  <c r="M108" i="1"/>
  <c r="M110" i="1"/>
  <c r="M111" i="1"/>
  <c r="M112" i="1"/>
  <c r="M113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2" i="1"/>
  <c r="M133" i="1"/>
  <c r="M134" i="1"/>
  <c r="M135" i="1"/>
  <c r="M137" i="1"/>
  <c r="M138" i="1"/>
  <c r="M139" i="1"/>
  <c r="M140" i="1"/>
  <c r="M142" i="1"/>
  <c r="M143" i="1"/>
  <c r="M144" i="1"/>
  <c r="M145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80" i="1"/>
  <c r="M181" i="1"/>
  <c r="M182" i="1"/>
  <c r="M183" i="1"/>
  <c r="M185" i="1"/>
  <c r="M186" i="1"/>
  <c r="M187" i="1"/>
  <c r="M188" i="1"/>
  <c r="M190" i="1"/>
  <c r="M191" i="1"/>
  <c r="M192" i="1"/>
  <c r="M193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8" i="1"/>
  <c r="M269" i="1"/>
  <c r="M270" i="1"/>
  <c r="M271" i="1"/>
  <c r="M273" i="1"/>
  <c r="M274" i="1"/>
  <c r="M275" i="1"/>
  <c r="M276" i="1"/>
  <c r="M278" i="1"/>
  <c r="M279" i="1"/>
  <c r="M280" i="1"/>
  <c r="M281" i="1"/>
  <c r="M284" i="1"/>
  <c r="M285" i="1"/>
  <c r="M286" i="1"/>
  <c r="M287" i="1"/>
  <c r="M288" i="1"/>
  <c r="M289" i="1"/>
  <c r="M290" i="1"/>
  <c r="M291" i="1"/>
  <c r="M293" i="1"/>
  <c r="M294" i="1"/>
  <c r="M295" i="1"/>
  <c r="M296" i="1"/>
  <c r="M298" i="1"/>
  <c r="M299" i="1"/>
  <c r="M300" i="1"/>
  <c r="M301" i="1"/>
  <c r="M303" i="1"/>
  <c r="M304" i="1"/>
  <c r="M305" i="1"/>
  <c r="M306" i="1"/>
  <c r="M254" i="1" l="1"/>
  <c r="M114" i="1"/>
  <c r="M62" i="1"/>
  <c r="M283" i="1"/>
  <c r="M282" i="1" s="1"/>
  <c r="M14" i="1"/>
  <c r="M146" i="1"/>
  <c r="R303" i="1"/>
  <c r="R298" i="1"/>
  <c r="R293" i="1"/>
  <c r="R278" i="1"/>
  <c r="R273" i="1"/>
  <c r="R268" i="1"/>
  <c r="R259" i="1"/>
  <c r="R255" i="1"/>
  <c r="R190" i="1"/>
  <c r="R185" i="1"/>
  <c r="R180" i="1"/>
  <c r="R175" i="1"/>
  <c r="R171" i="1"/>
  <c r="R167" i="1"/>
  <c r="R163" i="1"/>
  <c r="R159" i="1"/>
  <c r="R155" i="1"/>
  <c r="R151" i="1"/>
  <c r="R147" i="1"/>
  <c r="R142" i="1"/>
  <c r="R137" i="1"/>
  <c r="R132" i="1"/>
  <c r="R127" i="1"/>
  <c r="R123" i="1"/>
  <c r="R119" i="1"/>
  <c r="R115" i="1"/>
  <c r="R110" i="1"/>
  <c r="R105" i="1"/>
  <c r="R100" i="1"/>
  <c r="R95" i="1"/>
  <c r="R91" i="1"/>
  <c r="R87" i="1"/>
  <c r="R83" i="1"/>
  <c r="R79" i="1"/>
  <c r="R75" i="1"/>
  <c r="R71" i="1"/>
  <c r="R67" i="1"/>
  <c r="R63" i="1"/>
  <c r="R58" i="1"/>
  <c r="R53" i="1"/>
  <c r="R48" i="1"/>
  <c r="R43" i="1"/>
  <c r="R39" i="1"/>
  <c r="R35" i="1"/>
  <c r="R31" i="1"/>
  <c r="R27" i="1"/>
  <c r="R23" i="1"/>
  <c r="R19" i="1"/>
  <c r="M13" i="1" l="1"/>
  <c r="R15" i="1"/>
  <c r="K7" i="1" l="1"/>
  <c r="K9" i="1"/>
  <c r="K8" i="1"/>
  <c r="K2" i="1"/>
  <c r="N19" i="1" l="1"/>
  <c r="S282" i="1"/>
  <c r="C308" i="1"/>
  <c r="B308" i="1"/>
  <c r="E288" i="1"/>
  <c r="E284" i="1"/>
  <c r="D283" i="1"/>
  <c r="C282" i="1"/>
  <c r="E263" i="1"/>
  <c r="E259" i="1"/>
  <c r="E255" i="1"/>
  <c r="D254" i="1"/>
  <c r="E175" i="1"/>
  <c r="E171" i="1"/>
  <c r="E167" i="1"/>
  <c r="E163" i="1"/>
  <c r="E159" i="1"/>
  <c r="E155" i="1"/>
  <c r="E151" i="1"/>
  <c r="E147" i="1"/>
  <c r="D146" i="1"/>
  <c r="E127" i="1"/>
  <c r="E123" i="1"/>
  <c r="E119" i="1"/>
  <c r="E115" i="1"/>
  <c r="D114" i="1"/>
  <c r="E95" i="1"/>
  <c r="E91" i="1"/>
  <c r="E87" i="1"/>
  <c r="E83" i="1"/>
  <c r="E79" i="1"/>
  <c r="E75" i="1"/>
  <c r="E71" i="1"/>
  <c r="E67" i="1"/>
  <c r="E63" i="1"/>
  <c r="D62" i="1"/>
  <c r="E43" i="1"/>
  <c r="E39" i="1"/>
  <c r="E35" i="1"/>
  <c r="E31" i="1"/>
  <c r="E27" i="1"/>
  <c r="E23" i="1"/>
  <c r="E19" i="1"/>
  <c r="E15" i="1"/>
  <c r="R9" i="1"/>
  <c r="R8" i="1"/>
  <c r="D14" i="1"/>
  <c r="C13" i="1"/>
  <c r="C12" i="1"/>
  <c r="B12" i="1"/>
  <c r="R11" i="1"/>
  <c r="Q11" i="1"/>
  <c r="O11" i="1"/>
  <c r="N11" i="1"/>
  <c r="L11" i="1"/>
  <c r="K11" i="1"/>
  <c r="J11" i="1"/>
  <c r="I11" i="1"/>
  <c r="H11" i="1"/>
  <c r="G11" i="1"/>
  <c r="B11" i="1"/>
  <c r="B7" i="1"/>
  <c r="B5" i="1"/>
  <c r="T19" i="1" l="1"/>
  <c r="N15" i="1"/>
  <c r="N27" i="1"/>
  <c r="T15" i="1" l="1"/>
  <c r="T27" i="1"/>
  <c r="R288" i="1"/>
  <c r="O15" i="1"/>
  <c r="O19" i="1" l="1"/>
  <c r="Q19" i="1" s="1"/>
  <c r="O27" i="1"/>
  <c r="Q27" i="1" s="1"/>
  <c r="Q15" i="1" l="1"/>
  <c r="M308" i="1"/>
  <c r="M12" i="1" s="1"/>
  <c r="O303" i="1" l="1"/>
  <c r="N303" i="1"/>
  <c r="O298" i="1"/>
  <c r="N298" i="1"/>
  <c r="O293" i="1"/>
  <c r="N293" i="1"/>
  <c r="O288" i="1"/>
  <c r="N288" i="1"/>
  <c r="O284" i="1"/>
  <c r="N284" i="1"/>
  <c r="T284" i="1" s="1"/>
  <c r="O278" i="1"/>
  <c r="N278" i="1"/>
  <c r="O273" i="1"/>
  <c r="N273" i="1"/>
  <c r="O268" i="1"/>
  <c r="N268" i="1"/>
  <c r="O263" i="1"/>
  <c r="N263" i="1"/>
  <c r="T263" i="1" s="1"/>
  <c r="O259" i="1"/>
  <c r="N259" i="1"/>
  <c r="O255" i="1"/>
  <c r="N255" i="1"/>
  <c r="O190" i="1"/>
  <c r="N190" i="1"/>
  <c r="O185" i="1"/>
  <c r="N185" i="1"/>
  <c r="O180" i="1"/>
  <c r="N180" i="1"/>
  <c r="O175" i="1"/>
  <c r="N175" i="1"/>
  <c r="O171" i="1"/>
  <c r="N171" i="1"/>
  <c r="O167" i="1"/>
  <c r="N167" i="1"/>
  <c r="O163" i="1"/>
  <c r="N163" i="1"/>
  <c r="O159" i="1"/>
  <c r="N159" i="1"/>
  <c r="O155" i="1"/>
  <c r="N155" i="1"/>
  <c r="O151" i="1"/>
  <c r="N151" i="1"/>
  <c r="O147" i="1"/>
  <c r="N147" i="1"/>
  <c r="O48" i="1"/>
  <c r="O79" i="1"/>
  <c r="N110" i="1"/>
  <c r="N123" i="1"/>
  <c r="O137" i="1"/>
  <c r="N142" i="1"/>
  <c r="O142" i="1"/>
  <c r="N137" i="1"/>
  <c r="O132" i="1"/>
  <c r="N132" i="1"/>
  <c r="N127" i="1"/>
  <c r="O127" i="1"/>
  <c r="O123" i="1"/>
  <c r="O119" i="1"/>
  <c r="N119" i="1"/>
  <c r="O115" i="1"/>
  <c r="N115" i="1"/>
  <c r="O110" i="1"/>
  <c r="O105" i="1"/>
  <c r="N105" i="1"/>
  <c r="O100" i="1"/>
  <c r="N100" i="1"/>
  <c r="O95" i="1"/>
  <c r="N95" i="1"/>
  <c r="O91" i="1"/>
  <c r="N91" i="1"/>
  <c r="O87" i="1"/>
  <c r="N87" i="1"/>
  <c r="O83" i="1"/>
  <c r="N83" i="1"/>
  <c r="N79" i="1"/>
  <c r="O75" i="1"/>
  <c r="N75" i="1"/>
  <c r="O67" i="1"/>
  <c r="O71" i="1"/>
  <c r="N71" i="1"/>
  <c r="N67" i="1"/>
  <c r="O63" i="1"/>
  <c r="N63" i="1"/>
  <c r="R284" i="1"/>
  <c r="R263" i="1"/>
  <c r="N114" i="1" l="1"/>
  <c r="O114" i="1"/>
  <c r="N62" i="1"/>
  <c r="O62" i="1"/>
  <c r="T79" i="1"/>
  <c r="Q79" i="1"/>
  <c r="T105" i="1"/>
  <c r="Q105" i="1"/>
  <c r="T83" i="1"/>
  <c r="Q83" i="1"/>
  <c r="T91" i="1"/>
  <c r="Q91" i="1"/>
  <c r="T119" i="1"/>
  <c r="Q119" i="1"/>
  <c r="T127" i="1"/>
  <c r="Q127" i="1"/>
  <c r="T132" i="1"/>
  <c r="Q132" i="1"/>
  <c r="T142" i="1"/>
  <c r="Q142" i="1"/>
  <c r="T151" i="1"/>
  <c r="Q151" i="1"/>
  <c r="T159" i="1"/>
  <c r="Q159" i="1"/>
  <c r="T167" i="1"/>
  <c r="Q167" i="1"/>
  <c r="T175" i="1"/>
  <c r="Q175" i="1"/>
  <c r="T185" i="1"/>
  <c r="Q185" i="1"/>
  <c r="T255" i="1"/>
  <c r="Q255" i="1"/>
  <c r="T273" i="1"/>
  <c r="Q273" i="1"/>
  <c r="T67" i="1"/>
  <c r="Q67" i="1"/>
  <c r="T75" i="1"/>
  <c r="Q75" i="1"/>
  <c r="T100" i="1"/>
  <c r="Q100" i="1"/>
  <c r="T123" i="1"/>
  <c r="Q123" i="1"/>
  <c r="T293" i="1"/>
  <c r="Q293" i="1"/>
  <c r="T303" i="1"/>
  <c r="Q303" i="1"/>
  <c r="T63" i="1"/>
  <c r="Q63" i="1"/>
  <c r="T298" i="1"/>
  <c r="Q298" i="1"/>
  <c r="T71" i="1"/>
  <c r="Q71" i="1"/>
  <c r="T87" i="1"/>
  <c r="Q87" i="1"/>
  <c r="T95" i="1"/>
  <c r="Q95" i="1"/>
  <c r="T115" i="1"/>
  <c r="Q115" i="1"/>
  <c r="T137" i="1"/>
  <c r="Q137" i="1"/>
  <c r="T110" i="1"/>
  <c r="Q110" i="1"/>
  <c r="T147" i="1"/>
  <c r="Q147" i="1"/>
  <c r="T155" i="1"/>
  <c r="Q155" i="1"/>
  <c r="T163" i="1"/>
  <c r="Q163" i="1"/>
  <c r="T171" i="1"/>
  <c r="Q171" i="1"/>
  <c r="T180" i="1"/>
  <c r="Q180" i="1"/>
  <c r="T190" i="1"/>
  <c r="Q190" i="1"/>
  <c r="T259" i="1"/>
  <c r="Q259" i="1"/>
  <c r="T268" i="1"/>
  <c r="Q268" i="1"/>
  <c r="T278" i="1"/>
  <c r="Q278" i="1"/>
  <c r="Q284" i="1"/>
  <c r="Q263" i="1"/>
  <c r="T288" i="1"/>
  <c r="Q288" i="1"/>
  <c r="N254" i="1"/>
  <c r="O254" i="1"/>
  <c r="N146" i="1"/>
  <c r="N283" i="1"/>
  <c r="N282" i="1" s="1"/>
  <c r="O283" i="1"/>
  <c r="O282" i="1" s="1"/>
  <c r="O146" i="1"/>
  <c r="Q114" i="1" l="1"/>
  <c r="Q62" i="1"/>
  <c r="Q146" i="1"/>
  <c r="Q254" i="1"/>
  <c r="Q282" i="1"/>
  <c r="Q283" i="1"/>
  <c r="N31" i="1"/>
  <c r="N23" i="1"/>
  <c r="O58" i="1"/>
  <c r="N58" i="1"/>
  <c r="N53" i="1"/>
  <c r="O53" i="1"/>
  <c r="O23" i="1"/>
  <c r="O31" i="1"/>
  <c r="N48" i="1"/>
  <c r="O43" i="1"/>
  <c r="N43" i="1"/>
  <c r="O39" i="1"/>
  <c r="N39" i="1"/>
  <c r="O35" i="1"/>
  <c r="N35" i="1"/>
  <c r="N14" i="1" l="1"/>
  <c r="N13" i="1" s="1"/>
  <c r="N12" i="1" s="1"/>
  <c r="O14" i="1"/>
  <c r="O13" i="1" s="1"/>
  <c r="O12" i="1" s="1"/>
  <c r="T39" i="1"/>
  <c r="Q39" i="1"/>
  <c r="T48" i="1"/>
  <c r="Q48" i="1"/>
  <c r="T23" i="1"/>
  <c r="Q23" i="1"/>
  <c r="T35" i="1"/>
  <c r="Q35" i="1"/>
  <c r="T43" i="1"/>
  <c r="Q43" i="1"/>
  <c r="T53" i="1"/>
  <c r="Q53" i="1"/>
  <c r="T31" i="1"/>
  <c r="Q31" i="1"/>
  <c r="T58" i="1"/>
  <c r="Q58" i="1"/>
  <c r="T12" i="1" l="1"/>
  <c r="Q14" i="1" l="1"/>
  <c r="R282" i="1"/>
  <c r="Q13" i="1"/>
  <c r="U12" i="1" l="1"/>
  <c r="Q12" i="1"/>
</calcChain>
</file>

<file path=xl/sharedStrings.xml><?xml version="1.0" encoding="utf-8"?>
<sst xmlns="http://schemas.openxmlformats.org/spreadsheetml/2006/main" count="280" uniqueCount="238">
  <si>
    <t>Erstellungskosten</t>
  </si>
  <si>
    <t>Eigenbedarfs- und Notstromanlagen</t>
  </si>
  <si>
    <t>…</t>
  </si>
  <si>
    <t>Elektrische Schutzeinrichtungen</t>
  </si>
  <si>
    <t>Betriebsgebäude</t>
  </si>
  <si>
    <t>Sonstige Kosten</t>
  </si>
  <si>
    <t>Ersatzmassnahmen, Ausgleichsmassnahmen</t>
  </si>
  <si>
    <t>Planungs- und Bauleitungskosten</t>
  </si>
  <si>
    <t>Bauleitungskosten</t>
  </si>
  <si>
    <t>00</t>
  </si>
  <si>
    <t>001</t>
  </si>
  <si>
    <t>002</t>
  </si>
  <si>
    <t>003</t>
  </si>
  <si>
    <t>004</t>
  </si>
  <si>
    <t>005</t>
  </si>
  <si>
    <t>Datum Kostenschätzung</t>
  </si>
  <si>
    <t>Beschreibung</t>
  </si>
  <si>
    <t>Referenzplan Nr.</t>
  </si>
  <si>
    <t>Einheit</t>
  </si>
  <si>
    <t>Menge</t>
  </si>
  <si>
    <t>Summe i.o.</t>
  </si>
  <si>
    <t>Projekttitel</t>
  </si>
  <si>
    <t>Allgemeine Angaben</t>
  </si>
  <si>
    <t>U</t>
  </si>
  <si>
    <t>Unvorhergesehenes und Reserven</t>
  </si>
  <si>
    <t>Vorlage zur Auflistung der Investitionskosten (als Ergänzung zur Wegleitung zur Auflistung der Investitionskosten)</t>
  </si>
  <si>
    <t>Investitionskosten [CHF exkl. MWSt]</t>
  </si>
  <si>
    <t>Summe Investitions-kosten Total [CHF]</t>
  </si>
  <si>
    <t>Anrechenbare Investitions-kosten [CHF]</t>
  </si>
  <si>
    <t xml:space="preserve">Nicht anrechenbare Investitions-kosten [CHF]  </t>
  </si>
  <si>
    <t>TOTAL</t>
  </si>
  <si>
    <t>T</t>
  </si>
  <si>
    <t>Anteil Planungs- und Bauleitungskosten</t>
  </si>
  <si>
    <t>Kontrollfeld Summenprodukt Menge x Einheitspreis</t>
  </si>
  <si>
    <t>80</t>
  </si>
  <si>
    <t>40</t>
  </si>
  <si>
    <t>D</t>
  </si>
  <si>
    <t>F</t>
  </si>
  <si>
    <t>I</t>
  </si>
  <si>
    <t>Nutzungsdauer</t>
  </si>
  <si>
    <t>Modèle pour la liste des coûts d'investissement (supplement aux instructions pour la préparation de la liste des coûts d’investissement)</t>
  </si>
  <si>
    <t>Données générales</t>
  </si>
  <si>
    <t>Titre du projet</t>
  </si>
  <si>
    <t>Date de l'estimation des coûts</t>
  </si>
  <si>
    <t>Nouvelle ligne: Accueil / Insérer / Insérer des</t>
  </si>
  <si>
    <t>Somme correcte</t>
  </si>
  <si>
    <t xml:space="preserve">Coûts d'investissement [CHF hors TVA] </t>
  </si>
  <si>
    <t>Durée d'utilisation</t>
  </si>
  <si>
    <t>Periodo d'utilizzazione</t>
  </si>
  <si>
    <t>Description</t>
  </si>
  <si>
    <t>Plan de référence No</t>
  </si>
  <si>
    <t>Unité</t>
  </si>
  <si>
    <t>Quantité</t>
  </si>
  <si>
    <t>Somme des coûts d'investissement  [CHF]</t>
  </si>
  <si>
    <t xml:space="preserve">Coûts d'investissement imputables [CHF] </t>
  </si>
  <si>
    <t>Coûts d'investissement 
non imputables  [CHF]</t>
  </si>
  <si>
    <t>Contrôle sommes 
imputables /
non imputables</t>
  </si>
  <si>
    <t>Contrôle somme des produits (quantité x prix unitaire)</t>
  </si>
  <si>
    <t>TOTALE</t>
  </si>
  <si>
    <t>Coûts de construction</t>
  </si>
  <si>
    <t>Installation pour les besoins propres et groupes électrogènes de secours</t>
  </si>
  <si>
    <t>Autres coûts</t>
  </si>
  <si>
    <t>Mesures de substitution, mesures de compensation</t>
  </si>
  <si>
    <t>Coûts de planification et de direction des travaux</t>
  </si>
  <si>
    <t>Planification</t>
  </si>
  <si>
    <t>Direction des travaux</t>
  </si>
  <si>
    <t>Imprévus et autres réserves</t>
  </si>
  <si>
    <t>Modello per l'elenco dei costi d'investimento (suplemento alla direttiva per l'elenco dei costi d'investimento)</t>
  </si>
  <si>
    <t>Informazioni generali</t>
  </si>
  <si>
    <t>Titolo del progetto</t>
  </si>
  <si>
    <t>Data della stima dei costi</t>
  </si>
  <si>
    <t>Somma corretta</t>
  </si>
  <si>
    <t>Costi d’investimento [CHF IVA escl.]</t>
  </si>
  <si>
    <t>Descrizione</t>
  </si>
  <si>
    <t>Numero di riferimento del progetto</t>
  </si>
  <si>
    <t>Unità</t>
  </si>
  <si>
    <t>Quantità</t>
  </si>
  <si>
    <t>Prezzo unitario [CHF]</t>
  </si>
  <si>
    <t>Totale dei costi 
d’investimento [CHF]</t>
  </si>
  <si>
    <t>Costi d’investimento computabili [CHF]</t>
  </si>
  <si>
    <t>Costi di investimento non computabili [CHF]</t>
  </si>
  <si>
    <t xml:space="preserve">Controllo somme 
computabili / non computabili </t>
  </si>
  <si>
    <t xml:space="preserve">Controllo prodotto della somma quantità x prezzo unitario </t>
  </si>
  <si>
    <t>Costi di costruzione</t>
  </si>
  <si>
    <t>Altri costi</t>
  </si>
  <si>
    <t>Misure sostitutive e misure compensative</t>
  </si>
  <si>
    <t>Costi di direzione dei lavori</t>
  </si>
  <si>
    <t>Imprevisti e riserve</t>
  </si>
  <si>
    <t>Quota costi di progettazione e direzione lavori</t>
  </si>
  <si>
    <t>Part des coûts de planification et de direction des travaux</t>
  </si>
  <si>
    <t>Einheitspreis [CHF]</t>
  </si>
  <si>
    <t>Bearbeitbare bzw. zu bearbeitende Zellen</t>
  </si>
  <si>
    <t>Cellules modifiables rsp. à modifiées</t>
  </si>
  <si>
    <t>Celle modificabili risp. da modificare</t>
  </si>
  <si>
    <t>Bitte Sprache auswählen
Veuillez choisir la langue svp.
Selezionare la lingua p.f.</t>
  </si>
  <si>
    <t>Neue Zeilen: Start / Einfügen / Blattzeilen einfügen,</t>
  </si>
  <si>
    <t>Nuova riga: Home / Inserisci / Inserisci righe foglio,</t>
  </si>
  <si>
    <t>Summen- oder Formelfehler</t>
  </si>
  <si>
    <t>Somme ou formule incorrecte</t>
  </si>
  <si>
    <t>Somma o formula erronea</t>
  </si>
  <si>
    <t>JA/OUI/SI</t>
  </si>
  <si>
    <t>NEIN/NON/NO</t>
  </si>
  <si>
    <t>dann bitte hier Formel kopieren</t>
  </si>
  <si>
    <t>lignes dans la feuille, - ensuite copier ici la formule svp.</t>
  </si>
  <si>
    <t>poi copia qui la formula p.f.</t>
  </si>
  <si>
    <t>Kontrollfeld Summen anrechenbar / nicht anrechenbar</t>
  </si>
  <si>
    <t>Einmalvergütung für Photovoltaik-Grossanlagen</t>
  </si>
  <si>
    <t xml:space="preserve">Rétribution unique pour les grandes installations photovoltaïques </t>
  </si>
  <si>
    <t>Rimunerazione unica per i grandi impianti fotovoltaici</t>
  </si>
  <si>
    <t>Solarmodulfeld</t>
  </si>
  <si>
    <t>Champ de modules solaires</t>
  </si>
  <si>
    <t>Campo di moduli solari</t>
  </si>
  <si>
    <t xml:space="preserve">Fundamente </t>
  </si>
  <si>
    <t xml:space="preserve">Fondations </t>
  </si>
  <si>
    <t xml:space="preserve">Fondazioni </t>
  </si>
  <si>
    <t>Stützen, Tragstruktur</t>
  </si>
  <si>
    <t>Supports, structure porteuse</t>
  </si>
  <si>
    <t>Supporti, struttura portante</t>
  </si>
  <si>
    <t>Halterungen, Befestigungselemente</t>
  </si>
  <si>
    <t>Fixations, éléments de fixation</t>
  </si>
  <si>
    <t>Staffe, elementi di fissaggio</t>
  </si>
  <si>
    <t>Photovoltaikmodule</t>
  </si>
  <si>
    <t>Modules photovoltaïques</t>
  </si>
  <si>
    <t>Moduli fotovoltaici</t>
  </si>
  <si>
    <t>Kabelkanäle</t>
  </si>
  <si>
    <t>Conduits de câbles</t>
  </si>
  <si>
    <t>Canali per cavi</t>
  </si>
  <si>
    <t>Strangkabel</t>
  </si>
  <si>
    <t>DC-Verteilkästen und DC-Trennstellen</t>
  </si>
  <si>
    <t>Boîtiers de distribution DC et points de sectionnement DC</t>
  </si>
  <si>
    <t xml:space="preserve">Blitzschutz, Erdungsanlage </t>
  </si>
  <si>
    <t xml:space="preserve">Protection contre la foudre, dispositif de mise à la terre </t>
  </si>
  <si>
    <t xml:space="preserve">Protezione dai fulmini, impianto di messa a terra </t>
  </si>
  <si>
    <t>Projektierungs- und Planungskosten</t>
  </si>
  <si>
    <t xml:space="preserve">Costi di pianificazione e progettazione </t>
  </si>
  <si>
    <t>Kraftwerkszentralen</t>
  </si>
  <si>
    <t>Centrales électriques</t>
  </si>
  <si>
    <t>Fundamente</t>
  </si>
  <si>
    <t>Fondations</t>
  </si>
  <si>
    <t>Fondazioni</t>
  </si>
  <si>
    <t>Wechselrichter</t>
  </si>
  <si>
    <t>Onduleurs</t>
  </si>
  <si>
    <t>Inverter</t>
  </si>
  <si>
    <t>Blitz- und Überspannungsschutz</t>
  </si>
  <si>
    <t>Protection contre la foudre et les surtensions</t>
  </si>
  <si>
    <t>Protezione da fulmini e sovratensioni</t>
  </si>
  <si>
    <t>Transformatoren NS-MS</t>
  </si>
  <si>
    <t>Transformateurs BT-MT</t>
  </si>
  <si>
    <t>Trasformatori BT-MT</t>
  </si>
  <si>
    <t>Messung, Kraftwerksleittechnik</t>
  </si>
  <si>
    <t>Mesure, système de commande-contrôle de la centrale</t>
  </si>
  <si>
    <t>Schaltanlagen auf Spannungsebene MS</t>
  </si>
  <si>
    <t>Poste couplage au niveau MT</t>
  </si>
  <si>
    <t>Impianti a corrente elettrica per uso proprio e di emergenza</t>
  </si>
  <si>
    <t>Dispositifs de protection électriques</t>
  </si>
  <si>
    <t>Dispositivi di protezione elettrica</t>
  </si>
  <si>
    <t>Bâtiment d’exploitation</t>
  </si>
  <si>
    <t>Stabili d’esercizio</t>
  </si>
  <si>
    <t>Gebäude</t>
  </si>
  <si>
    <t>Bâtiment</t>
  </si>
  <si>
    <t>Edifici</t>
  </si>
  <si>
    <t xml:space="preserve">Installationen (Elektro- und Gebäudetechnik) </t>
  </si>
  <si>
    <t>Installations (électrotechnique et technique du bâtiment)</t>
  </si>
  <si>
    <t xml:space="preserve">Installazioni (elettrotecnica e impiantistica) </t>
  </si>
  <si>
    <t>Fernmelde- und Informationstechnik</t>
  </si>
  <si>
    <t>Télécommunication et technologie de l’information</t>
  </si>
  <si>
    <t>Telecomunicazioni e tecnologia dell'informazione</t>
  </si>
  <si>
    <t>Elektrische Erschliessung</t>
  </si>
  <si>
    <t>Raccordement électrique</t>
  </si>
  <si>
    <t>Allacciamento elettrico</t>
  </si>
  <si>
    <t>Freileitung auf Holzmasten</t>
  </si>
  <si>
    <t xml:space="preserve">Ligne aérienne sur des mâts en bois </t>
  </si>
  <si>
    <t>Linea aerea su pali di legno</t>
  </si>
  <si>
    <r>
      <t>Freileitung auf Beton- oder Metallmasten</t>
    </r>
    <r>
      <rPr>
        <sz val="7"/>
        <color theme="1"/>
        <rFont val="Arial"/>
        <family val="2"/>
      </rPr>
      <t>  </t>
    </r>
  </si>
  <si>
    <t>Ligne aérienne sur des pylônes en béton ou métalliques</t>
  </si>
  <si>
    <t>Erdverlegte Leitung, Kabelanlage MS und HS</t>
  </si>
  <si>
    <t>Ligne enterrée, installation de câbles MT et HT</t>
  </si>
  <si>
    <t>Linea interrata, sistema di cavi MT e AT</t>
  </si>
  <si>
    <t>Trafostation MS zu HS</t>
  </si>
  <si>
    <t>Station de transformation MT-HT</t>
  </si>
  <si>
    <t>Stazione di trasformazione da MT a AT</t>
  </si>
  <si>
    <t>Schaltanlagen beim Netzanschluss</t>
  </si>
  <si>
    <t>Poste couplage pour le raccordement au réseau</t>
  </si>
  <si>
    <t>Leittechnik</t>
  </si>
  <si>
    <t>Système de commande-contrôle</t>
  </si>
  <si>
    <t>Transportwege und Erschliessung</t>
  </si>
  <si>
    <t>Voies de transport et accès</t>
  </si>
  <si>
    <t>Vie di trasporto e urbanizzazione</t>
  </si>
  <si>
    <t>Zufahrtsstrassen</t>
  </si>
  <si>
    <t>Routes d’accès</t>
  </si>
  <si>
    <t>Strade di accesso</t>
  </si>
  <si>
    <t>Erschliessung im Solarmodulfeld (Naturwege)</t>
  </si>
  <si>
    <t>Accès dans le champ de modules solaires (sentiers naturels)</t>
  </si>
  <si>
    <t>Vie di collegamento nel campo di moduli solari (sentieri naturali)</t>
  </si>
  <si>
    <t>Brücken (Holz, Beton, Metall)</t>
  </si>
  <si>
    <t>Ponts (bois, béton, métalliques)</t>
  </si>
  <si>
    <t>Ponti (di legno, calcestruzzo o metallo)</t>
  </si>
  <si>
    <t>Stützmauern Beton/Mauerwerk/Naturstein</t>
  </si>
  <si>
    <t>Murs de soutènement en béton/maçonnerie/pierre naturelle</t>
  </si>
  <si>
    <t>Muri di sostegno in calcestruzzo/muratura/pietra naturale</t>
  </si>
  <si>
    <t>Seilbahnstatik</t>
  </si>
  <si>
    <t>Statique des téléphériques</t>
  </si>
  <si>
    <t>Funivie (elementi statici)</t>
  </si>
  <si>
    <t>Seilbahntechnik</t>
  </si>
  <si>
    <t>Technique des téléphériques</t>
  </si>
  <si>
    <t>Funivie (tecnica)</t>
  </si>
  <si>
    <t>Sonstige Komponenten</t>
  </si>
  <si>
    <t>Autres composantes</t>
  </si>
  <si>
    <t>Altri componenti</t>
  </si>
  <si>
    <t>Meteostation</t>
  </si>
  <si>
    <t>Station météo</t>
  </si>
  <si>
    <t>Stazione meteorologica</t>
  </si>
  <si>
    <t>Grundstückskosten</t>
  </si>
  <si>
    <t>Coûts d’acquisition du terrain</t>
  </si>
  <si>
    <t>Costo dei terreni</t>
  </si>
  <si>
    <t>Baunebenkosten</t>
  </si>
  <si>
    <t>Coûts accessoires liés à la construction</t>
  </si>
  <si>
    <t>Costi accessori di costruzione</t>
  </si>
  <si>
    <t>Câblage de chaîne</t>
  </si>
  <si>
    <t>Jahr vollständige Inbetriebnahme</t>
  </si>
  <si>
    <t>Année de la mise en service complète</t>
  </si>
  <si>
    <t>Anno di messa in esercizio completa</t>
  </si>
  <si>
    <t>somme des coûts d'investissement  [CHF]</t>
  </si>
  <si>
    <t xml:space="preserve">Bauten, Container </t>
  </si>
  <si>
    <t xml:space="preserve">Constructions, Conteneurs </t>
  </si>
  <si>
    <t xml:space="preserve">Costruzioni, Container </t>
  </si>
  <si>
    <t>Centrali elettriche</t>
  </si>
  <si>
    <t>Linea aerea su pali di calcestruzzo o metallo</t>
  </si>
  <si>
    <t>Tecnica di controllo</t>
  </si>
  <si>
    <t>Misurazione, tecnica di controllo della centrale</t>
  </si>
  <si>
    <t>Costi di pianificazione e di direzione dei lavori</t>
  </si>
  <si>
    <t>Linee solari DC</t>
  </si>
  <si>
    <t>Scatole di giunzione DC e punti di disconnessione DC</t>
  </si>
  <si>
    <t>Impianti di commutazione presso il punto di allacciamento alla rete</t>
  </si>
  <si>
    <t>Impianti di distribuzione a livello MT</t>
  </si>
  <si>
    <t>Version 1.2 vom 11. März 2024</t>
  </si>
  <si>
    <t>Version 1.2 du 11 mars 2024</t>
  </si>
  <si>
    <t>Versione 1.2 del 11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</si>
</sst>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#,##0.00_ ;[Red]\-#,##0.00\ 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name val="Arial"/>
      <family val="2"/>
    </font>
    <font>
      <i/>
      <sz val="8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7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312">
    <xf numFmtId="0" fontId="0" fillId="0" borderId="0" xfId="0"/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 textRotation="90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textRotation="90" wrapText="1"/>
    </xf>
    <xf numFmtId="164" fontId="12" fillId="0" borderId="0" xfId="0" applyNumberFormat="1" applyFont="1" applyFill="1" applyBorder="1" applyAlignment="1">
      <alignment horizontal="right" vertical="center"/>
    </xf>
    <xf numFmtId="0" fontId="12" fillId="0" borderId="12" xfId="0" applyFont="1" applyBorder="1" applyAlignment="1">
      <alignment horizontal="left" vertical="center"/>
    </xf>
    <xf numFmtId="49" fontId="12" fillId="0" borderId="12" xfId="0" applyNumberFormat="1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 textRotation="90" wrapText="1"/>
    </xf>
    <xf numFmtId="0" fontId="13" fillId="0" borderId="0" xfId="0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 textRotation="90"/>
    </xf>
    <xf numFmtId="0" fontId="11" fillId="2" borderId="3" xfId="0" applyNumberFormat="1" applyFont="1" applyFill="1" applyBorder="1" applyAlignment="1">
      <alignment horizontal="left" vertical="center" textRotation="90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49" fontId="16" fillId="5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Alignment="1">
      <alignment horizontal="left" vertical="center"/>
    </xf>
    <xf numFmtId="0" fontId="13" fillId="0" borderId="0" xfId="0" applyNumberFormat="1" applyFont="1" applyBorder="1" applyAlignment="1">
      <alignment horizontal="left" vertical="center"/>
    </xf>
    <xf numFmtId="0" fontId="11" fillId="2" borderId="3" xfId="0" applyNumberFormat="1" applyFont="1" applyFill="1" applyBorder="1" applyAlignment="1">
      <alignment horizontal="left" vertical="center"/>
    </xf>
    <xf numFmtId="0" fontId="12" fillId="0" borderId="12" xfId="0" applyNumberFormat="1" applyFont="1" applyBorder="1" applyAlignment="1">
      <alignment horizontal="left" vertical="center"/>
    </xf>
    <xf numFmtId="0" fontId="12" fillId="0" borderId="16" xfId="0" applyNumberFormat="1" applyFont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 wrapText="1"/>
    </xf>
    <xf numFmtId="0" fontId="16" fillId="5" borderId="12" xfId="0" applyNumberFormat="1" applyFont="1" applyFill="1" applyBorder="1" applyAlignment="1" applyProtection="1">
      <alignment horizontal="left" vertical="center"/>
      <protection locked="0"/>
    </xf>
    <xf numFmtId="49" fontId="16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2" xfId="0" applyNumberFormat="1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>
      <alignment vertical="center"/>
    </xf>
    <xf numFmtId="49" fontId="12" fillId="0" borderId="8" xfId="0" applyNumberFormat="1" applyFont="1" applyFill="1" applyBorder="1" applyAlignment="1">
      <alignment vertical="center" wrapText="1"/>
    </xf>
    <xf numFmtId="49" fontId="16" fillId="5" borderId="12" xfId="0" applyNumberFormat="1" applyFont="1" applyFill="1" applyBorder="1" applyAlignment="1" applyProtection="1">
      <alignment vertical="center" wrapText="1"/>
      <protection locked="0"/>
    </xf>
    <xf numFmtId="0" fontId="12" fillId="0" borderId="12" xfId="0" applyNumberFormat="1" applyFont="1" applyFill="1" applyBorder="1" applyAlignment="1">
      <alignment vertical="center"/>
    </xf>
    <xf numFmtId="49" fontId="12" fillId="0" borderId="12" xfId="0" applyNumberFormat="1" applyFont="1" applyFill="1" applyBorder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1" fontId="19" fillId="0" borderId="41" xfId="0" applyNumberFormat="1" applyFont="1" applyBorder="1" applyAlignment="1">
      <alignment vertical="center" wrapText="1"/>
    </xf>
    <xf numFmtId="1" fontId="13" fillId="0" borderId="0" xfId="0" applyNumberFormat="1" applyFont="1" applyBorder="1" applyAlignment="1">
      <alignment vertical="center" wrapText="1"/>
    </xf>
    <xf numFmtId="1" fontId="13" fillId="0" borderId="0" xfId="0" applyNumberFormat="1" applyFont="1" applyAlignment="1">
      <alignment vertical="center"/>
    </xf>
    <xf numFmtId="0" fontId="11" fillId="2" borderId="2" xfId="0" applyNumberFormat="1" applyFont="1" applyFill="1" applyBorder="1" applyAlignment="1">
      <alignment vertical="center" wrapText="1"/>
    </xf>
    <xf numFmtId="1" fontId="11" fillId="2" borderId="2" xfId="0" applyNumberFormat="1" applyFont="1" applyFill="1" applyBorder="1" applyAlignment="1">
      <alignment vertical="center" wrapText="1"/>
    </xf>
    <xf numFmtId="1" fontId="11" fillId="3" borderId="2" xfId="0" applyNumberFormat="1" applyFont="1" applyFill="1" applyBorder="1" applyAlignment="1">
      <alignment vertical="center" wrapText="1"/>
    </xf>
    <xf numFmtId="1" fontId="11" fillId="4" borderId="2" xfId="0" applyNumberFormat="1" applyFont="1" applyFill="1" applyBorder="1" applyAlignment="1">
      <alignment vertical="center" wrapText="1"/>
    </xf>
    <xf numFmtId="1" fontId="12" fillId="0" borderId="10" xfId="0" applyNumberFormat="1" applyFont="1" applyFill="1" applyBorder="1" applyAlignment="1">
      <alignment vertical="center" wrapText="1"/>
    </xf>
    <xf numFmtId="1" fontId="16" fillId="5" borderId="14" xfId="0" applyNumberFormat="1" applyFont="1" applyFill="1" applyBorder="1" applyAlignment="1" applyProtection="1">
      <alignment vertical="center" wrapText="1"/>
      <protection locked="0"/>
    </xf>
    <xf numFmtId="1" fontId="12" fillId="0" borderId="14" xfId="0" applyNumberFormat="1" applyFont="1" applyFill="1" applyBorder="1" applyAlignment="1" applyProtection="1">
      <alignment vertical="center" wrapText="1"/>
    </xf>
    <xf numFmtId="1" fontId="12" fillId="0" borderId="14" xfId="0" applyNumberFormat="1" applyFont="1" applyFill="1" applyBorder="1" applyAlignment="1">
      <alignment vertical="center" wrapText="1"/>
    </xf>
    <xf numFmtId="1" fontId="12" fillId="0" borderId="33" xfId="0" applyNumberFormat="1" applyFont="1" applyFill="1" applyBorder="1" applyAlignment="1" applyProtection="1">
      <alignment vertical="center" wrapText="1"/>
    </xf>
    <xf numFmtId="1" fontId="16" fillId="5" borderId="18" xfId="0" applyNumberFormat="1" applyFont="1" applyFill="1" applyBorder="1" applyAlignment="1" applyProtection="1">
      <alignment vertical="center" wrapText="1"/>
      <protection locked="0"/>
    </xf>
    <xf numFmtId="1" fontId="11" fillId="9" borderId="2" xfId="0" applyNumberFormat="1" applyFont="1" applyFill="1" applyBorder="1" applyAlignment="1">
      <alignment vertical="center" wrapText="1"/>
    </xf>
    <xf numFmtId="1" fontId="16" fillId="5" borderId="33" xfId="0" applyNumberFormat="1" applyFont="1" applyFill="1" applyBorder="1" applyAlignment="1" applyProtection="1">
      <alignment vertical="center" wrapText="1"/>
      <protection locked="0"/>
    </xf>
    <xf numFmtId="1" fontId="12" fillId="0" borderId="18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49" fontId="19" fillId="0" borderId="41" xfId="0" applyNumberFormat="1" applyFont="1" applyBorder="1" applyAlignment="1">
      <alignment horizontal="left" vertical="center" wrapText="1"/>
    </xf>
    <xf numFmtId="1" fontId="19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164" fontId="13" fillId="7" borderId="1" xfId="0" applyNumberFormat="1" applyFont="1" applyFill="1" applyBorder="1" applyAlignment="1">
      <alignment horizontal="right" vertical="center"/>
    </xf>
    <xf numFmtId="164" fontId="13" fillId="8" borderId="1" xfId="0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49" fontId="11" fillId="4" borderId="3" xfId="0" applyNumberFormat="1" applyFont="1" applyFill="1" applyBorder="1" applyAlignment="1">
      <alignment horizontal="left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49" fontId="15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" fontId="15" fillId="0" borderId="0" xfId="0" applyNumberFormat="1" applyFont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11" xfId="0" applyFont="1" applyFill="1" applyBorder="1" applyAlignment="1" applyProtection="1">
      <alignment horizontal="left" vertical="center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1" fontId="13" fillId="0" borderId="0" xfId="0" applyNumberFormat="1" applyFont="1" applyFill="1" applyAlignment="1" applyProtection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" fontId="16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1" xfId="0" applyFont="1" applyFill="1" applyBorder="1" applyAlignment="1" applyProtection="1">
      <alignment horizontal="left" vertical="center"/>
    </xf>
    <xf numFmtId="49" fontId="10" fillId="0" borderId="33" xfId="0" applyNumberFormat="1" applyFont="1" applyFill="1" applyBorder="1" applyAlignment="1" applyProtection="1">
      <alignment horizontal="center" vertical="center" wrapText="1"/>
    </xf>
    <xf numFmtId="0" fontId="16" fillId="0" borderId="15" xfId="0" applyFont="1" applyBorder="1" applyAlignment="1">
      <alignment horizontal="left" vertical="center"/>
    </xf>
    <xf numFmtId="49" fontId="15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left"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6" fillId="5" borderId="46" xfId="0" applyNumberFormat="1" applyFont="1" applyFill="1" applyBorder="1" applyAlignment="1" applyProtection="1">
      <alignment horizontal="left" vertical="center"/>
      <protection locked="0"/>
    </xf>
    <xf numFmtId="49" fontId="12" fillId="0" borderId="13" xfId="0" applyNumberFormat="1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/>
    </xf>
    <xf numFmtId="0" fontId="11" fillId="9" borderId="3" xfId="0" applyNumberFormat="1" applyFont="1" applyFill="1" applyBorder="1" applyAlignment="1">
      <alignment horizontal="left" vertical="center"/>
    </xf>
    <xf numFmtId="49" fontId="11" fillId="9" borderId="3" xfId="0" applyNumberFormat="1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9" fontId="17" fillId="0" borderId="1" xfId="1" applyFont="1" applyBorder="1" applyAlignment="1">
      <alignment vertical="center"/>
    </xf>
    <xf numFmtId="49" fontId="11" fillId="4" borderId="3" xfId="0" quotePrefix="1" applyNumberFormat="1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49" fontId="12" fillId="0" borderId="7" xfId="0" quotePrefix="1" applyNumberFormat="1" applyFont="1" applyFill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0" fillId="0" borderId="38" xfId="0" applyFont="1" applyFill="1" applyBorder="1" applyAlignment="1">
      <alignment horizontal="left" vertical="center"/>
    </xf>
    <xf numFmtId="49" fontId="12" fillId="0" borderId="11" xfId="0" quotePrefix="1" applyNumberFormat="1" applyFont="1" applyFill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49" fontId="12" fillId="0" borderId="11" xfId="0" applyNumberFormat="1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49" fontId="15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39" xfId="0" applyFont="1" applyFill="1" applyBorder="1" applyAlignment="1" applyProtection="1">
      <alignment horizontal="left" vertical="center"/>
    </xf>
    <xf numFmtId="0" fontId="12" fillId="0" borderId="15" xfId="0" applyFont="1" applyFill="1" applyBorder="1" applyAlignment="1" applyProtection="1">
      <alignment horizontal="left" vertical="center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 wrapText="1"/>
    </xf>
    <xf numFmtId="49" fontId="19" fillId="0" borderId="41" xfId="0" applyNumberFormat="1" applyFont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 applyProtection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3" fontId="11" fillId="6" borderId="30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/>
    </xf>
    <xf numFmtId="3" fontId="11" fillId="3" borderId="30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1" fillId="4" borderId="30" xfId="0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5" fillId="5" borderId="13" xfId="0" applyNumberFormat="1" applyFont="1" applyFill="1" applyBorder="1" applyAlignment="1" applyProtection="1">
      <alignment horizontal="right" vertical="center"/>
      <protection locked="0"/>
    </xf>
    <xf numFmtId="3" fontId="15" fillId="5" borderId="12" xfId="0" applyNumberFormat="1" applyFont="1" applyFill="1" applyBorder="1" applyAlignment="1" applyProtection="1">
      <alignment horizontal="right" vertical="center"/>
      <protection locked="0"/>
    </xf>
    <xf numFmtId="3" fontId="15" fillId="10" borderId="47" xfId="0" applyNumberFormat="1" applyFont="1" applyFill="1" applyBorder="1" applyAlignment="1" applyProtection="1">
      <alignment horizontal="right" vertical="center"/>
      <protection locked="0"/>
    </xf>
    <xf numFmtId="3" fontId="10" fillId="0" borderId="13" xfId="0" applyNumberFormat="1" applyFont="1" applyFill="1" applyBorder="1" applyAlignment="1">
      <alignment horizontal="right" vertical="center"/>
    </xf>
    <xf numFmtId="3" fontId="10" fillId="0" borderId="13" xfId="0" applyNumberFormat="1" applyFont="1" applyFill="1" applyBorder="1" applyAlignment="1" applyProtection="1">
      <alignment horizontal="right" vertical="center"/>
    </xf>
    <xf numFmtId="3" fontId="10" fillId="0" borderId="12" xfId="0" applyNumberFormat="1" applyFont="1" applyFill="1" applyBorder="1" applyAlignment="1" applyProtection="1">
      <alignment horizontal="right" vertical="center"/>
    </xf>
    <xf numFmtId="3" fontId="15" fillId="5" borderId="16" xfId="0" applyNumberFormat="1" applyFont="1" applyFill="1" applyBorder="1" applyAlignment="1" applyProtection="1">
      <alignment horizontal="right" vertical="center"/>
      <protection locked="0"/>
    </xf>
    <xf numFmtId="3" fontId="15" fillId="5" borderId="17" xfId="0" applyNumberFormat="1" applyFont="1" applyFill="1" applyBorder="1" applyAlignment="1" applyProtection="1">
      <alignment horizontal="right" vertical="center"/>
      <protection locked="0"/>
    </xf>
    <xf numFmtId="3" fontId="11" fillId="9" borderId="30" xfId="0" applyNumberFormat="1" applyFont="1" applyFill="1" applyBorder="1" applyAlignment="1">
      <alignment horizontal="right" vertical="center"/>
    </xf>
    <xf numFmtId="3" fontId="11" fillId="9" borderId="1" xfId="0" applyNumberFormat="1" applyFont="1" applyFill="1" applyBorder="1" applyAlignment="1">
      <alignment horizontal="right" vertical="center"/>
    </xf>
    <xf numFmtId="3" fontId="15" fillId="5" borderId="40" xfId="0" applyNumberFormat="1" applyFont="1" applyFill="1" applyBorder="1" applyAlignment="1" applyProtection="1">
      <alignment horizontal="right" vertical="center"/>
      <protection locked="0"/>
    </xf>
    <xf numFmtId="3" fontId="15" fillId="5" borderId="32" xfId="0" applyNumberFormat="1" applyFont="1" applyFill="1" applyBorder="1" applyAlignment="1" applyProtection="1">
      <alignment horizontal="right" vertical="center"/>
      <protection locked="0"/>
    </xf>
    <xf numFmtId="3" fontId="10" fillId="0" borderId="17" xfId="0" applyNumberFormat="1" applyFont="1" applyFill="1" applyBorder="1" applyAlignment="1" applyProtection="1">
      <alignment horizontal="right" vertical="center"/>
    </xf>
    <xf numFmtId="3" fontId="10" fillId="0" borderId="16" xfId="0" applyNumberFormat="1" applyFont="1" applyFill="1" applyBorder="1" applyAlignment="1" applyProtection="1">
      <alignment horizontal="right" vertical="center"/>
    </xf>
    <xf numFmtId="3" fontId="11" fillId="5" borderId="1" xfId="0" applyNumberFormat="1" applyFont="1" applyFill="1" applyBorder="1" applyAlignment="1" applyProtection="1">
      <alignment horizontal="right" vertical="center"/>
      <protection locked="0"/>
    </xf>
    <xf numFmtId="49" fontId="26" fillId="5" borderId="1" xfId="0" applyNumberFormat="1" applyFont="1" applyFill="1" applyBorder="1" applyAlignment="1" applyProtection="1">
      <alignment horizontal="center" vertical="center"/>
      <protection locked="0"/>
    </xf>
    <xf numFmtId="165" fontId="27" fillId="5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2" xfId="0" applyNumberFormat="1" applyFont="1" applyFill="1" applyBorder="1" applyAlignment="1" applyProtection="1">
      <alignment horizontal="center" vertical="center"/>
    </xf>
    <xf numFmtId="49" fontId="12" fillId="0" borderId="20" xfId="0" applyNumberFormat="1" applyFont="1" applyFill="1" applyBorder="1" applyAlignment="1" applyProtection="1">
      <alignment horizontal="center" vertical="center"/>
    </xf>
    <xf numFmtId="0" fontId="16" fillId="5" borderId="12" xfId="0" applyNumberFormat="1" applyFont="1" applyFill="1" applyBorder="1" applyAlignment="1" applyProtection="1">
      <alignment vertical="center"/>
      <protection locked="0"/>
    </xf>
    <xf numFmtId="0" fontId="16" fillId="5" borderId="20" xfId="0" applyNumberFormat="1" applyFont="1" applyFill="1" applyBorder="1" applyAlignment="1" applyProtection="1">
      <alignment vertical="center"/>
      <protection locked="0"/>
    </xf>
    <xf numFmtId="49" fontId="12" fillId="0" borderId="12" xfId="0" applyNumberFormat="1" applyFont="1" applyFill="1" applyBorder="1" applyAlignment="1" applyProtection="1">
      <alignment vertical="center"/>
    </xf>
    <xf numFmtId="49" fontId="12" fillId="0" borderId="20" xfId="0" applyNumberFormat="1" applyFont="1" applyFill="1" applyBorder="1" applyAlignment="1" applyProtection="1">
      <alignment vertical="center"/>
    </xf>
    <xf numFmtId="4" fontId="13" fillId="0" borderId="0" xfId="0" applyNumberFormat="1" applyFont="1" applyAlignment="1">
      <alignment horizontal="right" vertical="center"/>
    </xf>
    <xf numFmtId="4" fontId="12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24" fillId="0" borderId="41" xfId="0" applyNumberFormat="1" applyFont="1" applyFill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41" xfId="0" applyNumberFormat="1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left" vertical="center" wrapText="1"/>
    </xf>
    <xf numFmtId="1" fontId="28" fillId="5" borderId="14" xfId="0" applyNumberFormat="1" applyFont="1" applyFill="1" applyBorder="1" applyAlignment="1" applyProtection="1">
      <alignment vertical="center" wrapText="1"/>
      <protection locked="0"/>
    </xf>
    <xf numFmtId="166" fontId="13" fillId="0" borderId="0" xfId="0" applyNumberFormat="1" applyFont="1" applyBorder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166" fontId="12" fillId="2" borderId="23" xfId="0" applyNumberFormat="1" applyFont="1" applyFill="1" applyBorder="1" applyAlignment="1">
      <alignment horizontal="center" vertical="center" wrapText="1"/>
    </xf>
    <xf numFmtId="166" fontId="11" fillId="3" borderId="23" xfId="0" applyNumberFormat="1" applyFont="1" applyFill="1" applyBorder="1" applyAlignment="1">
      <alignment horizontal="right" vertical="center"/>
    </xf>
    <xf numFmtId="166" fontId="11" fillId="4" borderId="23" xfId="0" applyNumberFormat="1" applyFont="1" applyFill="1" applyBorder="1" applyAlignment="1">
      <alignment horizontal="right" vertical="center"/>
    </xf>
    <xf numFmtId="166" fontId="10" fillId="0" borderId="25" xfId="0" applyNumberFormat="1" applyFont="1" applyFill="1" applyBorder="1" applyAlignment="1">
      <alignment horizontal="right" vertical="center"/>
    </xf>
    <xf numFmtId="166" fontId="15" fillId="5" borderId="27" xfId="0" applyNumberFormat="1" applyFont="1" applyFill="1" applyBorder="1" applyAlignment="1" applyProtection="1">
      <alignment horizontal="right" vertical="center"/>
      <protection locked="0"/>
    </xf>
    <xf numFmtId="166" fontId="10" fillId="0" borderId="27" xfId="0" applyNumberFormat="1" applyFont="1" applyFill="1" applyBorder="1" applyAlignment="1">
      <alignment horizontal="right" vertical="center"/>
    </xf>
    <xf numFmtId="166" fontId="12" fillId="0" borderId="27" xfId="0" applyNumberFormat="1" applyFont="1" applyFill="1" applyBorder="1" applyAlignment="1">
      <alignment horizontal="right" vertical="center"/>
    </xf>
    <xf numFmtId="166" fontId="10" fillId="0" borderId="27" xfId="0" applyNumberFormat="1" applyFont="1" applyFill="1" applyBorder="1" applyAlignment="1" applyProtection="1">
      <alignment horizontal="right" vertical="center"/>
    </xf>
    <xf numFmtId="166" fontId="10" fillId="0" borderId="35" xfId="0" applyNumberFormat="1" applyFont="1" applyFill="1" applyBorder="1" applyAlignment="1" applyProtection="1">
      <alignment horizontal="right" vertical="center"/>
    </xf>
    <xf numFmtId="166" fontId="15" fillId="5" borderId="29" xfId="0" applyNumberFormat="1" applyFont="1" applyFill="1" applyBorder="1" applyAlignment="1" applyProtection="1">
      <alignment horizontal="right" vertical="center"/>
      <protection locked="0"/>
    </xf>
    <xf numFmtId="166" fontId="12" fillId="0" borderId="25" xfId="0" applyNumberFormat="1" applyFont="1" applyFill="1" applyBorder="1" applyAlignment="1">
      <alignment horizontal="right" vertical="center"/>
    </xf>
    <xf numFmtId="166" fontId="11" fillId="9" borderId="23" xfId="0" applyNumberFormat="1" applyFont="1" applyFill="1" applyBorder="1" applyAlignment="1">
      <alignment horizontal="right" vertical="center"/>
    </xf>
    <xf numFmtId="166" fontId="15" fillId="5" borderId="35" xfId="0" applyNumberFormat="1" applyFont="1" applyFill="1" applyBorder="1" applyAlignment="1" applyProtection="1">
      <alignment horizontal="right" vertical="center"/>
      <protection locked="0"/>
    </xf>
    <xf numFmtId="166" fontId="10" fillId="0" borderId="29" xfId="0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3" borderId="2" xfId="0" applyNumberFormat="1" applyFont="1" applyFill="1" applyBorder="1" applyAlignment="1">
      <alignment horizontal="right" vertical="center"/>
    </xf>
    <xf numFmtId="4" fontId="11" fillId="4" borderId="2" xfId="0" applyNumberFormat="1" applyFont="1" applyFill="1" applyBorder="1" applyAlignment="1">
      <alignment horizontal="right" vertical="center"/>
    </xf>
    <xf numFmtId="4" fontId="10" fillId="0" borderId="10" xfId="0" applyNumberFormat="1" applyFont="1" applyFill="1" applyBorder="1" applyAlignment="1">
      <alignment horizontal="right" vertical="center"/>
    </xf>
    <xf numFmtId="4" fontId="15" fillId="5" borderId="14" xfId="0" applyNumberFormat="1" applyFont="1" applyFill="1" applyBorder="1" applyAlignment="1" applyProtection="1">
      <alignment horizontal="right" vertical="center"/>
      <protection locked="0"/>
    </xf>
    <xf numFmtId="4" fontId="10" fillId="0" borderId="14" xfId="0" applyNumberFormat="1" applyFont="1" applyFill="1" applyBorder="1" applyAlignment="1">
      <alignment horizontal="right" vertical="center"/>
    </xf>
    <xf numFmtId="4" fontId="12" fillId="0" borderId="14" xfId="0" applyNumberFormat="1" applyFont="1" applyFill="1" applyBorder="1" applyAlignment="1">
      <alignment horizontal="right" vertical="center"/>
    </xf>
    <xf numFmtId="4" fontId="10" fillId="0" borderId="14" xfId="0" applyNumberFormat="1" applyFont="1" applyFill="1" applyBorder="1" applyAlignment="1" applyProtection="1">
      <alignment horizontal="right" vertical="center"/>
    </xf>
    <xf numFmtId="4" fontId="10" fillId="0" borderId="33" xfId="0" applyNumberFormat="1" applyFont="1" applyFill="1" applyBorder="1" applyAlignment="1" applyProtection="1">
      <alignment horizontal="right" vertical="center"/>
    </xf>
    <xf numFmtId="4" fontId="15" fillId="5" borderId="18" xfId="0" applyNumberFormat="1" applyFont="1" applyFill="1" applyBorder="1" applyAlignment="1" applyProtection="1">
      <alignment horizontal="right" vertical="center"/>
      <protection locked="0"/>
    </xf>
    <xf numFmtId="4" fontId="12" fillId="0" borderId="10" xfId="0" applyNumberFormat="1" applyFont="1" applyFill="1" applyBorder="1" applyAlignment="1">
      <alignment horizontal="right" vertical="center"/>
    </xf>
    <xf numFmtId="4" fontId="11" fillId="9" borderId="2" xfId="0" applyNumberFormat="1" applyFont="1" applyFill="1" applyBorder="1" applyAlignment="1">
      <alignment horizontal="right" vertical="center"/>
    </xf>
    <xf numFmtId="4" fontId="15" fillId="5" borderId="33" xfId="0" applyNumberFormat="1" applyFont="1" applyFill="1" applyBorder="1" applyAlignment="1" applyProtection="1">
      <alignment horizontal="right" vertical="center"/>
      <protection locked="0"/>
    </xf>
    <xf numFmtId="4" fontId="10" fillId="0" borderId="18" xfId="0" applyNumberFormat="1" applyFont="1" applyFill="1" applyBorder="1" applyAlignment="1" applyProtection="1">
      <alignment horizontal="right" vertical="center"/>
    </xf>
    <xf numFmtId="164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right" vertical="center"/>
    </xf>
    <xf numFmtId="164" fontId="19" fillId="0" borderId="0" xfId="0" applyNumberFormat="1" applyFont="1" applyAlignment="1">
      <alignment horizontal="right" vertical="center"/>
    </xf>
    <xf numFmtId="164" fontId="19" fillId="0" borderId="41" xfId="0" applyNumberFormat="1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right" vertical="center"/>
    </xf>
    <xf numFmtId="3" fontId="12" fillId="2" borderId="22" xfId="0" applyNumberFormat="1" applyFont="1" applyFill="1" applyBorder="1" applyAlignment="1">
      <alignment horizontal="right" vertical="center" wrapText="1"/>
    </xf>
    <xf numFmtId="3" fontId="11" fillId="3" borderId="22" xfId="0" applyNumberFormat="1" applyFont="1" applyFill="1" applyBorder="1" applyAlignment="1">
      <alignment horizontal="right" vertical="center"/>
    </xf>
    <xf numFmtId="3" fontId="11" fillId="4" borderId="22" xfId="0" applyNumberFormat="1" applyFont="1" applyFill="1" applyBorder="1" applyAlignment="1">
      <alignment horizontal="right" vertical="center"/>
    </xf>
    <xf numFmtId="3" fontId="10" fillId="0" borderId="24" xfId="0" applyNumberFormat="1" applyFont="1" applyFill="1" applyBorder="1" applyAlignment="1">
      <alignment horizontal="right" vertical="center"/>
    </xf>
    <xf numFmtId="3" fontId="15" fillId="5" borderId="26" xfId="0" applyNumberFormat="1" applyFont="1" applyFill="1" applyBorder="1" applyAlignment="1" applyProtection="1">
      <alignment horizontal="right" vertical="center"/>
      <protection locked="0"/>
    </xf>
    <xf numFmtId="3" fontId="10" fillId="0" borderId="26" xfId="0" applyNumberFormat="1" applyFont="1" applyFill="1" applyBorder="1" applyAlignment="1">
      <alignment horizontal="right" vertical="center"/>
    </xf>
    <xf numFmtId="3" fontId="12" fillId="0" borderId="26" xfId="0" applyNumberFormat="1" applyFont="1" applyFill="1" applyBorder="1" applyAlignment="1">
      <alignment horizontal="right" vertical="center"/>
    </xf>
    <xf numFmtId="3" fontId="10" fillId="0" borderId="26" xfId="0" applyNumberFormat="1" applyFont="1" applyFill="1" applyBorder="1" applyAlignment="1" applyProtection="1">
      <alignment horizontal="right" vertical="center"/>
    </xf>
    <xf numFmtId="3" fontId="10" fillId="0" borderId="34" xfId="0" applyNumberFormat="1" applyFont="1" applyFill="1" applyBorder="1" applyAlignment="1" applyProtection="1">
      <alignment horizontal="right" vertical="center"/>
    </xf>
    <xf numFmtId="3" fontId="15" fillId="5" borderId="28" xfId="0" applyNumberFormat="1" applyFont="1" applyFill="1" applyBorder="1" applyAlignment="1" applyProtection="1">
      <alignment horizontal="right" vertical="center"/>
      <protection locked="0"/>
    </xf>
    <xf numFmtId="3" fontId="12" fillId="0" borderId="24" xfId="0" applyNumberFormat="1" applyFont="1" applyFill="1" applyBorder="1" applyAlignment="1">
      <alignment horizontal="right" vertical="center"/>
    </xf>
    <xf numFmtId="3" fontId="11" fillId="9" borderId="22" xfId="0" applyNumberFormat="1" applyFont="1" applyFill="1" applyBorder="1" applyAlignment="1">
      <alignment horizontal="right" vertical="center"/>
    </xf>
    <xf numFmtId="3" fontId="15" fillId="5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28" xfId="0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164" fontId="27" fillId="0" borderId="41" xfId="0" applyNumberFormat="1" applyFont="1" applyFill="1" applyBorder="1" applyAlignment="1">
      <alignment horizontal="left" vertical="center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9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12" fillId="9" borderId="0" xfId="0" applyFont="1" applyFill="1" applyAlignment="1">
      <alignment horizontal="justify" vertical="center" wrapText="1"/>
    </xf>
    <xf numFmtId="0" fontId="12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9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9" borderId="0" xfId="0" applyFont="1" applyFill="1" applyAlignment="1">
      <alignment wrapText="1"/>
    </xf>
    <xf numFmtId="0" fontId="12" fillId="0" borderId="0" xfId="0" applyFont="1" applyFill="1" applyAlignment="1">
      <alignment horizontal="justify" vertical="center" wrapText="1"/>
    </xf>
    <xf numFmtId="0" fontId="16" fillId="5" borderId="12" xfId="0" applyNumberFormat="1" applyFont="1" applyFill="1" applyBorder="1" applyAlignment="1" applyProtection="1">
      <alignment vertical="center"/>
      <protection locked="0"/>
    </xf>
    <xf numFmtId="0" fontId="16" fillId="5" borderId="20" xfId="0" applyNumberFormat="1" applyFont="1" applyFill="1" applyBorder="1" applyAlignment="1" applyProtection="1">
      <alignment vertical="center"/>
      <protection locked="0"/>
    </xf>
    <xf numFmtId="164" fontId="24" fillId="5" borderId="2" xfId="0" applyNumberFormat="1" applyFont="1" applyFill="1" applyBorder="1" applyAlignment="1">
      <alignment horizontal="center" vertical="center"/>
    </xf>
    <xf numFmtId="164" fontId="24" fillId="5" borderId="3" xfId="0" applyNumberFormat="1" applyFont="1" applyFill="1" applyBorder="1" applyAlignment="1">
      <alignment horizontal="center" vertical="center"/>
    </xf>
    <xf numFmtId="164" fontId="24" fillId="5" borderId="6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/>
    </xf>
    <xf numFmtId="49" fontId="12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5" borderId="6" xfId="0" applyNumberFormat="1" applyFont="1" applyFill="1" applyBorder="1" applyAlignment="1" applyProtection="1">
      <alignment horizontal="left" vertical="center" wrapText="1"/>
      <protection locked="0"/>
    </xf>
    <xf numFmtId="164" fontId="25" fillId="10" borderId="36" xfId="0" applyNumberFormat="1" applyFont="1" applyFill="1" applyBorder="1" applyAlignment="1">
      <alignment horizontal="center"/>
    </xf>
    <xf numFmtId="164" fontId="25" fillId="10" borderId="43" xfId="0" applyNumberFormat="1" applyFont="1" applyFill="1" applyBorder="1" applyAlignment="1">
      <alignment horizontal="center"/>
    </xf>
    <xf numFmtId="164" fontId="25" fillId="10" borderId="44" xfId="0" applyNumberFormat="1" applyFont="1" applyFill="1" applyBorder="1" applyAlignment="1">
      <alignment horizontal="center"/>
    </xf>
    <xf numFmtId="164" fontId="24" fillId="10" borderId="5" xfId="0" applyNumberFormat="1" applyFont="1" applyFill="1" applyBorder="1" applyAlignment="1">
      <alignment horizontal="center" vertical="top"/>
    </xf>
    <xf numFmtId="164" fontId="24" fillId="10" borderId="41" xfId="0" applyNumberFormat="1" applyFont="1" applyFill="1" applyBorder="1" applyAlignment="1">
      <alignment horizontal="center" vertical="top"/>
    </xf>
    <xf numFmtId="164" fontId="24" fillId="10" borderId="42" xfId="0" applyNumberFormat="1" applyFont="1" applyFill="1" applyBorder="1" applyAlignment="1">
      <alignment horizontal="center" vertical="top"/>
    </xf>
    <xf numFmtId="164" fontId="27" fillId="0" borderId="0" xfId="0" applyNumberFormat="1" applyFont="1" applyAlignment="1">
      <alignment horizontal="left" vertical="center" wrapText="1"/>
    </xf>
    <xf numFmtId="164" fontId="27" fillId="0" borderId="45" xfId="0" applyNumberFormat="1" applyFont="1" applyBorder="1" applyAlignment="1">
      <alignment horizontal="left" vertical="center" wrapText="1"/>
    </xf>
    <xf numFmtId="164" fontId="27" fillId="0" borderId="0" xfId="0" applyNumberFormat="1" applyFont="1" applyBorder="1" applyAlignment="1">
      <alignment horizontal="left" vertical="center" wrapText="1"/>
    </xf>
    <xf numFmtId="164" fontId="27" fillId="0" borderId="41" xfId="0" applyNumberFormat="1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</cellXfs>
  <cellStyles count="2">
    <cellStyle name="Prozent" xfId="1" builtinId="5"/>
    <cellStyle name="Standard" xfId="0" builtinId="0"/>
  </cellStyles>
  <dxfs count="394"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1"/>
      </font>
      <fill>
        <patternFill>
          <bgColor rgb="FFC00000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C00000"/>
      </font>
      <fill>
        <patternFill>
          <bgColor rgb="FFC00000"/>
        </patternFill>
      </fill>
    </dxf>
    <dxf>
      <font>
        <color rgb="FFC000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443345</xdr:colOff>
      <xdr:row>4</xdr:row>
      <xdr:rowOff>105641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519572" y="164695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1</xdr:col>
      <xdr:colOff>23813</xdr:colOff>
      <xdr:row>0</xdr:row>
      <xdr:rowOff>0</xdr:rowOff>
    </xdr:from>
    <xdr:to>
      <xdr:col>7</xdr:col>
      <xdr:colOff>3006725</xdr:colOff>
      <xdr:row>1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7E448A-0856-4137-906A-DD406657C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8789"/>
        <a:stretch/>
      </xdr:blipFill>
      <xdr:spPr>
        <a:xfrm>
          <a:off x="226219" y="0"/>
          <a:ext cx="8667750" cy="916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2"/>
  <sheetViews>
    <sheetView tabSelected="1" topLeftCell="B1" zoomScale="60" zoomScaleNormal="60" workbookViewId="0">
      <pane ySplit="12" topLeftCell="A91" activePane="bottomLeft" state="frozen"/>
      <selection pane="bottomLeft" activeCell="N202" sqref="N202"/>
    </sheetView>
  </sheetViews>
  <sheetFormatPr baseColWidth="10" defaultColWidth="8.85546875" defaultRowHeight="14.25" x14ac:dyDescent="0.25"/>
  <cols>
    <col min="1" max="1" width="2.85546875" style="64" customWidth="1"/>
    <col min="2" max="2" width="2.42578125" style="11" customWidth="1"/>
    <col min="3" max="3" width="3.5703125" style="11" customWidth="1"/>
    <col min="4" max="4" width="4.5703125" style="11" customWidth="1"/>
    <col min="5" max="5" width="6.28515625" style="30" customWidth="1"/>
    <col min="6" max="6" width="54.5703125" style="12" customWidth="1"/>
    <col min="7" max="7" width="10.140625" style="65" customWidth="1"/>
    <col min="8" max="8" width="73.5703125" style="46" customWidth="1"/>
    <col min="9" max="9" width="14.7109375" style="65" customWidth="1"/>
    <col min="10" max="10" width="14.42578125" style="264" customWidth="1"/>
    <col min="11" max="11" width="10.140625" style="204" customWidth="1"/>
    <col min="12" max="12" width="12.5703125" style="213" customWidth="1"/>
    <col min="13" max="15" width="14.7109375" style="82" customWidth="1"/>
    <col min="16" max="16" width="4.7109375" style="64" customWidth="1"/>
    <col min="17" max="17" width="8.85546875" style="67"/>
    <col min="18" max="19" width="8.85546875" style="64"/>
    <col min="20" max="20" width="6.28515625" style="68" hidden="1" customWidth="1"/>
    <col min="21" max="21" width="19.140625" style="64" hidden="1" customWidth="1"/>
    <col min="22" max="16384" width="8.85546875" style="64"/>
  </cols>
  <sheetData>
    <row r="1" spans="1:21" ht="72" customHeight="1" x14ac:dyDescent="0.25">
      <c r="J1" s="244"/>
      <c r="K1" s="306" t="s">
        <v>94</v>
      </c>
      <c r="L1" s="306"/>
      <c r="M1" s="306"/>
      <c r="N1" s="307"/>
      <c r="O1" s="196" t="s">
        <v>36</v>
      </c>
    </row>
    <row r="2" spans="1:21" s="69" customFormat="1" ht="21.95" customHeight="1" x14ac:dyDescent="0.25">
      <c r="B2" s="20" t="str">
        <f>IF($O$1="D",Texte!$A2,IF($O$1="F",Texte!$B2,IF($O$1="I",Texte!$C2)))</f>
        <v>Einmalvergütung für Photovoltaik-Grossanlagen</v>
      </c>
      <c r="E2" s="70"/>
      <c r="F2" s="71"/>
      <c r="G2" s="164"/>
      <c r="H2" s="47"/>
      <c r="I2" s="71"/>
      <c r="J2" s="245"/>
      <c r="K2" s="306" t="str">
        <f>IF($O$1="D",Texte!$A5,IF($O$1="F",Texte!$B5,IF($O$1="I",Texte!$C5)))</f>
        <v>Jahr vollständige Inbetriebnahme</v>
      </c>
      <c r="L2" s="306"/>
      <c r="M2" s="306"/>
      <c r="N2" s="307"/>
      <c r="O2" s="197"/>
      <c r="Q2" s="72"/>
      <c r="T2" s="73"/>
    </row>
    <row r="3" spans="1:21" s="69" customFormat="1" ht="21.95" customHeight="1" x14ac:dyDescent="0.25">
      <c r="B3" s="20" t="str">
        <f>IF($O$1="D",Texte!$A3,IF($O$1="F",Texte!$B3,IF($O$1="I",Texte!$C3)))</f>
        <v>Vorlage zur Auflistung der Investitionskosten (als Ergänzung zur Wegleitung zur Auflistung der Investitionskosten)</v>
      </c>
      <c r="E3" s="70"/>
      <c r="F3" s="71"/>
      <c r="G3" s="164"/>
      <c r="H3" s="47"/>
      <c r="I3" s="71"/>
      <c r="J3" s="246"/>
      <c r="K3" s="308"/>
      <c r="L3" s="308"/>
      <c r="M3" s="308"/>
      <c r="N3" s="308"/>
      <c r="O3" s="72"/>
      <c r="P3" s="72"/>
      <c r="Q3" s="72"/>
      <c r="T3" s="73"/>
    </row>
    <row r="4" spans="1:21" s="69" customFormat="1" ht="30" customHeight="1" x14ac:dyDescent="0.25">
      <c r="B4" s="20"/>
      <c r="E4" s="70"/>
      <c r="F4" s="71"/>
      <c r="G4" s="164"/>
      <c r="H4" s="47"/>
      <c r="I4" s="71"/>
      <c r="J4" s="246"/>
      <c r="K4" s="310"/>
      <c r="L4" s="310"/>
      <c r="M4" s="310"/>
      <c r="N4" s="310"/>
      <c r="O4" s="72"/>
      <c r="P4" s="72"/>
      <c r="Q4" s="72"/>
      <c r="T4" s="73"/>
    </row>
    <row r="5" spans="1:21" s="74" customFormat="1" ht="21.95" customHeight="1" x14ac:dyDescent="0.25">
      <c r="A5" s="69"/>
      <c r="B5" s="207" t="str">
        <f>IF($O$1="D",Texte!$A4,IF($O$1="F",Texte!$B4,IF($O$1="I",Texte!$C4)))</f>
        <v>Version 1.2 vom 11. März 2024</v>
      </c>
      <c r="C5" s="208"/>
      <c r="D5" s="208"/>
      <c r="E5" s="209"/>
      <c r="F5" s="210"/>
      <c r="G5" s="165"/>
      <c r="H5" s="48"/>
      <c r="I5" s="75"/>
      <c r="J5" s="247"/>
      <c r="K5" s="309"/>
      <c r="L5" s="309"/>
      <c r="M5" s="309"/>
      <c r="N5" s="309"/>
      <c r="O5" s="266"/>
      <c r="T5" s="76"/>
    </row>
    <row r="6" spans="1:21" s="77" customFormat="1" x14ac:dyDescent="0.25">
      <c r="B6" s="14"/>
      <c r="C6" s="14"/>
      <c r="D6" s="14"/>
      <c r="E6" s="31"/>
      <c r="F6" s="15"/>
      <c r="G6" s="78"/>
      <c r="H6" s="49"/>
      <c r="I6" s="78"/>
      <c r="J6" s="248"/>
      <c r="K6" s="229"/>
      <c r="L6" s="212"/>
      <c r="M6" s="79"/>
      <c r="N6" s="79"/>
      <c r="O6" s="79"/>
      <c r="S6" s="64"/>
      <c r="T6" s="80"/>
    </row>
    <row r="7" spans="1:21" x14ac:dyDescent="0.25">
      <c r="B7" s="1" t="str">
        <f>IF($O$1="D",Texte!$A6,IF($O$1="F",Texte!$B6,IF($O$1="I",Texte!$C6)))</f>
        <v>Allgemeine Angaben</v>
      </c>
      <c r="C7" s="2"/>
      <c r="D7" s="2"/>
      <c r="E7" s="32"/>
      <c r="F7" s="4"/>
      <c r="G7" s="18"/>
      <c r="H7" s="18"/>
      <c r="I7" s="19"/>
      <c r="J7" s="6"/>
      <c r="K7" s="289" t="str">
        <f>IF($O$1="D",Texte!$A11,IF($O$1="F",Texte!$B11,IF($O$1="I",Texte!$C11)))</f>
        <v>Bearbeitbare bzw. zu bearbeitende Zellen</v>
      </c>
      <c r="L7" s="290"/>
      <c r="M7" s="290"/>
      <c r="N7" s="290"/>
      <c r="O7" s="291"/>
      <c r="Q7" s="77"/>
      <c r="R7" s="81"/>
    </row>
    <row r="8" spans="1:21" x14ac:dyDescent="0.2">
      <c r="B8" s="16" t="str">
        <f>IF($O$1="D",Texte!$A7,IF($O$1="F",Texte!$B7,IF($O$1="I",Texte!$C7)))</f>
        <v>Projekttitel</v>
      </c>
      <c r="C8" s="7"/>
      <c r="D8" s="7"/>
      <c r="E8" s="33"/>
      <c r="F8" s="8"/>
      <c r="G8" s="294"/>
      <c r="H8" s="295"/>
      <c r="I8" s="296"/>
      <c r="J8" s="6"/>
      <c r="K8" s="300" t="str">
        <f>IF($O$1="D",Texte!$A9,IF($O$1="F",Texte!$B9,IF($O$1="I",Texte!$C9)))</f>
        <v>Neue Zeilen: Start / Einfügen / Blattzeilen einfügen,</v>
      </c>
      <c r="L8" s="301"/>
      <c r="M8" s="301"/>
      <c r="N8" s="301"/>
      <c r="O8" s="302"/>
      <c r="Q8" s="83"/>
      <c r="R8" s="64" t="str">
        <f>IF($O$1="D",Texte!$A12,IF($O$1="F",Texte!$B12,IF($O$1="I",Texte!$C12)))</f>
        <v>Summe i.o.</v>
      </c>
    </row>
    <row r="9" spans="1:21" x14ac:dyDescent="0.25">
      <c r="B9" s="265" t="str">
        <f>IF($O$1="D",Texte!$A8,IF($O$1="F",Texte!$B8,IF($O$1="I",Texte!$C8)))</f>
        <v>Datum Kostenschätzung</v>
      </c>
      <c r="C9" s="9"/>
      <c r="D9" s="9"/>
      <c r="E9" s="34"/>
      <c r="F9" s="10"/>
      <c r="G9" s="297"/>
      <c r="H9" s="298"/>
      <c r="I9" s="299"/>
      <c r="J9" s="6"/>
      <c r="K9" s="303" t="str">
        <f>IF($O$1="D",Texte!$A10,IF($O$1="F",Texte!$B10,IF($O$1="I",Texte!$C10)))</f>
        <v>dann bitte hier Formel kopieren</v>
      </c>
      <c r="L9" s="304"/>
      <c r="M9" s="304"/>
      <c r="N9" s="304"/>
      <c r="O9" s="305"/>
      <c r="Q9" s="84"/>
      <c r="R9" s="64" t="str">
        <f>IF($O$1="D",Texte!$A13,IF($O$1="F",Texte!$B13,IF($O$1="I",Texte!$C13)))</f>
        <v>Summen- oder Formelfehler</v>
      </c>
    </row>
    <row r="10" spans="1:21" x14ac:dyDescent="0.25">
      <c r="A10" s="82"/>
      <c r="B10" s="82"/>
      <c r="C10" s="82"/>
      <c r="D10" s="82"/>
      <c r="E10" s="85"/>
      <c r="F10" s="82"/>
      <c r="G10" s="66"/>
      <c r="H10" s="50"/>
      <c r="I10" s="82"/>
      <c r="J10" s="82"/>
    </row>
    <row r="11" spans="1:21" s="86" customFormat="1" ht="54.75" customHeight="1" x14ac:dyDescent="0.25">
      <c r="B11" s="23" t="str">
        <f>IF($O$1="D",Texte!$A14,IF($O$1="F",Texte!$B14,IF($O$1="I",Texte!$C14)))</f>
        <v>Investitionskosten [CHF exkl. MWSt]</v>
      </c>
      <c r="C11" s="24"/>
      <c r="D11" s="24"/>
      <c r="E11" s="24"/>
      <c r="F11" s="25"/>
      <c r="G11" s="166" t="str">
        <f>IF($O$1="D",Texte!$A15,IF($O$1="F",Texte!$B15,IF($O$1="I",Texte!$C15)))</f>
        <v>Nutzungsdauer</v>
      </c>
      <c r="H11" s="51" t="str">
        <f>IF($O$1="D",Texte!$A16,IF($O$1="F",Texte!$B16,IF($O$1="I",Texte!$C16)))</f>
        <v>Beschreibung</v>
      </c>
      <c r="I11" s="21" t="str">
        <f>IF($O$1="D",Texte!$A17,IF($O$1="F",Texte!$B17,IF($O$1="I",Texte!$C17)))</f>
        <v>Referenzplan Nr.</v>
      </c>
      <c r="J11" s="22" t="str">
        <f>IF($O$1="D",Texte!$A18,IF($O$1="F",Texte!$B18,IF($O$1="I",Texte!$C18)))</f>
        <v>Einheit</v>
      </c>
      <c r="K11" s="205" t="str">
        <f>IF($O$1="D",Texte!$A19,IF($O$1="F",Texte!$B19,IF($O$1="I",Texte!$C19)))</f>
        <v>Menge</v>
      </c>
      <c r="L11" s="214" t="str">
        <f>IF($O$1="D",Texte!$A20,IF($O$1="F",Texte!$B20,IF($O$1="I",Texte!$C20)))</f>
        <v>Einheitspreis [CHF]</v>
      </c>
      <c r="M11" s="26" t="str">
        <f>IF($O$1="D",Texte!$A21,IF($O$1="F",Texte!$B21,IF($O$1="I",Texte!$C21)))</f>
        <v>Summe Investitions-kosten Total [CHF]</v>
      </c>
      <c r="N11" s="27" t="str">
        <f>IF($O$1="D",Texte!$A22,IF($O$1="F",Texte!$B22,IF($O$1="I",Texte!$C22)))</f>
        <v>Anrechenbare Investitions-kosten [CHF]</v>
      </c>
      <c r="O11" s="26" t="str">
        <f>IF($O$1="D",Texte!$A23,IF($O$1="F",Texte!$B23,IF($O$1="I",Texte!$C23)))</f>
        <v xml:space="preserve">Nicht anrechenbare Investitions-kosten [CHF]  </v>
      </c>
      <c r="Q11" s="206" t="str">
        <f>IF($O$1="D",Texte!$A24,IF($O$1="F",Texte!$B24,IF($O$1="I",Texte!$C24)))</f>
        <v>Kontrollfeld Summen anrechenbar / nicht anrechenbar</v>
      </c>
      <c r="R11" s="206" t="str">
        <f>IF($O$1="D",Texte!$A25,IF($O$1="F",Texte!$B25,IF($O$1="I",Texte!$C25)))</f>
        <v>Kontrollfeld Summenprodukt Menge x Einheitspreis</v>
      </c>
      <c r="T11" s="87"/>
    </row>
    <row r="12" spans="1:21" ht="22.15" customHeight="1" x14ac:dyDescent="0.25">
      <c r="B12" s="1" t="str">
        <f>IF($O$1="D",Texte!$A26,IF($O$1="F",Texte!$B26,IF($O$1="I",Texte!$C26)))</f>
        <v>T</v>
      </c>
      <c r="C12" s="2" t="str">
        <f>IF($O$1="D",Texte!$A27,IF($O$1="F",Texte!$B27,IF($O$1="I",Texte!$C27)))</f>
        <v>TOTAL</v>
      </c>
      <c r="D12" s="3"/>
      <c r="E12" s="24"/>
      <c r="F12" s="5"/>
      <c r="G12" s="167"/>
      <c r="H12" s="52"/>
      <c r="I12" s="17"/>
      <c r="J12" s="249"/>
      <c r="K12" s="230"/>
      <c r="L12" s="214"/>
      <c r="M12" s="173">
        <f>M13+M282+M308</f>
        <v>0</v>
      </c>
      <c r="N12" s="174">
        <f>N13+N282+N308</f>
        <v>0</v>
      </c>
      <c r="O12" s="174">
        <f>O13+O282+O308</f>
        <v>0</v>
      </c>
      <c r="Q12" s="88">
        <f>+SUM(N12:O12)-M12</f>
        <v>0</v>
      </c>
      <c r="R12" s="13"/>
      <c r="T12" s="68">
        <f>SUM(T15:T303)</f>
        <v>0</v>
      </c>
      <c r="U12" s="89">
        <f>IF(N12=0,1,ROUNDDOWN(T12/N12,0))</f>
        <v>1</v>
      </c>
    </row>
    <row r="13" spans="1:21" s="90" customFormat="1" ht="15" x14ac:dyDescent="0.25">
      <c r="B13" s="91">
        <v>1</v>
      </c>
      <c r="C13" s="92" t="str">
        <f>IF($O$1="D",Texte!$A28,IF($O$1="F",Texte!$B28,IF($O$1="I",Texte!$C28)))</f>
        <v>Erstellungskosten</v>
      </c>
      <c r="D13" s="92"/>
      <c r="E13" s="93"/>
      <c r="F13" s="94"/>
      <c r="G13" s="168"/>
      <c r="H13" s="53"/>
      <c r="I13" s="95"/>
      <c r="J13" s="250"/>
      <c r="K13" s="231"/>
      <c r="L13" s="215"/>
      <c r="M13" s="175">
        <f>+M14+M62+M114+M146+M254+M194+M234</f>
        <v>0</v>
      </c>
      <c r="N13" s="175">
        <f t="shared" ref="N13:O13" si="0">+N14+N62+N114+N146+N254+N194+N234</f>
        <v>0</v>
      </c>
      <c r="O13" s="175">
        <f t="shared" si="0"/>
        <v>0</v>
      </c>
      <c r="Q13" s="88">
        <f>+SUM(N13:O13)-M13</f>
        <v>0</v>
      </c>
      <c r="T13" s="96"/>
    </row>
    <row r="14" spans="1:21" s="90" customFormat="1" ht="15" x14ac:dyDescent="0.25">
      <c r="B14" s="97"/>
      <c r="C14" s="98">
        <v>10</v>
      </c>
      <c r="D14" s="98" t="str">
        <f>IF($O$1="D",Texte!$A29,IF($O$1="F",Texte!$B29,IF($O$1="I",Texte!$C29)))</f>
        <v>Solarmodulfeld</v>
      </c>
      <c r="E14" s="99"/>
      <c r="F14" s="100"/>
      <c r="G14" s="169"/>
      <c r="H14" s="54"/>
      <c r="I14" s="101"/>
      <c r="J14" s="251"/>
      <c r="K14" s="232"/>
      <c r="L14" s="216"/>
      <c r="M14" s="177">
        <f>+M15+M19+M23+M27+M31+M35+M39+M43+M48+M53+M58</f>
        <v>0</v>
      </c>
      <c r="N14" s="177">
        <f>+N15+N19+N23+N27+N31+N35+N39+N43+N48+N53+N58</f>
        <v>0</v>
      </c>
      <c r="O14" s="177">
        <f>+O15+O19+O23+O27+O31+O35+O39+O43+O48+O53+O58</f>
        <v>0</v>
      </c>
      <c r="Q14" s="88">
        <f>+SUM(N14:O14)-M14</f>
        <v>0</v>
      </c>
      <c r="T14" s="96"/>
    </row>
    <row r="15" spans="1:21" s="102" customFormat="1" x14ac:dyDescent="0.25">
      <c r="B15" s="103"/>
      <c r="C15" s="104"/>
      <c r="D15" s="105">
        <v>100</v>
      </c>
      <c r="E15" s="41" t="str">
        <f>IF($O$1="D",Texte!$A30,IF($O$1="F",Texte!$B30,IF($O$1="I",Texte!$C30)))</f>
        <v xml:space="preserve">Fundamente </v>
      </c>
      <c r="F15" s="42"/>
      <c r="G15" s="106">
        <v>80</v>
      </c>
      <c r="H15" s="55"/>
      <c r="I15" s="107"/>
      <c r="J15" s="252"/>
      <c r="K15" s="233"/>
      <c r="L15" s="217"/>
      <c r="M15" s="179">
        <f>+SUMPRODUCT(K16:K18,L16:L18)</f>
        <v>0</v>
      </c>
      <c r="N15" s="180">
        <f>+SUM(N16:N18)</f>
        <v>0</v>
      </c>
      <c r="O15" s="179">
        <f>+SUM(O16:O18)</f>
        <v>0</v>
      </c>
      <c r="Q15" s="108">
        <f>+SUM(N15:O15)-M15</f>
        <v>0</v>
      </c>
      <c r="R15" s="108">
        <f>SUMPRODUCT(K16:K18,L16:L18)-SUM(M16:M18)</f>
        <v>0</v>
      </c>
      <c r="T15" s="109">
        <f>G15*N15</f>
        <v>0</v>
      </c>
    </row>
    <row r="16" spans="1:21" s="114" customFormat="1" ht="12.75" hidden="1" customHeight="1" x14ac:dyDescent="0.25">
      <c r="B16" s="110"/>
      <c r="C16" s="111"/>
      <c r="D16" s="112"/>
      <c r="E16" s="200"/>
      <c r="F16" s="43"/>
      <c r="G16" s="106"/>
      <c r="H16" s="56"/>
      <c r="I16" s="113"/>
      <c r="J16" s="253"/>
      <c r="K16" s="234"/>
      <c r="L16" s="218"/>
      <c r="M16" s="181">
        <f>+L16*K16</f>
        <v>0</v>
      </c>
      <c r="N16" s="182"/>
      <c r="O16" s="181"/>
      <c r="Q16" s="115"/>
      <c r="T16" s="116"/>
    </row>
    <row r="17" spans="2:20" s="114" customFormat="1" ht="12.75" customHeight="1" x14ac:dyDescent="0.25">
      <c r="B17" s="110"/>
      <c r="C17" s="111"/>
      <c r="D17" s="112"/>
      <c r="E17" s="287"/>
      <c r="F17" s="288"/>
      <c r="G17" s="106"/>
      <c r="H17" s="56"/>
      <c r="I17" s="113"/>
      <c r="J17" s="253"/>
      <c r="K17" s="234"/>
      <c r="L17" s="218"/>
      <c r="M17" s="183">
        <f>+L17*K17</f>
        <v>0</v>
      </c>
      <c r="N17" s="182"/>
      <c r="O17" s="181"/>
      <c r="Q17" s="115"/>
      <c r="T17" s="116"/>
    </row>
    <row r="18" spans="2:20" s="114" customFormat="1" ht="12.75" customHeight="1" x14ac:dyDescent="0.25">
      <c r="B18" s="110"/>
      <c r="C18" s="111"/>
      <c r="D18" s="112"/>
      <c r="E18" s="287"/>
      <c r="F18" s="288"/>
      <c r="G18" s="106"/>
      <c r="H18" s="211"/>
      <c r="I18" s="113"/>
      <c r="J18" s="253"/>
      <c r="K18" s="234"/>
      <c r="L18" s="218"/>
      <c r="M18" s="183">
        <f>+L18*K18</f>
        <v>0</v>
      </c>
      <c r="N18" s="182"/>
      <c r="O18" s="181"/>
      <c r="Q18" s="115"/>
      <c r="T18" s="116"/>
    </row>
    <row r="19" spans="2:20" s="102" customFormat="1" x14ac:dyDescent="0.25">
      <c r="B19" s="103"/>
      <c r="C19" s="104"/>
      <c r="D19" s="117">
        <v>101</v>
      </c>
      <c r="E19" s="44" t="str">
        <f>IF($O$1="D",Texte!$A31,IF($O$1="F",Texte!$B31,IF($O$1="I",Texte!$C31)))</f>
        <v>Stützen, Tragstruktur</v>
      </c>
      <c r="F19" s="45"/>
      <c r="G19" s="106">
        <v>50</v>
      </c>
      <c r="H19" s="57"/>
      <c r="I19" s="118"/>
      <c r="J19" s="254"/>
      <c r="K19" s="235"/>
      <c r="L19" s="219"/>
      <c r="M19" s="184">
        <f>+SUMPRODUCT(K20:K22,L20:L22)</f>
        <v>0</v>
      </c>
      <c r="N19" s="180">
        <f>+SUM(N20:N22)</f>
        <v>0</v>
      </c>
      <c r="O19" s="184">
        <f>+SUM(O20:O22)</f>
        <v>0</v>
      </c>
      <c r="Q19" s="108">
        <f>+SUM(N19:O19)-M19</f>
        <v>0</v>
      </c>
      <c r="R19" s="108">
        <f>SUMPRODUCT(K20:K22,L20:L22)-SUM(M20:M22)</f>
        <v>0</v>
      </c>
      <c r="T19" s="109">
        <f>G19*N19</f>
        <v>0</v>
      </c>
    </row>
    <row r="20" spans="2:20" s="114" customFormat="1" ht="12.6" hidden="1" customHeight="1" x14ac:dyDescent="0.25">
      <c r="B20" s="110"/>
      <c r="C20" s="111"/>
      <c r="D20" s="112"/>
      <c r="E20" s="200"/>
      <c r="F20" s="43"/>
      <c r="G20" s="106"/>
      <c r="H20" s="56"/>
      <c r="I20" s="113"/>
      <c r="J20" s="253"/>
      <c r="K20" s="234"/>
      <c r="L20" s="218"/>
      <c r="M20" s="181">
        <f>+L20*K20</f>
        <v>0</v>
      </c>
      <c r="N20" s="182"/>
      <c r="O20" s="181"/>
      <c r="Q20" s="115"/>
      <c r="T20" s="116"/>
    </row>
    <row r="21" spans="2:20" s="114" customFormat="1" ht="12.75" customHeight="1" x14ac:dyDescent="0.25">
      <c r="B21" s="110"/>
      <c r="C21" s="111"/>
      <c r="D21" s="112"/>
      <c r="E21" s="287"/>
      <c r="F21" s="288"/>
      <c r="G21" s="106"/>
      <c r="H21" s="56"/>
      <c r="I21" s="113"/>
      <c r="J21" s="253"/>
      <c r="K21" s="234"/>
      <c r="L21" s="218"/>
      <c r="M21" s="183">
        <f>+L21*K21</f>
        <v>0</v>
      </c>
      <c r="N21" s="182"/>
      <c r="O21" s="181"/>
      <c r="Q21" s="115"/>
      <c r="T21" s="116"/>
    </row>
    <row r="22" spans="2:20" s="114" customFormat="1" ht="12.75" customHeight="1" x14ac:dyDescent="0.25">
      <c r="B22" s="110"/>
      <c r="C22" s="111"/>
      <c r="D22" s="112"/>
      <c r="E22" s="287"/>
      <c r="F22" s="288"/>
      <c r="G22" s="106"/>
      <c r="H22" s="56"/>
      <c r="I22" s="113"/>
      <c r="J22" s="253"/>
      <c r="K22" s="234"/>
      <c r="L22" s="218"/>
      <c r="M22" s="183">
        <f>+L22*K22</f>
        <v>0</v>
      </c>
      <c r="N22" s="182"/>
      <c r="O22" s="181"/>
      <c r="Q22" s="115"/>
      <c r="T22" s="116"/>
    </row>
    <row r="23" spans="2:20" s="102" customFormat="1" x14ac:dyDescent="0.25">
      <c r="B23" s="103"/>
      <c r="C23" s="104"/>
      <c r="D23" s="117">
        <v>102</v>
      </c>
      <c r="E23" s="44" t="str">
        <f>IF($O$1="D",Texte!$A32,IF($O$1="F",Texte!$B32,IF($O$1="I",Texte!$C32)))</f>
        <v>Halterungen, Befestigungselemente</v>
      </c>
      <c r="F23" s="45"/>
      <c r="G23" s="106">
        <v>50</v>
      </c>
      <c r="H23" s="58"/>
      <c r="I23" s="118"/>
      <c r="J23" s="254"/>
      <c r="K23" s="235"/>
      <c r="L23" s="219"/>
      <c r="M23" s="184">
        <f>+SUMPRODUCT(K24:K26,L24:L26)</f>
        <v>0</v>
      </c>
      <c r="N23" s="180">
        <f>+SUM(N24:N26)</f>
        <v>0</v>
      </c>
      <c r="O23" s="184">
        <f>+SUM(O24:O26)</f>
        <v>0</v>
      </c>
      <c r="Q23" s="108">
        <f>+SUM(N23:O23)-M23</f>
        <v>0</v>
      </c>
      <c r="R23" s="108">
        <f>SUMPRODUCT(K24:K26,L24:L26)-SUM(M24:M26)</f>
        <v>0</v>
      </c>
      <c r="T23" s="109">
        <f>G23*N23</f>
        <v>0</v>
      </c>
    </row>
    <row r="24" spans="2:20" s="114" customFormat="1" ht="12.75" hidden="1" customHeight="1" x14ac:dyDescent="0.25">
      <c r="B24" s="110"/>
      <c r="C24" s="111"/>
      <c r="D24" s="112"/>
      <c r="E24" s="200"/>
      <c r="F24" s="43"/>
      <c r="G24" s="106"/>
      <c r="H24" s="56"/>
      <c r="I24" s="113"/>
      <c r="J24" s="253"/>
      <c r="K24" s="234"/>
      <c r="L24" s="218"/>
      <c r="M24" s="181">
        <f>+L24*K24</f>
        <v>0</v>
      </c>
      <c r="N24" s="182"/>
      <c r="O24" s="181"/>
      <c r="Q24" s="115"/>
      <c r="T24" s="116"/>
    </row>
    <row r="25" spans="2:20" s="114" customFormat="1" ht="12.75" customHeight="1" x14ac:dyDescent="0.25">
      <c r="B25" s="110"/>
      <c r="C25" s="111"/>
      <c r="D25" s="112"/>
      <c r="E25" s="287"/>
      <c r="F25" s="288"/>
      <c r="G25" s="106"/>
      <c r="H25" s="56"/>
      <c r="I25" s="113"/>
      <c r="J25" s="253"/>
      <c r="K25" s="234"/>
      <c r="L25" s="218"/>
      <c r="M25" s="183">
        <f>+L25*K25</f>
        <v>0</v>
      </c>
      <c r="N25" s="182"/>
      <c r="O25" s="181"/>
      <c r="Q25" s="115"/>
      <c r="T25" s="116"/>
    </row>
    <row r="26" spans="2:20" s="114" customFormat="1" ht="12.75" customHeight="1" x14ac:dyDescent="0.25">
      <c r="B26" s="110"/>
      <c r="C26" s="111"/>
      <c r="D26" s="112"/>
      <c r="E26" s="287"/>
      <c r="F26" s="288"/>
      <c r="G26" s="106"/>
      <c r="H26" s="56"/>
      <c r="I26" s="113"/>
      <c r="J26" s="253"/>
      <c r="K26" s="234"/>
      <c r="L26" s="218"/>
      <c r="M26" s="183">
        <f>+L26*K26</f>
        <v>0</v>
      </c>
      <c r="N26" s="182"/>
      <c r="O26" s="181"/>
      <c r="Q26" s="115"/>
      <c r="T26" s="116"/>
    </row>
    <row r="27" spans="2:20" s="102" customFormat="1" x14ac:dyDescent="0.25">
      <c r="B27" s="103"/>
      <c r="C27" s="104"/>
      <c r="D27" s="117">
        <v>103</v>
      </c>
      <c r="E27" s="44" t="str">
        <f>IF($O$1="D",Texte!$A33,IF($O$1="F",Texte!$B33,IF($O$1="I",Texte!$C33)))</f>
        <v>Photovoltaikmodule</v>
      </c>
      <c r="F27" s="45"/>
      <c r="G27" s="106">
        <v>30</v>
      </c>
      <c r="H27" s="58"/>
      <c r="I27" s="118"/>
      <c r="J27" s="254"/>
      <c r="K27" s="235"/>
      <c r="L27" s="219"/>
      <c r="M27" s="184">
        <f>+SUMPRODUCT(K28:K30,L28:L30)</f>
        <v>0</v>
      </c>
      <c r="N27" s="180">
        <f>+SUM(N28:N30)</f>
        <v>0</v>
      </c>
      <c r="O27" s="184">
        <f>+SUM(O28:O30)</f>
        <v>0</v>
      </c>
      <c r="Q27" s="108">
        <f>+SUM(N27:O27)-M27</f>
        <v>0</v>
      </c>
      <c r="R27" s="108">
        <f>SUMPRODUCT(K28:K30,L28:L30)-SUM(M28:M30)</f>
        <v>0</v>
      </c>
      <c r="T27" s="109">
        <f>G27*N27</f>
        <v>0</v>
      </c>
    </row>
    <row r="28" spans="2:20" s="114" customFormat="1" ht="12.75" hidden="1" customHeight="1" x14ac:dyDescent="0.25">
      <c r="B28" s="110"/>
      <c r="C28" s="111"/>
      <c r="D28" s="112"/>
      <c r="E28" s="200"/>
      <c r="F28" s="43"/>
      <c r="G28" s="106"/>
      <c r="H28" s="56"/>
      <c r="I28" s="113"/>
      <c r="J28" s="253"/>
      <c r="K28" s="234"/>
      <c r="L28" s="218"/>
      <c r="M28" s="181">
        <f>+L28*K28</f>
        <v>0</v>
      </c>
      <c r="N28" s="182"/>
      <c r="O28" s="181"/>
      <c r="Q28" s="115"/>
      <c r="T28" s="116"/>
    </row>
    <row r="29" spans="2:20" s="114" customFormat="1" ht="12.75" x14ac:dyDescent="0.25">
      <c r="B29" s="110"/>
      <c r="C29" s="111"/>
      <c r="D29" s="112"/>
      <c r="E29" s="287"/>
      <c r="F29" s="288"/>
      <c r="G29" s="106"/>
      <c r="H29" s="56"/>
      <c r="I29" s="113"/>
      <c r="J29" s="253"/>
      <c r="K29" s="234"/>
      <c r="L29" s="218"/>
      <c r="M29" s="183">
        <f>+L29*K29</f>
        <v>0</v>
      </c>
      <c r="N29" s="182"/>
      <c r="O29" s="181"/>
      <c r="Q29" s="115"/>
      <c r="T29" s="116"/>
    </row>
    <row r="30" spans="2:20" s="114" customFormat="1" ht="12.75" x14ac:dyDescent="0.25">
      <c r="B30" s="110"/>
      <c r="C30" s="111"/>
      <c r="D30" s="112"/>
      <c r="E30" s="287"/>
      <c r="F30" s="288"/>
      <c r="G30" s="106"/>
      <c r="H30" s="56"/>
      <c r="I30" s="113"/>
      <c r="J30" s="253"/>
      <c r="K30" s="234"/>
      <c r="L30" s="218"/>
      <c r="M30" s="183">
        <f>+L30*K30</f>
        <v>0</v>
      </c>
      <c r="N30" s="182"/>
      <c r="O30" s="181"/>
      <c r="Q30" s="115"/>
      <c r="T30" s="116"/>
    </row>
    <row r="31" spans="2:20" s="102" customFormat="1" x14ac:dyDescent="0.25">
      <c r="B31" s="103"/>
      <c r="C31" s="104"/>
      <c r="D31" s="117">
        <v>104</v>
      </c>
      <c r="E31" s="44" t="str">
        <f>IF($O$1="D",Texte!$A34,IF($O$1="F",Texte!$B34,IF($O$1="I",Texte!$C34)))</f>
        <v>Kabelkanäle</v>
      </c>
      <c r="F31" s="45"/>
      <c r="G31" s="106">
        <v>50</v>
      </c>
      <c r="H31" s="58"/>
      <c r="I31" s="118"/>
      <c r="J31" s="254"/>
      <c r="K31" s="235"/>
      <c r="L31" s="219"/>
      <c r="M31" s="184">
        <f>+SUMPRODUCT(K32:K34,L32:L34)</f>
        <v>0</v>
      </c>
      <c r="N31" s="180">
        <f>+SUM(N32:N34)</f>
        <v>0</v>
      </c>
      <c r="O31" s="184">
        <f>+SUM(O32:O34)</f>
        <v>0</v>
      </c>
      <c r="Q31" s="108">
        <f>+SUM(N31:O31)-M31</f>
        <v>0</v>
      </c>
      <c r="R31" s="108">
        <f>SUMPRODUCT(K32:K34,L32:L34)-SUM(M32:M34)</f>
        <v>0</v>
      </c>
      <c r="T31" s="109">
        <f>G31*N31</f>
        <v>0</v>
      </c>
    </row>
    <row r="32" spans="2:20" s="114" customFormat="1" ht="12.75" hidden="1" customHeight="1" x14ac:dyDescent="0.25">
      <c r="B32" s="110"/>
      <c r="C32" s="111"/>
      <c r="D32" s="112"/>
      <c r="E32" s="200"/>
      <c r="F32" s="43"/>
      <c r="G32" s="106"/>
      <c r="H32" s="56"/>
      <c r="I32" s="113"/>
      <c r="J32" s="253"/>
      <c r="K32" s="234"/>
      <c r="L32" s="218"/>
      <c r="M32" s="181">
        <f>+L32*K32</f>
        <v>0</v>
      </c>
      <c r="N32" s="182"/>
      <c r="O32" s="181"/>
      <c r="Q32" s="115"/>
      <c r="T32" s="116"/>
    </row>
    <row r="33" spans="2:20" s="114" customFormat="1" ht="12.75" x14ac:dyDescent="0.25">
      <c r="B33" s="110"/>
      <c r="C33" s="111"/>
      <c r="D33" s="112"/>
      <c r="E33" s="287"/>
      <c r="F33" s="288"/>
      <c r="G33" s="106"/>
      <c r="H33" s="56"/>
      <c r="I33" s="113"/>
      <c r="J33" s="253"/>
      <c r="K33" s="234"/>
      <c r="L33" s="218"/>
      <c r="M33" s="183">
        <f>+L33*K33</f>
        <v>0</v>
      </c>
      <c r="N33" s="182"/>
      <c r="O33" s="181"/>
      <c r="Q33" s="115"/>
      <c r="T33" s="116"/>
    </row>
    <row r="34" spans="2:20" s="114" customFormat="1" ht="12.75" x14ac:dyDescent="0.25">
      <c r="B34" s="110"/>
      <c r="C34" s="111"/>
      <c r="D34" s="112"/>
      <c r="E34" s="287"/>
      <c r="F34" s="288"/>
      <c r="G34" s="106"/>
      <c r="H34" s="56"/>
      <c r="I34" s="113"/>
      <c r="J34" s="253"/>
      <c r="K34" s="234"/>
      <c r="L34" s="218"/>
      <c r="M34" s="183">
        <f>+L34*K34</f>
        <v>0</v>
      </c>
      <c r="N34" s="182"/>
      <c r="O34" s="181"/>
      <c r="Q34" s="115"/>
      <c r="T34" s="116"/>
    </row>
    <row r="35" spans="2:20" s="102" customFormat="1" x14ac:dyDescent="0.25">
      <c r="B35" s="103"/>
      <c r="C35" s="104"/>
      <c r="D35" s="117">
        <v>105</v>
      </c>
      <c r="E35" s="44" t="str">
        <f>IF($O$1="D",Texte!$A35,IF($O$1="F",Texte!$B35,IF($O$1="I",Texte!$C35)))</f>
        <v>Strangkabel</v>
      </c>
      <c r="F35" s="45"/>
      <c r="G35" s="106">
        <v>30</v>
      </c>
      <c r="H35" s="58"/>
      <c r="I35" s="118"/>
      <c r="J35" s="254"/>
      <c r="K35" s="235"/>
      <c r="L35" s="219"/>
      <c r="M35" s="184">
        <f>+SUMPRODUCT(K36:K38,L36:L38)</f>
        <v>0</v>
      </c>
      <c r="N35" s="180">
        <f>+SUM(N36:N38)</f>
        <v>0</v>
      </c>
      <c r="O35" s="184">
        <f>+SUM(O36:O38)</f>
        <v>0</v>
      </c>
      <c r="Q35" s="108">
        <f>+SUM(N35:O35)-M35</f>
        <v>0</v>
      </c>
      <c r="R35" s="108">
        <f>SUMPRODUCT(K36:K38,L36:L38)-SUM(M36:M38)</f>
        <v>0</v>
      </c>
      <c r="T35" s="109">
        <f>G35*N35</f>
        <v>0</v>
      </c>
    </row>
    <row r="36" spans="2:20" s="114" customFormat="1" ht="12.75" hidden="1" customHeight="1" x14ac:dyDescent="0.25">
      <c r="B36" s="110"/>
      <c r="C36" s="111"/>
      <c r="D36" s="112"/>
      <c r="E36" s="200"/>
      <c r="F36" s="43"/>
      <c r="G36" s="106"/>
      <c r="H36" s="56"/>
      <c r="I36" s="113"/>
      <c r="J36" s="253"/>
      <c r="K36" s="234"/>
      <c r="L36" s="218"/>
      <c r="M36" s="181">
        <f>+L36*K36</f>
        <v>0</v>
      </c>
      <c r="N36" s="182"/>
      <c r="O36" s="181"/>
      <c r="Q36" s="115"/>
      <c r="T36" s="116"/>
    </row>
    <row r="37" spans="2:20" s="114" customFormat="1" ht="12.75" x14ac:dyDescent="0.25">
      <c r="B37" s="110"/>
      <c r="C37" s="111"/>
      <c r="D37" s="112"/>
      <c r="E37" s="287"/>
      <c r="F37" s="288"/>
      <c r="G37" s="106"/>
      <c r="H37" s="56"/>
      <c r="I37" s="113"/>
      <c r="J37" s="253"/>
      <c r="K37" s="234"/>
      <c r="L37" s="218"/>
      <c r="M37" s="183">
        <f>+L37*K37</f>
        <v>0</v>
      </c>
      <c r="N37" s="182"/>
      <c r="O37" s="181"/>
      <c r="Q37" s="115"/>
      <c r="T37" s="116"/>
    </row>
    <row r="38" spans="2:20" s="114" customFormat="1" ht="12.75" x14ac:dyDescent="0.25">
      <c r="B38" s="110"/>
      <c r="C38" s="111"/>
      <c r="D38" s="112"/>
      <c r="E38" s="287"/>
      <c r="F38" s="288"/>
      <c r="G38" s="106"/>
      <c r="H38" s="56"/>
      <c r="I38" s="113"/>
      <c r="J38" s="253"/>
      <c r="K38" s="234"/>
      <c r="L38" s="218"/>
      <c r="M38" s="183">
        <f>+L38*K38</f>
        <v>0</v>
      </c>
      <c r="N38" s="182"/>
      <c r="O38" s="181"/>
      <c r="Q38" s="115"/>
      <c r="T38" s="116"/>
    </row>
    <row r="39" spans="2:20" s="102" customFormat="1" x14ac:dyDescent="0.25">
      <c r="B39" s="103"/>
      <c r="C39" s="104"/>
      <c r="D39" s="117">
        <v>106</v>
      </c>
      <c r="E39" s="44" t="str">
        <f>IF($O$1="D",Texte!$A36,IF($O$1="F",Texte!$B36,IF($O$1="I",Texte!$C36)))</f>
        <v>DC-Verteilkästen und DC-Trennstellen</v>
      </c>
      <c r="F39" s="45"/>
      <c r="G39" s="106">
        <v>30</v>
      </c>
      <c r="H39" s="58"/>
      <c r="I39" s="118"/>
      <c r="J39" s="254"/>
      <c r="K39" s="235"/>
      <c r="L39" s="219"/>
      <c r="M39" s="184">
        <f>+SUMPRODUCT(K40:K42,L40:L42)</f>
        <v>0</v>
      </c>
      <c r="N39" s="180">
        <f>+SUM(N40:N42)</f>
        <v>0</v>
      </c>
      <c r="O39" s="184">
        <f>+SUM(O40:O42)</f>
        <v>0</v>
      </c>
      <c r="Q39" s="108">
        <f>+SUM(N39:O39)-M39</f>
        <v>0</v>
      </c>
      <c r="R39" s="108">
        <f>SUMPRODUCT(K40:K42,L40:L42)-SUM(M40:M42)</f>
        <v>0</v>
      </c>
      <c r="T39" s="109">
        <f>G39*N39</f>
        <v>0</v>
      </c>
    </row>
    <row r="40" spans="2:20" s="114" customFormat="1" ht="12.75" hidden="1" customHeight="1" x14ac:dyDescent="0.25">
      <c r="B40" s="110"/>
      <c r="C40" s="111"/>
      <c r="D40" s="112"/>
      <c r="E40" s="200"/>
      <c r="F40" s="43"/>
      <c r="G40" s="106"/>
      <c r="H40" s="56"/>
      <c r="I40" s="113"/>
      <c r="J40" s="253"/>
      <c r="K40" s="234"/>
      <c r="L40" s="218"/>
      <c r="M40" s="181">
        <f>+L40*K40</f>
        <v>0</v>
      </c>
      <c r="N40" s="182"/>
      <c r="O40" s="181"/>
      <c r="Q40" s="115"/>
      <c r="T40" s="116"/>
    </row>
    <row r="41" spans="2:20" s="114" customFormat="1" ht="12.75" x14ac:dyDescent="0.25">
      <c r="B41" s="110"/>
      <c r="C41" s="111"/>
      <c r="D41" s="112"/>
      <c r="E41" s="287"/>
      <c r="F41" s="288"/>
      <c r="G41" s="106"/>
      <c r="H41" s="56"/>
      <c r="I41" s="113"/>
      <c r="J41" s="253"/>
      <c r="K41" s="234"/>
      <c r="L41" s="218"/>
      <c r="M41" s="183">
        <f>+L41*K41</f>
        <v>0</v>
      </c>
      <c r="N41" s="182"/>
      <c r="O41" s="181"/>
      <c r="Q41" s="115"/>
      <c r="T41" s="116"/>
    </row>
    <row r="42" spans="2:20" s="114" customFormat="1" ht="12.75" x14ac:dyDescent="0.25">
      <c r="B42" s="110"/>
      <c r="C42" s="111"/>
      <c r="D42" s="112"/>
      <c r="E42" s="287"/>
      <c r="F42" s="288"/>
      <c r="G42" s="106"/>
      <c r="H42" s="56"/>
      <c r="I42" s="113"/>
      <c r="J42" s="253"/>
      <c r="K42" s="234"/>
      <c r="L42" s="218"/>
      <c r="M42" s="183">
        <f>+L42*K42</f>
        <v>0</v>
      </c>
      <c r="N42" s="182"/>
      <c r="O42" s="181"/>
      <c r="Q42" s="115"/>
      <c r="T42" s="116"/>
    </row>
    <row r="43" spans="2:20" s="102" customFormat="1" x14ac:dyDescent="0.25">
      <c r="B43" s="103"/>
      <c r="C43" s="104"/>
      <c r="D43" s="117">
        <v>107</v>
      </c>
      <c r="E43" s="44" t="str">
        <f>IF($O$1="D",Texte!$A37,IF($O$1="F",Texte!$B37,IF($O$1="I",Texte!$C37)))</f>
        <v xml:space="preserve">Blitzschutz, Erdungsanlage </v>
      </c>
      <c r="F43" s="45"/>
      <c r="G43" s="106" t="s">
        <v>34</v>
      </c>
      <c r="H43" s="58"/>
      <c r="I43" s="119"/>
      <c r="J43" s="255"/>
      <c r="K43" s="236"/>
      <c r="L43" s="220"/>
      <c r="M43" s="184">
        <f>+SUMPRODUCT(K44:K46,L44:L46)</f>
        <v>0</v>
      </c>
      <c r="N43" s="180">
        <f>+SUM(N44:N46)</f>
        <v>0</v>
      </c>
      <c r="O43" s="184">
        <f>+SUM(O44:O46)</f>
        <v>0</v>
      </c>
      <c r="Q43" s="108">
        <f>+SUM(N43:O43)-M43</f>
        <v>0</v>
      </c>
      <c r="R43" s="108">
        <f>SUMPRODUCT(K44:K46,L44:L46)-SUM(M44:M46)</f>
        <v>0</v>
      </c>
      <c r="T43" s="109">
        <f>G43*N43</f>
        <v>0</v>
      </c>
    </row>
    <row r="44" spans="2:20" s="114" customFormat="1" ht="12.75" hidden="1" customHeight="1" x14ac:dyDescent="0.25">
      <c r="B44" s="110"/>
      <c r="C44" s="111"/>
      <c r="D44" s="112"/>
      <c r="E44" s="200"/>
      <c r="F44" s="43"/>
      <c r="G44" s="106"/>
      <c r="H44" s="56"/>
      <c r="I44" s="113"/>
      <c r="J44" s="253"/>
      <c r="K44" s="234"/>
      <c r="L44" s="218"/>
      <c r="M44" s="181">
        <f>+L44*K44</f>
        <v>0</v>
      </c>
      <c r="N44" s="182"/>
      <c r="O44" s="181"/>
      <c r="Q44" s="115"/>
      <c r="T44" s="116"/>
    </row>
    <row r="45" spans="2:20" s="114" customFormat="1" ht="12.75" x14ac:dyDescent="0.25">
      <c r="B45" s="110"/>
      <c r="C45" s="111"/>
      <c r="D45" s="112"/>
      <c r="E45" s="287"/>
      <c r="F45" s="288"/>
      <c r="G45" s="106"/>
      <c r="H45" s="56"/>
      <c r="I45" s="113"/>
      <c r="J45" s="253"/>
      <c r="K45" s="234"/>
      <c r="L45" s="218"/>
      <c r="M45" s="183">
        <f>+L45*K45</f>
        <v>0</v>
      </c>
      <c r="N45" s="182"/>
      <c r="O45" s="181"/>
      <c r="Q45" s="115"/>
      <c r="T45" s="116"/>
    </row>
    <row r="46" spans="2:20" s="114" customFormat="1" ht="12.75" x14ac:dyDescent="0.25">
      <c r="B46" s="110"/>
      <c r="C46" s="111"/>
      <c r="D46" s="112"/>
      <c r="E46" s="287"/>
      <c r="F46" s="288"/>
      <c r="G46" s="106"/>
      <c r="H46" s="56"/>
      <c r="I46" s="113"/>
      <c r="J46" s="253"/>
      <c r="K46" s="234"/>
      <c r="L46" s="218"/>
      <c r="M46" s="183">
        <f>+L46*K46</f>
        <v>0</v>
      </c>
      <c r="N46" s="182"/>
      <c r="O46" s="181"/>
      <c r="Q46" s="115"/>
      <c r="T46" s="116"/>
    </row>
    <row r="47" spans="2:20" s="124" customFormat="1" ht="4.9000000000000004" customHeight="1" x14ac:dyDescent="0.25">
      <c r="B47" s="120"/>
      <c r="C47" s="121"/>
      <c r="D47" s="122"/>
      <c r="E47" s="202"/>
      <c r="F47" s="203"/>
      <c r="G47" s="170"/>
      <c r="H47" s="57"/>
      <c r="I47" s="123"/>
      <c r="J47" s="256"/>
      <c r="K47" s="237"/>
      <c r="L47" s="221"/>
      <c r="M47" s="185"/>
      <c r="N47" s="186"/>
      <c r="O47" s="185"/>
      <c r="Q47" s="125"/>
      <c r="T47" s="126"/>
    </row>
    <row r="48" spans="2:20" x14ac:dyDescent="0.25">
      <c r="B48" s="127"/>
      <c r="C48" s="128"/>
      <c r="D48" s="129">
        <v>108</v>
      </c>
      <c r="E48" s="287" t="s">
        <v>2</v>
      </c>
      <c r="F48" s="288"/>
      <c r="G48" s="130"/>
      <c r="H48" s="58"/>
      <c r="I48" s="118"/>
      <c r="J48" s="254"/>
      <c r="K48" s="235"/>
      <c r="L48" s="219"/>
      <c r="M48" s="184">
        <f>+SUMPRODUCT(K49:K51,L49:L51)</f>
        <v>0</v>
      </c>
      <c r="N48" s="180">
        <f>+SUM(N49:N51)</f>
        <v>0</v>
      </c>
      <c r="O48" s="184">
        <f>+SUM(O49:O51)</f>
        <v>0</v>
      </c>
      <c r="Q48" s="88">
        <f>+SUM(N48:O48)-M48</f>
        <v>0</v>
      </c>
      <c r="R48" s="88">
        <f>SUMPRODUCT(K49:K51,L49:L51)-SUM(M49:M51)</f>
        <v>0</v>
      </c>
      <c r="T48" s="109">
        <f>G48*N48</f>
        <v>0</v>
      </c>
    </row>
    <row r="49" spans="2:20" s="114" customFormat="1" ht="12" hidden="1" customHeight="1" x14ac:dyDescent="0.25">
      <c r="B49" s="110"/>
      <c r="C49" s="111"/>
      <c r="D49" s="112"/>
      <c r="E49" s="200"/>
      <c r="F49" s="201"/>
      <c r="G49" s="28"/>
      <c r="H49" s="56"/>
      <c r="I49" s="113"/>
      <c r="J49" s="253"/>
      <c r="K49" s="234"/>
      <c r="L49" s="218"/>
      <c r="M49" s="181">
        <f>+L49*K49</f>
        <v>0</v>
      </c>
      <c r="N49" s="182"/>
      <c r="O49" s="181"/>
      <c r="Q49" s="115"/>
      <c r="T49" s="116"/>
    </row>
    <row r="50" spans="2:20" s="114" customFormat="1" ht="12.75" x14ac:dyDescent="0.25">
      <c r="B50" s="110"/>
      <c r="C50" s="111"/>
      <c r="D50" s="112"/>
      <c r="E50" s="287"/>
      <c r="F50" s="288"/>
      <c r="G50" s="106"/>
      <c r="H50" s="56"/>
      <c r="I50" s="113"/>
      <c r="J50" s="253"/>
      <c r="K50" s="234"/>
      <c r="L50" s="218"/>
      <c r="M50" s="183">
        <f>+L50*K50</f>
        <v>0</v>
      </c>
      <c r="N50" s="182"/>
      <c r="O50" s="181"/>
      <c r="Q50" s="115"/>
      <c r="T50" s="116"/>
    </row>
    <row r="51" spans="2:20" s="114" customFormat="1" ht="12.75" x14ac:dyDescent="0.25">
      <c r="B51" s="110"/>
      <c r="C51" s="111"/>
      <c r="D51" s="112"/>
      <c r="E51" s="287"/>
      <c r="F51" s="288"/>
      <c r="G51" s="106"/>
      <c r="H51" s="56"/>
      <c r="I51" s="113"/>
      <c r="J51" s="253"/>
      <c r="K51" s="234"/>
      <c r="L51" s="218"/>
      <c r="M51" s="183">
        <f>+L51*K51</f>
        <v>0</v>
      </c>
      <c r="N51" s="182"/>
      <c r="O51" s="181"/>
      <c r="Q51" s="115"/>
      <c r="T51" s="116"/>
    </row>
    <row r="52" spans="2:20" s="124" customFormat="1" ht="4.9000000000000004" customHeight="1" x14ac:dyDescent="0.25">
      <c r="B52" s="120"/>
      <c r="C52" s="121"/>
      <c r="D52" s="122"/>
      <c r="E52" s="202"/>
      <c r="F52" s="203"/>
      <c r="G52" s="170"/>
      <c r="H52" s="57"/>
      <c r="I52" s="123"/>
      <c r="J52" s="256"/>
      <c r="K52" s="237"/>
      <c r="L52" s="221"/>
      <c r="M52" s="185"/>
      <c r="N52" s="186"/>
      <c r="O52" s="185"/>
      <c r="Q52" s="125"/>
      <c r="T52" s="126"/>
    </row>
    <row r="53" spans="2:20" x14ac:dyDescent="0.25">
      <c r="B53" s="127"/>
      <c r="C53" s="128"/>
      <c r="D53" s="129">
        <v>109</v>
      </c>
      <c r="E53" s="287" t="s">
        <v>2</v>
      </c>
      <c r="F53" s="288"/>
      <c r="G53" s="130"/>
      <c r="H53" s="58"/>
      <c r="I53" s="118"/>
      <c r="J53" s="254"/>
      <c r="K53" s="235"/>
      <c r="L53" s="219"/>
      <c r="M53" s="184">
        <f>+SUMPRODUCT(K54:K56,L54:L56)</f>
        <v>0</v>
      </c>
      <c r="N53" s="180">
        <f>+SUM(N54:N56)</f>
        <v>0</v>
      </c>
      <c r="O53" s="184">
        <f>+SUM(O54:O56)</f>
        <v>0</v>
      </c>
      <c r="Q53" s="88">
        <f>+SUM(N53:O53)-M53</f>
        <v>0</v>
      </c>
      <c r="R53" s="88">
        <f>SUMPRODUCT(K54:K56,L54:L56)-SUM(M54:M56)</f>
        <v>0</v>
      </c>
      <c r="T53" s="109">
        <f>G53*N53</f>
        <v>0</v>
      </c>
    </row>
    <row r="54" spans="2:20" s="114" customFormat="1" ht="12" hidden="1" customHeight="1" x14ac:dyDescent="0.25">
      <c r="B54" s="110"/>
      <c r="C54" s="111"/>
      <c r="D54" s="112"/>
      <c r="E54" s="200"/>
      <c r="F54" s="201"/>
      <c r="G54" s="28"/>
      <c r="H54" s="56"/>
      <c r="I54" s="113"/>
      <c r="J54" s="253"/>
      <c r="K54" s="234"/>
      <c r="L54" s="218"/>
      <c r="M54" s="181">
        <f>+L54*K54</f>
        <v>0</v>
      </c>
      <c r="N54" s="182"/>
      <c r="O54" s="181"/>
      <c r="Q54" s="115"/>
      <c r="T54" s="116"/>
    </row>
    <row r="55" spans="2:20" s="114" customFormat="1" ht="12.75" x14ac:dyDescent="0.25">
      <c r="B55" s="110"/>
      <c r="C55" s="111"/>
      <c r="D55" s="112"/>
      <c r="E55" s="287"/>
      <c r="F55" s="288"/>
      <c r="G55" s="106"/>
      <c r="H55" s="56"/>
      <c r="I55" s="113"/>
      <c r="J55" s="253"/>
      <c r="K55" s="234"/>
      <c r="L55" s="218"/>
      <c r="M55" s="183">
        <f>+L55*K55</f>
        <v>0</v>
      </c>
      <c r="N55" s="182"/>
      <c r="O55" s="181"/>
      <c r="Q55" s="115"/>
      <c r="T55" s="116"/>
    </row>
    <row r="56" spans="2:20" s="114" customFormat="1" ht="12.75" x14ac:dyDescent="0.25">
      <c r="B56" s="110"/>
      <c r="C56" s="111"/>
      <c r="D56" s="112"/>
      <c r="E56" s="287"/>
      <c r="F56" s="288"/>
      <c r="G56" s="106"/>
      <c r="H56" s="56"/>
      <c r="I56" s="113"/>
      <c r="J56" s="253"/>
      <c r="K56" s="234"/>
      <c r="L56" s="218"/>
      <c r="M56" s="183">
        <f>+L56*K56</f>
        <v>0</v>
      </c>
      <c r="N56" s="182"/>
      <c r="O56" s="181"/>
      <c r="Q56" s="115"/>
      <c r="T56" s="116"/>
    </row>
    <row r="57" spans="2:20" s="124" customFormat="1" ht="4.9000000000000004" customHeight="1" x14ac:dyDescent="0.25">
      <c r="B57" s="120"/>
      <c r="C57" s="121"/>
      <c r="D57" s="131"/>
      <c r="E57" s="202"/>
      <c r="F57" s="203"/>
      <c r="G57" s="106"/>
      <c r="H57" s="59"/>
      <c r="I57" s="132"/>
      <c r="J57" s="257"/>
      <c r="K57" s="238"/>
      <c r="L57" s="222"/>
      <c r="M57" s="185"/>
      <c r="N57" s="186"/>
      <c r="O57" s="185"/>
      <c r="Q57" s="125"/>
      <c r="T57" s="126"/>
    </row>
    <row r="58" spans="2:20" x14ac:dyDescent="0.25">
      <c r="B58" s="127"/>
      <c r="C58" s="128"/>
      <c r="D58" s="129">
        <v>110</v>
      </c>
      <c r="E58" s="287" t="s">
        <v>2</v>
      </c>
      <c r="F58" s="288"/>
      <c r="G58" s="130"/>
      <c r="H58" s="58"/>
      <c r="I58" s="118"/>
      <c r="J58" s="254"/>
      <c r="K58" s="235"/>
      <c r="L58" s="219"/>
      <c r="M58" s="184">
        <f>+SUMPRODUCT(K59:K61,L59:L61)</f>
        <v>0</v>
      </c>
      <c r="N58" s="180">
        <f>+SUM(N59:N61)</f>
        <v>0</v>
      </c>
      <c r="O58" s="184">
        <f>+SUM(O59:O61)</f>
        <v>0</v>
      </c>
      <c r="Q58" s="88">
        <f>+SUM(N58:O58)-M58</f>
        <v>0</v>
      </c>
      <c r="R58" s="88">
        <f>SUMPRODUCT(K59:K61,L59:L61)-SUM(M59:M61)</f>
        <v>0</v>
      </c>
      <c r="T58" s="109">
        <f>G58*N58</f>
        <v>0</v>
      </c>
    </row>
    <row r="59" spans="2:20" s="114" customFormat="1" ht="12" hidden="1" customHeight="1" x14ac:dyDescent="0.25">
      <c r="B59" s="110"/>
      <c r="C59" s="111"/>
      <c r="D59" s="112"/>
      <c r="E59" s="200"/>
      <c r="F59" s="201"/>
      <c r="G59" s="28"/>
      <c r="H59" s="56"/>
      <c r="I59" s="113"/>
      <c r="J59" s="253"/>
      <c r="K59" s="234"/>
      <c r="L59" s="218"/>
      <c r="M59" s="181">
        <f>+L59*K59</f>
        <v>0</v>
      </c>
      <c r="N59" s="182"/>
      <c r="O59" s="181"/>
      <c r="Q59" s="115"/>
      <c r="T59" s="116"/>
    </row>
    <row r="60" spans="2:20" s="114" customFormat="1" ht="12.75" x14ac:dyDescent="0.25">
      <c r="B60" s="110"/>
      <c r="C60" s="111"/>
      <c r="D60" s="112"/>
      <c r="E60" s="287"/>
      <c r="F60" s="288"/>
      <c r="G60" s="106"/>
      <c r="H60" s="56"/>
      <c r="I60" s="113"/>
      <c r="J60" s="253"/>
      <c r="K60" s="234"/>
      <c r="L60" s="218"/>
      <c r="M60" s="183">
        <f>+L60*K60</f>
        <v>0</v>
      </c>
      <c r="N60" s="182"/>
      <c r="O60" s="181"/>
      <c r="Q60" s="115"/>
      <c r="T60" s="116"/>
    </row>
    <row r="61" spans="2:20" s="114" customFormat="1" ht="12.75" x14ac:dyDescent="0.25">
      <c r="B61" s="110"/>
      <c r="C61" s="111"/>
      <c r="D61" s="133"/>
      <c r="E61" s="287"/>
      <c r="F61" s="288"/>
      <c r="G61" s="106"/>
      <c r="H61" s="60"/>
      <c r="I61" s="134"/>
      <c r="J61" s="258"/>
      <c r="K61" s="239"/>
      <c r="L61" s="223"/>
      <c r="M61" s="183">
        <f>+L61*K61</f>
        <v>0</v>
      </c>
      <c r="N61" s="187"/>
      <c r="O61" s="181"/>
      <c r="Q61" s="115"/>
      <c r="T61" s="116"/>
    </row>
    <row r="62" spans="2:20" s="90" customFormat="1" ht="15" x14ac:dyDescent="0.25">
      <c r="B62" s="97"/>
      <c r="C62" s="98">
        <v>20</v>
      </c>
      <c r="D62" s="98" t="str">
        <f>IF($O$1="D",Texte!$A38,IF($O$1="F",Texte!$B38,IF($O$1="I",Texte!$C38)))</f>
        <v>Kraftwerkszentralen</v>
      </c>
      <c r="E62" s="99"/>
      <c r="F62" s="100"/>
      <c r="G62" s="169"/>
      <c r="H62" s="54"/>
      <c r="I62" s="101"/>
      <c r="J62" s="251"/>
      <c r="K62" s="232"/>
      <c r="L62" s="216"/>
      <c r="M62" s="177">
        <f>+M63+M67+M71+M75+M79+M83+M87+M91+M95+M100+M105+M110</f>
        <v>0</v>
      </c>
      <c r="N62" s="177">
        <f t="shared" ref="N62:O62" si="1">+N63+N67+N71+N75+N79+N83+N87+N91+N95+N100+N105+N110</f>
        <v>0</v>
      </c>
      <c r="O62" s="177">
        <f t="shared" si="1"/>
        <v>0</v>
      </c>
      <c r="Q62" s="88">
        <f>+SUM(N62:O62)-M62</f>
        <v>0</v>
      </c>
      <c r="T62" s="96"/>
    </row>
    <row r="63" spans="2:20" x14ac:dyDescent="0.25">
      <c r="B63" s="127"/>
      <c r="C63" s="128"/>
      <c r="D63" s="135">
        <v>200</v>
      </c>
      <c r="E63" s="35" t="str">
        <f>IF($O$1="D",Texte!$A39,IF($O$1="F",Texte!$B39,IF($O$1="I",Texte!$C39)))</f>
        <v>Fundamente</v>
      </c>
      <c r="F63" s="36"/>
      <c r="G63" s="136">
        <v>80</v>
      </c>
      <c r="H63" s="55"/>
      <c r="I63" s="137"/>
      <c r="J63" s="259"/>
      <c r="K63" s="240"/>
      <c r="L63" s="224"/>
      <c r="M63" s="184">
        <f>+SUMPRODUCT(K64:K66,L64:L66)</f>
        <v>0</v>
      </c>
      <c r="N63" s="180">
        <f>+SUM(N64:N66)</f>
        <v>0</v>
      </c>
      <c r="O63" s="184">
        <f>+SUM(O64:O66)</f>
        <v>0</v>
      </c>
      <c r="Q63" s="88">
        <f>+SUM(N63:O63)-M63</f>
        <v>0</v>
      </c>
      <c r="R63" s="88">
        <f>SUMPRODUCT(K64:K66,L64:L66)-SUM(M64:M66)</f>
        <v>0</v>
      </c>
      <c r="T63" s="109">
        <f>G63*N63</f>
        <v>0</v>
      </c>
    </row>
    <row r="64" spans="2:20" s="114" customFormat="1" ht="12" hidden="1" customHeight="1" x14ac:dyDescent="0.25">
      <c r="B64" s="110"/>
      <c r="C64" s="111"/>
      <c r="D64" s="112"/>
      <c r="E64" s="37"/>
      <c r="F64" s="38"/>
      <c r="G64" s="130"/>
      <c r="H64" s="56"/>
      <c r="I64" s="113"/>
      <c r="J64" s="253"/>
      <c r="K64" s="234"/>
      <c r="L64" s="218"/>
      <c r="M64" s="181">
        <f>+L64*K64</f>
        <v>0</v>
      </c>
      <c r="N64" s="182"/>
      <c r="O64" s="181"/>
      <c r="Q64" s="115"/>
      <c r="T64" s="116"/>
    </row>
    <row r="65" spans="2:20" s="114" customFormat="1" ht="12.75" customHeight="1" x14ac:dyDescent="0.25">
      <c r="B65" s="110"/>
      <c r="C65" s="111"/>
      <c r="D65" s="112"/>
      <c r="E65" s="287"/>
      <c r="F65" s="288"/>
      <c r="G65" s="106"/>
      <c r="H65" s="56"/>
      <c r="I65" s="113"/>
      <c r="J65" s="253"/>
      <c r="K65" s="234"/>
      <c r="L65" s="218"/>
      <c r="M65" s="183">
        <f>+L65*K65</f>
        <v>0</v>
      </c>
      <c r="N65" s="182"/>
      <c r="O65" s="181"/>
      <c r="Q65" s="115"/>
      <c r="T65" s="116"/>
    </row>
    <row r="66" spans="2:20" s="114" customFormat="1" ht="12.75" x14ac:dyDescent="0.25">
      <c r="B66" s="110"/>
      <c r="C66" s="111"/>
      <c r="D66" s="112"/>
      <c r="E66" s="287"/>
      <c r="F66" s="288"/>
      <c r="G66" s="106"/>
      <c r="H66" s="56"/>
      <c r="I66" s="113"/>
      <c r="J66" s="253"/>
      <c r="K66" s="234"/>
      <c r="L66" s="218"/>
      <c r="M66" s="183">
        <f>+L66*K66</f>
        <v>0</v>
      </c>
      <c r="N66" s="182"/>
      <c r="O66" s="181"/>
      <c r="Q66" s="115"/>
      <c r="T66" s="116"/>
    </row>
    <row r="67" spans="2:20" s="102" customFormat="1" x14ac:dyDescent="0.25">
      <c r="B67" s="103"/>
      <c r="C67" s="104"/>
      <c r="D67" s="117">
        <v>201</v>
      </c>
      <c r="E67" s="39" t="str">
        <f>IF($O$1="D",Texte!$A40,IF($O$1="F",Texte!$B40,IF($O$1="I",Texte!$C40)))</f>
        <v xml:space="preserve">Bauten, Container </v>
      </c>
      <c r="F67" s="40"/>
      <c r="G67" s="106">
        <v>40</v>
      </c>
      <c r="H67" s="58"/>
      <c r="I67" s="119"/>
      <c r="J67" s="255"/>
      <c r="K67" s="236"/>
      <c r="L67" s="220"/>
      <c r="M67" s="184">
        <f>+SUMPRODUCT(K68:K70,L68:L70)</f>
        <v>0</v>
      </c>
      <c r="N67" s="180">
        <f>+SUM(N68:N70)</f>
        <v>0</v>
      </c>
      <c r="O67" s="184">
        <f>+SUM(O68:O70)</f>
        <v>0</v>
      </c>
      <c r="Q67" s="108">
        <f>+SUM(N67:O67)-M67</f>
        <v>0</v>
      </c>
      <c r="R67" s="108">
        <f>SUMPRODUCT(K68:K70,L68:L70)-SUM(M68:M70)</f>
        <v>0</v>
      </c>
      <c r="T67" s="109">
        <f>G67*N67</f>
        <v>0</v>
      </c>
    </row>
    <row r="68" spans="2:20" s="114" customFormat="1" ht="12.75" hidden="1" customHeight="1" x14ac:dyDescent="0.25">
      <c r="B68" s="110"/>
      <c r="C68" s="111"/>
      <c r="D68" s="112"/>
      <c r="E68" s="138"/>
      <c r="F68" s="38"/>
      <c r="G68" s="106"/>
      <c r="H68" s="56"/>
      <c r="I68" s="113"/>
      <c r="J68" s="253"/>
      <c r="K68" s="234"/>
      <c r="L68" s="218"/>
      <c r="M68" s="181">
        <f>+L68*K68</f>
        <v>0</v>
      </c>
      <c r="N68" s="182"/>
      <c r="O68" s="181"/>
      <c r="Q68" s="115"/>
      <c r="T68" s="116"/>
    </row>
    <row r="69" spans="2:20" s="114" customFormat="1" ht="12.75" x14ac:dyDescent="0.25">
      <c r="B69" s="110"/>
      <c r="C69" s="111"/>
      <c r="D69" s="112"/>
      <c r="E69" s="287"/>
      <c r="F69" s="288"/>
      <c r="G69" s="106"/>
      <c r="H69" s="56"/>
      <c r="I69" s="113"/>
      <c r="J69" s="253"/>
      <c r="K69" s="234"/>
      <c r="L69" s="218"/>
      <c r="M69" s="183">
        <f>+L69*K69</f>
        <v>0</v>
      </c>
      <c r="N69" s="182"/>
      <c r="O69" s="181"/>
      <c r="Q69" s="115"/>
      <c r="T69" s="116"/>
    </row>
    <row r="70" spans="2:20" s="114" customFormat="1" ht="12.75" x14ac:dyDescent="0.25">
      <c r="B70" s="110"/>
      <c r="C70" s="111"/>
      <c r="D70" s="112"/>
      <c r="E70" s="287"/>
      <c r="F70" s="288"/>
      <c r="G70" s="106"/>
      <c r="H70" s="56"/>
      <c r="I70" s="113"/>
      <c r="J70" s="253"/>
      <c r="K70" s="234"/>
      <c r="L70" s="218"/>
      <c r="M70" s="183">
        <f>+L70*K70</f>
        <v>0</v>
      </c>
      <c r="N70" s="182"/>
      <c r="O70" s="181"/>
      <c r="Q70" s="115"/>
      <c r="T70" s="116"/>
    </row>
    <row r="71" spans="2:20" s="102" customFormat="1" x14ac:dyDescent="0.25">
      <c r="B71" s="103"/>
      <c r="C71" s="104"/>
      <c r="D71" s="117">
        <v>202</v>
      </c>
      <c r="E71" s="39" t="str">
        <f>IF($O$1="D",Texte!$A41,IF($O$1="F",Texte!$B41,IF($O$1="I",Texte!$C41)))</f>
        <v>Wechselrichter</v>
      </c>
      <c r="F71" s="40"/>
      <c r="G71" s="106">
        <v>15</v>
      </c>
      <c r="H71" s="58"/>
      <c r="I71" s="119"/>
      <c r="J71" s="255"/>
      <c r="K71" s="236"/>
      <c r="L71" s="220"/>
      <c r="M71" s="184">
        <f>+SUMPRODUCT(K72:K74,L72:L74)</f>
        <v>0</v>
      </c>
      <c r="N71" s="180">
        <f>+SUM(N72:N74)</f>
        <v>0</v>
      </c>
      <c r="O71" s="184">
        <f>+SUM(O72:O74)</f>
        <v>0</v>
      </c>
      <c r="Q71" s="108">
        <f>+SUM(N71:O71)-M71</f>
        <v>0</v>
      </c>
      <c r="R71" s="108">
        <f>SUMPRODUCT(K72:K74,L72:L74)-SUM(M72:M74)</f>
        <v>0</v>
      </c>
      <c r="T71" s="109">
        <f>G71*N71</f>
        <v>0</v>
      </c>
    </row>
    <row r="72" spans="2:20" s="114" customFormat="1" ht="12.75" hidden="1" customHeight="1" x14ac:dyDescent="0.25">
      <c r="B72" s="110"/>
      <c r="C72" s="111"/>
      <c r="D72" s="112"/>
      <c r="E72" s="37"/>
      <c r="F72" s="38"/>
      <c r="G72" s="106"/>
      <c r="H72" s="56"/>
      <c r="I72" s="113"/>
      <c r="J72" s="253"/>
      <c r="K72" s="234"/>
      <c r="L72" s="218"/>
      <c r="M72" s="181">
        <f>+L72*K72</f>
        <v>0</v>
      </c>
      <c r="N72" s="182"/>
      <c r="O72" s="181"/>
      <c r="Q72" s="115"/>
      <c r="T72" s="116"/>
    </row>
    <row r="73" spans="2:20" s="114" customFormat="1" ht="12.75" x14ac:dyDescent="0.25">
      <c r="B73" s="110"/>
      <c r="C73" s="111"/>
      <c r="D73" s="112"/>
      <c r="E73" s="287"/>
      <c r="F73" s="288"/>
      <c r="G73" s="106"/>
      <c r="H73" s="56"/>
      <c r="I73" s="113"/>
      <c r="J73" s="253"/>
      <c r="K73" s="234"/>
      <c r="L73" s="218"/>
      <c r="M73" s="183">
        <f>+L73*K73</f>
        <v>0</v>
      </c>
      <c r="N73" s="182"/>
      <c r="O73" s="181"/>
      <c r="Q73" s="115"/>
      <c r="T73" s="116"/>
    </row>
    <row r="74" spans="2:20" s="114" customFormat="1" ht="12.75" x14ac:dyDescent="0.25">
      <c r="B74" s="110"/>
      <c r="C74" s="111"/>
      <c r="D74" s="112"/>
      <c r="E74" s="287"/>
      <c r="F74" s="288"/>
      <c r="G74" s="106"/>
      <c r="H74" s="56"/>
      <c r="I74" s="113"/>
      <c r="J74" s="253"/>
      <c r="K74" s="234"/>
      <c r="L74" s="218"/>
      <c r="M74" s="183">
        <f>+L74*K74</f>
        <v>0</v>
      </c>
      <c r="N74" s="182"/>
      <c r="O74" s="181"/>
      <c r="Q74" s="115"/>
      <c r="T74" s="116"/>
    </row>
    <row r="75" spans="2:20" s="102" customFormat="1" x14ac:dyDescent="0.25">
      <c r="B75" s="103"/>
      <c r="C75" s="104"/>
      <c r="D75" s="117">
        <v>203</v>
      </c>
      <c r="E75" s="39" t="str">
        <f>IF($O$1="D",Texte!$A42,IF($O$1="F",Texte!$B42,IF($O$1="I",Texte!$C42)))</f>
        <v>Blitz- und Überspannungsschutz</v>
      </c>
      <c r="F75" s="40"/>
      <c r="G75" s="106">
        <v>30</v>
      </c>
      <c r="H75" s="58"/>
      <c r="I75" s="119"/>
      <c r="J75" s="255"/>
      <c r="K75" s="236"/>
      <c r="L75" s="220"/>
      <c r="M75" s="184">
        <f>+SUMPRODUCT(K76:K78,L76:L78)</f>
        <v>0</v>
      </c>
      <c r="N75" s="180">
        <f>+SUM(N76:N78)</f>
        <v>0</v>
      </c>
      <c r="O75" s="184">
        <f>+SUM(O76:O78)</f>
        <v>0</v>
      </c>
      <c r="Q75" s="108">
        <f>+SUM(N75:O75)-M75</f>
        <v>0</v>
      </c>
      <c r="R75" s="108">
        <f>SUMPRODUCT(K76:K78,L76:L78)-SUM(M76:M78)</f>
        <v>0</v>
      </c>
      <c r="T75" s="109">
        <f>G75*N75</f>
        <v>0</v>
      </c>
    </row>
    <row r="76" spans="2:20" s="114" customFormat="1" ht="12.75" hidden="1" customHeight="1" x14ac:dyDescent="0.25">
      <c r="B76" s="110"/>
      <c r="C76" s="111"/>
      <c r="D76" s="112"/>
      <c r="E76" s="37"/>
      <c r="F76" s="38"/>
      <c r="G76" s="106"/>
      <c r="H76" s="56"/>
      <c r="I76" s="113"/>
      <c r="J76" s="253"/>
      <c r="K76" s="234"/>
      <c r="L76" s="218"/>
      <c r="M76" s="181">
        <f>+L76*K76</f>
        <v>0</v>
      </c>
      <c r="N76" s="182"/>
      <c r="O76" s="181"/>
      <c r="Q76" s="115"/>
      <c r="T76" s="116"/>
    </row>
    <row r="77" spans="2:20" s="114" customFormat="1" ht="12.75" x14ac:dyDescent="0.25">
      <c r="B77" s="110"/>
      <c r="C77" s="111"/>
      <c r="D77" s="112"/>
      <c r="E77" s="287"/>
      <c r="F77" s="288"/>
      <c r="G77" s="106"/>
      <c r="H77" s="56"/>
      <c r="I77" s="113"/>
      <c r="J77" s="253"/>
      <c r="K77" s="234"/>
      <c r="L77" s="218"/>
      <c r="M77" s="183">
        <f>+L77*K77</f>
        <v>0</v>
      </c>
      <c r="N77" s="182"/>
      <c r="O77" s="181"/>
      <c r="Q77" s="115"/>
      <c r="T77" s="116"/>
    </row>
    <row r="78" spans="2:20" s="114" customFormat="1" ht="12.75" x14ac:dyDescent="0.25">
      <c r="B78" s="110"/>
      <c r="C78" s="111"/>
      <c r="D78" s="112"/>
      <c r="E78" s="287"/>
      <c r="F78" s="288"/>
      <c r="G78" s="106"/>
      <c r="H78" s="56"/>
      <c r="I78" s="113"/>
      <c r="J78" s="253"/>
      <c r="K78" s="234"/>
      <c r="L78" s="218"/>
      <c r="M78" s="183">
        <f>+L78*K78</f>
        <v>0</v>
      </c>
      <c r="N78" s="182"/>
      <c r="O78" s="181"/>
      <c r="Q78" s="115"/>
      <c r="T78" s="116"/>
    </row>
    <row r="79" spans="2:20" s="102" customFormat="1" x14ac:dyDescent="0.25">
      <c r="B79" s="103"/>
      <c r="C79" s="104"/>
      <c r="D79" s="117">
        <v>204</v>
      </c>
      <c r="E79" s="39" t="str">
        <f>IF($O$1="D",Texte!$A43,IF($O$1="F",Texte!$B43,IF($O$1="I",Texte!$C43)))</f>
        <v>Transformatoren NS-MS</v>
      </c>
      <c r="F79" s="40"/>
      <c r="G79" s="106">
        <v>40</v>
      </c>
      <c r="H79" s="58"/>
      <c r="I79" s="119"/>
      <c r="J79" s="255"/>
      <c r="K79" s="236"/>
      <c r="L79" s="220"/>
      <c r="M79" s="184">
        <f>+SUMPRODUCT(K80:K82,L80:L82)</f>
        <v>0</v>
      </c>
      <c r="N79" s="180">
        <f>+SUM(N80:N82)</f>
        <v>0</v>
      </c>
      <c r="O79" s="184">
        <f>+SUM(O80:O82)</f>
        <v>0</v>
      </c>
      <c r="Q79" s="108">
        <f>+SUM(N79:O79)-M79</f>
        <v>0</v>
      </c>
      <c r="R79" s="108">
        <f>SUMPRODUCT(K80:K82,L80:L82)-SUM(M80:M82)</f>
        <v>0</v>
      </c>
      <c r="T79" s="109">
        <f>G79*N79</f>
        <v>0</v>
      </c>
    </row>
    <row r="80" spans="2:20" s="114" customFormat="1" ht="12.75" hidden="1" customHeight="1" x14ac:dyDescent="0.25">
      <c r="B80" s="110"/>
      <c r="C80" s="111"/>
      <c r="D80" s="112"/>
      <c r="E80" s="37"/>
      <c r="F80" s="38"/>
      <c r="G80" s="106"/>
      <c r="H80" s="56"/>
      <c r="I80" s="113"/>
      <c r="J80" s="253"/>
      <c r="K80" s="234"/>
      <c r="L80" s="218"/>
      <c r="M80" s="181">
        <f>+L80*K80</f>
        <v>0</v>
      </c>
      <c r="N80" s="182"/>
      <c r="O80" s="181"/>
      <c r="Q80" s="115"/>
      <c r="T80" s="116"/>
    </row>
    <row r="81" spans="2:20" s="114" customFormat="1" ht="12.75" x14ac:dyDescent="0.25">
      <c r="B81" s="110"/>
      <c r="C81" s="111"/>
      <c r="D81" s="112"/>
      <c r="E81" s="287"/>
      <c r="F81" s="288"/>
      <c r="G81" s="106"/>
      <c r="H81" s="56"/>
      <c r="I81" s="113"/>
      <c r="J81" s="253"/>
      <c r="K81" s="234"/>
      <c r="L81" s="218"/>
      <c r="M81" s="183">
        <f>+L81*K81</f>
        <v>0</v>
      </c>
      <c r="N81" s="182"/>
      <c r="O81" s="181"/>
      <c r="Q81" s="115"/>
      <c r="T81" s="116"/>
    </row>
    <row r="82" spans="2:20" s="114" customFormat="1" ht="12.75" x14ac:dyDescent="0.25">
      <c r="B82" s="110"/>
      <c r="C82" s="111"/>
      <c r="D82" s="112"/>
      <c r="E82" s="287"/>
      <c r="F82" s="288"/>
      <c r="G82" s="106"/>
      <c r="H82" s="56"/>
      <c r="I82" s="113"/>
      <c r="J82" s="253"/>
      <c r="K82" s="234"/>
      <c r="L82" s="218"/>
      <c r="M82" s="183">
        <f>+L82*K82</f>
        <v>0</v>
      </c>
      <c r="N82" s="182"/>
      <c r="O82" s="181"/>
      <c r="Q82" s="115"/>
      <c r="T82" s="116"/>
    </row>
    <row r="83" spans="2:20" s="102" customFormat="1" x14ac:dyDescent="0.25">
      <c r="B83" s="103"/>
      <c r="C83" s="104"/>
      <c r="D83" s="117">
        <v>205</v>
      </c>
      <c r="E83" s="39" t="str">
        <f>IF($O$1="D",Texte!$A44,IF($O$1="F",Texte!$B44,IF($O$1="I",Texte!$C44)))</f>
        <v>Messung, Kraftwerksleittechnik</v>
      </c>
      <c r="F83" s="40"/>
      <c r="G83" s="106">
        <v>15</v>
      </c>
      <c r="H83" s="58"/>
      <c r="I83" s="119"/>
      <c r="J83" s="255"/>
      <c r="K83" s="236"/>
      <c r="L83" s="220"/>
      <c r="M83" s="184">
        <f>+SUMPRODUCT(K84:K86,L84:L86)</f>
        <v>0</v>
      </c>
      <c r="N83" s="180">
        <f>+SUM(N84:N86)</f>
        <v>0</v>
      </c>
      <c r="O83" s="184">
        <f>+SUM(O84:O86)</f>
        <v>0</v>
      </c>
      <c r="Q83" s="108">
        <f>+SUM(N83:O83)-M83</f>
        <v>0</v>
      </c>
      <c r="R83" s="108">
        <f>SUMPRODUCT(K84:K86,L84:L86)-SUM(M84:M86)</f>
        <v>0</v>
      </c>
      <c r="T83" s="109">
        <f>G83*N83</f>
        <v>0</v>
      </c>
    </row>
    <row r="84" spans="2:20" s="114" customFormat="1" ht="12.75" hidden="1" customHeight="1" x14ac:dyDescent="0.25">
      <c r="B84" s="110"/>
      <c r="C84" s="111"/>
      <c r="D84" s="112"/>
      <c r="E84" s="37"/>
      <c r="F84" s="38"/>
      <c r="G84" s="106"/>
      <c r="H84" s="56"/>
      <c r="I84" s="113"/>
      <c r="J84" s="253"/>
      <c r="K84" s="234"/>
      <c r="L84" s="218"/>
      <c r="M84" s="181">
        <f>+L84*K84</f>
        <v>0</v>
      </c>
      <c r="N84" s="182"/>
      <c r="O84" s="181"/>
      <c r="Q84" s="115"/>
      <c r="T84" s="116"/>
    </row>
    <row r="85" spans="2:20" s="114" customFormat="1" ht="12.75" x14ac:dyDescent="0.25">
      <c r="B85" s="110"/>
      <c r="C85" s="111"/>
      <c r="D85" s="112"/>
      <c r="E85" s="287"/>
      <c r="F85" s="288"/>
      <c r="G85" s="106"/>
      <c r="H85" s="56"/>
      <c r="I85" s="113"/>
      <c r="J85" s="253"/>
      <c r="K85" s="234"/>
      <c r="L85" s="218"/>
      <c r="M85" s="183">
        <f>+L85*K85</f>
        <v>0</v>
      </c>
      <c r="N85" s="182"/>
      <c r="O85" s="181"/>
      <c r="Q85" s="115"/>
      <c r="T85" s="116"/>
    </row>
    <row r="86" spans="2:20" s="114" customFormat="1" ht="12.75" x14ac:dyDescent="0.25">
      <c r="B86" s="110"/>
      <c r="C86" s="111"/>
      <c r="D86" s="112"/>
      <c r="E86" s="287"/>
      <c r="F86" s="288"/>
      <c r="G86" s="106"/>
      <c r="H86" s="56"/>
      <c r="I86" s="113"/>
      <c r="J86" s="253"/>
      <c r="K86" s="234"/>
      <c r="L86" s="218"/>
      <c r="M86" s="183">
        <f>+L86*K86</f>
        <v>0</v>
      </c>
      <c r="N86" s="182"/>
      <c r="O86" s="181"/>
      <c r="Q86" s="115"/>
      <c r="T86" s="116"/>
    </row>
    <row r="87" spans="2:20" s="102" customFormat="1" x14ac:dyDescent="0.25">
      <c r="B87" s="103"/>
      <c r="C87" s="104"/>
      <c r="D87" s="117">
        <v>206</v>
      </c>
      <c r="E87" s="39" t="str">
        <f>IF($O$1="D",Texte!$A45,IF($O$1="F",Texte!$B45,IF($O$1="I",Texte!$C45)))</f>
        <v>Schaltanlagen auf Spannungsebene MS</v>
      </c>
      <c r="F87" s="40"/>
      <c r="G87" s="106">
        <v>30</v>
      </c>
      <c r="H87" s="58"/>
      <c r="I87" s="119"/>
      <c r="J87" s="255"/>
      <c r="K87" s="236"/>
      <c r="L87" s="220"/>
      <c r="M87" s="184">
        <f>+SUMPRODUCT(K88:K90,L88:L90)</f>
        <v>0</v>
      </c>
      <c r="N87" s="180">
        <f>+SUM(N88:N90)</f>
        <v>0</v>
      </c>
      <c r="O87" s="184">
        <f>+SUM(O88:O90)</f>
        <v>0</v>
      </c>
      <c r="Q87" s="108">
        <f>+SUM(N87:O87)-M87</f>
        <v>0</v>
      </c>
      <c r="R87" s="108">
        <f>SUMPRODUCT(K88:K90,L88:L90)-SUM(M88:M90)</f>
        <v>0</v>
      </c>
      <c r="T87" s="109">
        <f>G87*N87</f>
        <v>0</v>
      </c>
    </row>
    <row r="88" spans="2:20" s="114" customFormat="1" ht="12.75" hidden="1" customHeight="1" x14ac:dyDescent="0.25">
      <c r="B88" s="110"/>
      <c r="C88" s="111"/>
      <c r="D88" s="112"/>
      <c r="E88" s="37"/>
      <c r="F88" s="38"/>
      <c r="G88" s="106"/>
      <c r="H88" s="56"/>
      <c r="I88" s="113"/>
      <c r="J88" s="253"/>
      <c r="K88" s="234"/>
      <c r="L88" s="218"/>
      <c r="M88" s="181">
        <f>+L88*K88</f>
        <v>0</v>
      </c>
      <c r="N88" s="182"/>
      <c r="O88" s="181"/>
      <c r="Q88" s="115"/>
      <c r="T88" s="116"/>
    </row>
    <row r="89" spans="2:20" s="114" customFormat="1" ht="12.75" x14ac:dyDescent="0.25">
      <c r="B89" s="110"/>
      <c r="C89" s="111"/>
      <c r="D89" s="112"/>
      <c r="E89" s="287"/>
      <c r="F89" s="288"/>
      <c r="G89" s="106"/>
      <c r="H89" s="56"/>
      <c r="I89" s="113"/>
      <c r="J89" s="253"/>
      <c r="K89" s="234"/>
      <c r="L89" s="218"/>
      <c r="M89" s="183">
        <f>+L89*K89</f>
        <v>0</v>
      </c>
      <c r="N89" s="182"/>
      <c r="O89" s="181"/>
      <c r="Q89" s="115"/>
      <c r="T89" s="116"/>
    </row>
    <row r="90" spans="2:20" s="114" customFormat="1" ht="12.75" x14ac:dyDescent="0.25">
      <c r="B90" s="110"/>
      <c r="C90" s="111"/>
      <c r="D90" s="112"/>
      <c r="E90" s="287"/>
      <c r="F90" s="288"/>
      <c r="G90" s="106"/>
      <c r="H90" s="56"/>
      <c r="I90" s="113"/>
      <c r="J90" s="253"/>
      <c r="K90" s="234"/>
      <c r="L90" s="218"/>
      <c r="M90" s="183">
        <f>+L90*K90</f>
        <v>0</v>
      </c>
      <c r="N90" s="182"/>
      <c r="O90" s="181"/>
      <c r="Q90" s="115"/>
      <c r="T90" s="116"/>
    </row>
    <row r="91" spans="2:20" s="102" customFormat="1" x14ac:dyDescent="0.25">
      <c r="B91" s="103"/>
      <c r="C91" s="104"/>
      <c r="D91" s="117">
        <v>207</v>
      </c>
      <c r="E91" s="39" t="str">
        <f>IF($O$1="D",Texte!$A46,IF($O$1="F",Texte!$B46,IF($O$1="I",Texte!$C46)))</f>
        <v>Eigenbedarfs- und Notstromanlagen</v>
      </c>
      <c r="F91" s="40"/>
      <c r="G91" s="106">
        <v>30</v>
      </c>
      <c r="H91" s="58"/>
      <c r="I91" s="119"/>
      <c r="J91" s="255"/>
      <c r="K91" s="236"/>
      <c r="L91" s="220"/>
      <c r="M91" s="184">
        <f>+SUMPRODUCT(K92:K94,L92:L94)</f>
        <v>0</v>
      </c>
      <c r="N91" s="180">
        <f>+SUM(N92:N94)</f>
        <v>0</v>
      </c>
      <c r="O91" s="184">
        <f>+SUM(O92:O94)</f>
        <v>0</v>
      </c>
      <c r="Q91" s="108">
        <f>+SUM(N91:O91)-M91</f>
        <v>0</v>
      </c>
      <c r="R91" s="108">
        <f>SUMPRODUCT(K92:K94,L92:L94)-SUM(M92:M94)</f>
        <v>0</v>
      </c>
      <c r="T91" s="109">
        <f>G91*N91</f>
        <v>0</v>
      </c>
    </row>
    <row r="92" spans="2:20" s="114" customFormat="1" ht="12.75" hidden="1" customHeight="1" x14ac:dyDescent="0.25">
      <c r="B92" s="110"/>
      <c r="C92" s="111"/>
      <c r="D92" s="112"/>
      <c r="E92" s="37"/>
      <c r="F92" s="38"/>
      <c r="G92" s="106"/>
      <c r="H92" s="56"/>
      <c r="I92" s="113"/>
      <c r="J92" s="253"/>
      <c r="K92" s="234"/>
      <c r="L92" s="218"/>
      <c r="M92" s="181">
        <f>+L92*K92</f>
        <v>0</v>
      </c>
      <c r="N92" s="182"/>
      <c r="O92" s="181"/>
      <c r="Q92" s="115"/>
      <c r="T92" s="116"/>
    </row>
    <row r="93" spans="2:20" s="114" customFormat="1" ht="12.75" x14ac:dyDescent="0.25">
      <c r="B93" s="110"/>
      <c r="C93" s="111"/>
      <c r="D93" s="112"/>
      <c r="E93" s="287"/>
      <c r="F93" s="288"/>
      <c r="G93" s="106"/>
      <c r="H93" s="56"/>
      <c r="I93" s="113"/>
      <c r="J93" s="253"/>
      <c r="K93" s="234"/>
      <c r="L93" s="218"/>
      <c r="M93" s="183">
        <f>+L93*K93</f>
        <v>0</v>
      </c>
      <c r="N93" s="182"/>
      <c r="O93" s="181"/>
      <c r="Q93" s="115"/>
      <c r="T93" s="116"/>
    </row>
    <row r="94" spans="2:20" s="114" customFormat="1" ht="12.75" x14ac:dyDescent="0.25">
      <c r="B94" s="110"/>
      <c r="C94" s="111"/>
      <c r="D94" s="112"/>
      <c r="E94" s="287"/>
      <c r="F94" s="288"/>
      <c r="G94" s="106"/>
      <c r="H94" s="56"/>
      <c r="I94" s="113"/>
      <c r="J94" s="253"/>
      <c r="K94" s="234"/>
      <c r="L94" s="218"/>
      <c r="M94" s="183">
        <f>+L94*K94</f>
        <v>0</v>
      </c>
      <c r="N94" s="182"/>
      <c r="O94" s="181"/>
      <c r="Q94" s="115"/>
      <c r="T94" s="116"/>
    </row>
    <row r="95" spans="2:20" s="102" customFormat="1" x14ac:dyDescent="0.25">
      <c r="B95" s="103"/>
      <c r="C95" s="104"/>
      <c r="D95" s="117">
        <v>208</v>
      </c>
      <c r="E95" s="39" t="str">
        <f>IF($O$1="D",Texte!$A47,IF($O$1="F",Texte!$B47,IF($O$1="I",Texte!$C47)))</f>
        <v>Elektrische Schutzeinrichtungen</v>
      </c>
      <c r="F95" s="40"/>
      <c r="G95" s="106">
        <v>20</v>
      </c>
      <c r="H95" s="58"/>
      <c r="I95" s="119"/>
      <c r="J95" s="255"/>
      <c r="K95" s="236"/>
      <c r="L95" s="220"/>
      <c r="M95" s="184">
        <f>+SUMPRODUCT(K96:K98,L96:L98)</f>
        <v>0</v>
      </c>
      <c r="N95" s="180">
        <f>+SUM(N96:N98)</f>
        <v>0</v>
      </c>
      <c r="O95" s="184">
        <f>+SUM(O96:O98)</f>
        <v>0</v>
      </c>
      <c r="Q95" s="108">
        <f>+SUM(N95:O95)-M95</f>
        <v>0</v>
      </c>
      <c r="R95" s="108">
        <f>SUMPRODUCT(K96:K98,L96:L98)-SUM(M96:M98)</f>
        <v>0</v>
      </c>
      <c r="T95" s="109">
        <f>G95*N95</f>
        <v>0</v>
      </c>
    </row>
    <row r="96" spans="2:20" s="114" customFormat="1" ht="12.75" hidden="1" customHeight="1" x14ac:dyDescent="0.25">
      <c r="B96" s="110"/>
      <c r="C96" s="111"/>
      <c r="D96" s="112"/>
      <c r="E96" s="37"/>
      <c r="F96" s="38"/>
      <c r="G96" s="106"/>
      <c r="H96" s="56"/>
      <c r="I96" s="113"/>
      <c r="J96" s="253"/>
      <c r="K96" s="234"/>
      <c r="L96" s="218"/>
      <c r="M96" s="181">
        <f>+L96*K96</f>
        <v>0</v>
      </c>
      <c r="N96" s="182"/>
      <c r="O96" s="181"/>
      <c r="Q96" s="115"/>
      <c r="T96" s="116"/>
    </row>
    <row r="97" spans="2:20" s="114" customFormat="1" ht="12.75" x14ac:dyDescent="0.25">
      <c r="B97" s="110"/>
      <c r="C97" s="111"/>
      <c r="D97" s="112"/>
      <c r="E97" s="287"/>
      <c r="F97" s="288"/>
      <c r="G97" s="106"/>
      <c r="H97" s="56"/>
      <c r="I97" s="113"/>
      <c r="J97" s="253"/>
      <c r="K97" s="234"/>
      <c r="L97" s="218"/>
      <c r="M97" s="183">
        <f>+L97*K97</f>
        <v>0</v>
      </c>
      <c r="N97" s="182"/>
      <c r="O97" s="181"/>
      <c r="Q97" s="115"/>
      <c r="T97" s="116"/>
    </row>
    <row r="98" spans="2:20" s="114" customFormat="1" ht="12.75" x14ac:dyDescent="0.25">
      <c r="B98" s="110"/>
      <c r="C98" s="111"/>
      <c r="D98" s="112"/>
      <c r="E98" s="287"/>
      <c r="F98" s="288"/>
      <c r="G98" s="106"/>
      <c r="H98" s="56"/>
      <c r="I98" s="113"/>
      <c r="J98" s="253"/>
      <c r="K98" s="234"/>
      <c r="L98" s="218"/>
      <c r="M98" s="183">
        <f>+L98*K98</f>
        <v>0</v>
      </c>
      <c r="N98" s="182"/>
      <c r="O98" s="181"/>
      <c r="Q98" s="115"/>
      <c r="T98" s="116"/>
    </row>
    <row r="99" spans="2:20" s="124" customFormat="1" ht="4.9000000000000004" customHeight="1" x14ac:dyDescent="0.25">
      <c r="B99" s="120"/>
      <c r="C99" s="121"/>
      <c r="D99" s="131"/>
      <c r="E99" s="198"/>
      <c r="F99" s="199"/>
      <c r="G99" s="29"/>
      <c r="H99" s="59"/>
      <c r="I99" s="132"/>
      <c r="J99" s="257"/>
      <c r="K99" s="238"/>
      <c r="L99" s="222"/>
      <c r="M99" s="185"/>
      <c r="N99" s="186"/>
      <c r="O99" s="185"/>
      <c r="Q99" s="125"/>
      <c r="T99" s="126"/>
    </row>
    <row r="100" spans="2:20" x14ac:dyDescent="0.25">
      <c r="B100" s="127"/>
      <c r="C100" s="128"/>
      <c r="D100" s="129">
        <v>209</v>
      </c>
      <c r="E100" s="287" t="s">
        <v>2</v>
      </c>
      <c r="F100" s="288"/>
      <c r="G100" s="130"/>
      <c r="H100" s="58"/>
      <c r="I100" s="118"/>
      <c r="J100" s="254"/>
      <c r="K100" s="235"/>
      <c r="L100" s="219"/>
      <c r="M100" s="184">
        <f>+SUMPRODUCT(K101:K103,L101:L103)</f>
        <v>0</v>
      </c>
      <c r="N100" s="180">
        <f>+SUM(N101:N103)</f>
        <v>0</v>
      </c>
      <c r="O100" s="184">
        <f>+SUM(O101:O103)</f>
        <v>0</v>
      </c>
      <c r="Q100" s="88">
        <f>+SUM(N100:O100)-M100</f>
        <v>0</v>
      </c>
      <c r="R100" s="88">
        <f>SUMPRODUCT(K101:K103,L101:L103)-SUM(M101:M103)</f>
        <v>0</v>
      </c>
      <c r="T100" s="109">
        <f>G100*N100</f>
        <v>0</v>
      </c>
    </row>
    <row r="101" spans="2:20" s="114" customFormat="1" ht="12" hidden="1" customHeight="1" x14ac:dyDescent="0.25">
      <c r="B101" s="110"/>
      <c r="C101" s="111"/>
      <c r="D101" s="112"/>
      <c r="E101" s="287"/>
      <c r="F101" s="288"/>
      <c r="G101" s="28"/>
      <c r="H101" s="56"/>
      <c r="I101" s="113"/>
      <c r="J101" s="253"/>
      <c r="K101" s="234"/>
      <c r="L101" s="218"/>
      <c r="M101" s="181">
        <f>+L101*K101</f>
        <v>0</v>
      </c>
      <c r="N101" s="182"/>
      <c r="O101" s="181"/>
      <c r="Q101" s="115"/>
      <c r="T101" s="116"/>
    </row>
    <row r="102" spans="2:20" s="114" customFormat="1" ht="12.75" x14ac:dyDescent="0.25">
      <c r="B102" s="110"/>
      <c r="C102" s="111"/>
      <c r="D102" s="112"/>
      <c r="E102" s="287"/>
      <c r="F102" s="288"/>
      <c r="G102" s="106"/>
      <c r="H102" s="56"/>
      <c r="I102" s="113"/>
      <c r="J102" s="253"/>
      <c r="K102" s="234"/>
      <c r="L102" s="218"/>
      <c r="M102" s="183">
        <f>+L102*K102</f>
        <v>0</v>
      </c>
      <c r="N102" s="182"/>
      <c r="O102" s="181"/>
      <c r="Q102" s="115"/>
      <c r="T102" s="116"/>
    </row>
    <row r="103" spans="2:20" s="114" customFormat="1" ht="12.75" x14ac:dyDescent="0.25">
      <c r="B103" s="110"/>
      <c r="C103" s="111"/>
      <c r="D103" s="112"/>
      <c r="E103" s="287"/>
      <c r="F103" s="288"/>
      <c r="G103" s="106"/>
      <c r="H103" s="56"/>
      <c r="I103" s="113"/>
      <c r="J103" s="253"/>
      <c r="K103" s="234"/>
      <c r="L103" s="218"/>
      <c r="M103" s="183">
        <f>+L103*K103</f>
        <v>0</v>
      </c>
      <c r="N103" s="182"/>
      <c r="O103" s="181"/>
      <c r="Q103" s="115"/>
      <c r="T103" s="116"/>
    </row>
    <row r="104" spans="2:20" s="124" customFormat="1" ht="4.9000000000000004" customHeight="1" x14ac:dyDescent="0.25">
      <c r="B104" s="120"/>
      <c r="C104" s="121"/>
      <c r="D104" s="131"/>
      <c r="E104" s="198"/>
      <c r="F104" s="199"/>
      <c r="G104" s="29"/>
      <c r="H104" s="59"/>
      <c r="I104" s="132"/>
      <c r="J104" s="257"/>
      <c r="K104" s="238"/>
      <c r="L104" s="222"/>
      <c r="M104" s="185"/>
      <c r="N104" s="186"/>
      <c r="O104" s="185"/>
      <c r="Q104" s="125"/>
      <c r="T104" s="126"/>
    </row>
    <row r="105" spans="2:20" x14ac:dyDescent="0.25">
      <c r="B105" s="127"/>
      <c r="C105" s="128"/>
      <c r="D105" s="129">
        <v>210</v>
      </c>
      <c r="E105" s="287" t="s">
        <v>2</v>
      </c>
      <c r="F105" s="288"/>
      <c r="G105" s="130"/>
      <c r="H105" s="58"/>
      <c r="I105" s="118"/>
      <c r="J105" s="254"/>
      <c r="K105" s="235"/>
      <c r="L105" s="219"/>
      <c r="M105" s="184">
        <f>+SUMPRODUCT(K106:K108,L106:L108)</f>
        <v>0</v>
      </c>
      <c r="N105" s="180">
        <f>+SUM(N106:N108)</f>
        <v>0</v>
      </c>
      <c r="O105" s="184">
        <f>+SUM(O106:O108)</f>
        <v>0</v>
      </c>
      <c r="Q105" s="88">
        <f>+SUM(N105:O105)-M105</f>
        <v>0</v>
      </c>
      <c r="R105" s="88">
        <f>SUMPRODUCT(K106:K108,L106:L108)-SUM(M106:M108)</f>
        <v>0</v>
      </c>
      <c r="T105" s="109">
        <f>G105*N105</f>
        <v>0</v>
      </c>
    </row>
    <row r="106" spans="2:20" s="114" customFormat="1" ht="12" hidden="1" customHeight="1" x14ac:dyDescent="0.25">
      <c r="B106" s="110"/>
      <c r="C106" s="111"/>
      <c r="D106" s="112"/>
      <c r="E106" s="287"/>
      <c r="F106" s="288"/>
      <c r="G106" s="28"/>
      <c r="H106" s="56"/>
      <c r="I106" s="113"/>
      <c r="J106" s="253"/>
      <c r="K106" s="234"/>
      <c r="L106" s="218"/>
      <c r="M106" s="181">
        <f>+L106*K106</f>
        <v>0</v>
      </c>
      <c r="N106" s="182"/>
      <c r="O106" s="181"/>
      <c r="Q106" s="115"/>
      <c r="T106" s="116"/>
    </row>
    <row r="107" spans="2:20" s="114" customFormat="1" ht="12.75" x14ac:dyDescent="0.25">
      <c r="B107" s="110"/>
      <c r="C107" s="111"/>
      <c r="D107" s="112"/>
      <c r="E107" s="287"/>
      <c r="F107" s="288"/>
      <c r="G107" s="106"/>
      <c r="H107" s="56"/>
      <c r="I107" s="113"/>
      <c r="J107" s="253"/>
      <c r="K107" s="234"/>
      <c r="L107" s="218"/>
      <c r="M107" s="183">
        <f>+L107*K107</f>
        <v>0</v>
      </c>
      <c r="N107" s="182"/>
      <c r="O107" s="181"/>
      <c r="Q107" s="115"/>
      <c r="T107" s="116"/>
    </row>
    <row r="108" spans="2:20" s="114" customFormat="1" ht="12.75" x14ac:dyDescent="0.25">
      <c r="B108" s="110"/>
      <c r="C108" s="111"/>
      <c r="D108" s="112"/>
      <c r="E108" s="287"/>
      <c r="F108" s="288"/>
      <c r="G108" s="106"/>
      <c r="H108" s="56"/>
      <c r="I108" s="113"/>
      <c r="J108" s="253"/>
      <c r="K108" s="234"/>
      <c r="L108" s="218"/>
      <c r="M108" s="183">
        <f>+L108*K108</f>
        <v>0</v>
      </c>
      <c r="N108" s="182"/>
      <c r="O108" s="181"/>
      <c r="Q108" s="115"/>
      <c r="T108" s="116"/>
    </row>
    <row r="109" spans="2:20" s="124" customFormat="1" ht="4.9000000000000004" customHeight="1" x14ac:dyDescent="0.25">
      <c r="B109" s="120"/>
      <c r="C109" s="121"/>
      <c r="D109" s="131"/>
      <c r="E109" s="198"/>
      <c r="F109" s="199"/>
      <c r="G109" s="29"/>
      <c r="H109" s="59"/>
      <c r="I109" s="132"/>
      <c r="J109" s="257"/>
      <c r="K109" s="238"/>
      <c r="L109" s="222"/>
      <c r="M109" s="185"/>
      <c r="N109" s="186"/>
      <c r="O109" s="185"/>
      <c r="Q109" s="125"/>
      <c r="T109" s="126"/>
    </row>
    <row r="110" spans="2:20" x14ac:dyDescent="0.25">
      <c r="B110" s="127"/>
      <c r="C110" s="128"/>
      <c r="D110" s="129">
        <v>211</v>
      </c>
      <c r="E110" s="287" t="s">
        <v>2</v>
      </c>
      <c r="F110" s="288"/>
      <c r="G110" s="130"/>
      <c r="H110" s="58"/>
      <c r="I110" s="118"/>
      <c r="J110" s="254"/>
      <c r="K110" s="235"/>
      <c r="L110" s="219"/>
      <c r="M110" s="184">
        <f>+SUMPRODUCT(K111:K113,L111:L113)</f>
        <v>0</v>
      </c>
      <c r="N110" s="180">
        <f>+SUM(N111:N113)</f>
        <v>0</v>
      </c>
      <c r="O110" s="184">
        <f>+SUM(O111:O113)</f>
        <v>0</v>
      </c>
      <c r="Q110" s="88">
        <f>+SUM(N110:O110)-M110</f>
        <v>0</v>
      </c>
      <c r="R110" s="88">
        <f>SUMPRODUCT(K111:K113,L111:L113)-SUM(M111:M113)</f>
        <v>0</v>
      </c>
      <c r="T110" s="109">
        <f>G110*N110</f>
        <v>0</v>
      </c>
    </row>
    <row r="111" spans="2:20" s="114" customFormat="1" ht="12" hidden="1" customHeight="1" x14ac:dyDescent="0.25">
      <c r="B111" s="110"/>
      <c r="C111" s="111"/>
      <c r="D111" s="112"/>
      <c r="E111" s="287"/>
      <c r="F111" s="288"/>
      <c r="G111" s="28"/>
      <c r="H111" s="56"/>
      <c r="I111" s="113"/>
      <c r="J111" s="253"/>
      <c r="K111" s="234"/>
      <c r="L111" s="218"/>
      <c r="M111" s="181">
        <f>+L111*K111</f>
        <v>0</v>
      </c>
      <c r="N111" s="182"/>
      <c r="O111" s="181"/>
      <c r="Q111" s="115"/>
      <c r="T111" s="116"/>
    </row>
    <row r="112" spans="2:20" s="114" customFormat="1" ht="12.75" x14ac:dyDescent="0.25">
      <c r="B112" s="110"/>
      <c r="C112" s="111"/>
      <c r="D112" s="112"/>
      <c r="E112" s="287"/>
      <c r="F112" s="288"/>
      <c r="G112" s="106"/>
      <c r="H112" s="56"/>
      <c r="I112" s="113"/>
      <c r="J112" s="253"/>
      <c r="K112" s="234"/>
      <c r="L112" s="218"/>
      <c r="M112" s="183">
        <f>+L112*K112</f>
        <v>0</v>
      </c>
      <c r="N112" s="182"/>
      <c r="O112" s="181"/>
      <c r="Q112" s="115"/>
      <c r="T112" s="116"/>
    </row>
    <row r="113" spans="2:20" s="114" customFormat="1" ht="12.75" x14ac:dyDescent="0.25">
      <c r="B113" s="110"/>
      <c r="C113" s="111"/>
      <c r="D113" s="133"/>
      <c r="E113" s="287"/>
      <c r="F113" s="288"/>
      <c r="G113" s="106"/>
      <c r="H113" s="60"/>
      <c r="I113" s="134"/>
      <c r="J113" s="258"/>
      <c r="K113" s="239"/>
      <c r="L113" s="223"/>
      <c r="M113" s="183">
        <f>+L113*K113</f>
        <v>0</v>
      </c>
      <c r="N113" s="187"/>
      <c r="O113" s="188"/>
      <c r="Q113" s="115"/>
      <c r="T113" s="116"/>
    </row>
    <row r="114" spans="2:20" s="90" customFormat="1" ht="15" x14ac:dyDescent="0.25">
      <c r="B114" s="97"/>
      <c r="C114" s="98">
        <v>30</v>
      </c>
      <c r="D114" s="98" t="str">
        <f>IF($O$1="D",Texte!$A48,IF($O$1="F",Texte!$B48,IF($O$1="I",Texte!$C48)))</f>
        <v>Betriebsgebäude</v>
      </c>
      <c r="E114" s="99"/>
      <c r="F114" s="100"/>
      <c r="G114" s="169"/>
      <c r="H114" s="54"/>
      <c r="I114" s="101"/>
      <c r="J114" s="251"/>
      <c r="K114" s="232"/>
      <c r="L114" s="216"/>
      <c r="M114" s="178">
        <f>+M115+M119+M123+M127+M132+M137+M142</f>
        <v>0</v>
      </c>
      <c r="N114" s="178">
        <f t="shared" ref="N114:O114" si="2">+N115+N119+N123+N127+N132+N137+N142</f>
        <v>0</v>
      </c>
      <c r="O114" s="178">
        <f t="shared" si="2"/>
        <v>0</v>
      </c>
      <c r="Q114" s="88">
        <f>+SUM(N114:O114)-M114</f>
        <v>0</v>
      </c>
      <c r="T114" s="96"/>
    </row>
    <row r="115" spans="2:20" s="102" customFormat="1" x14ac:dyDescent="0.25">
      <c r="B115" s="103"/>
      <c r="C115" s="104"/>
      <c r="D115" s="105">
        <v>300</v>
      </c>
      <c r="E115" s="35" t="str">
        <f>IF($O$1="D",Texte!$A49,IF($O$1="F",Texte!$B49,IF($O$1="I",Texte!$C49)))</f>
        <v>Fundamente</v>
      </c>
      <c r="F115" s="36"/>
      <c r="G115" s="106">
        <v>80</v>
      </c>
      <c r="H115" s="55"/>
      <c r="I115" s="137"/>
      <c r="J115" s="259"/>
      <c r="K115" s="240"/>
      <c r="L115" s="224"/>
      <c r="M115" s="184">
        <f>+SUMPRODUCT(K116:K118,L116:L118)</f>
        <v>0</v>
      </c>
      <c r="N115" s="180">
        <f>+SUM(N116:N118)</f>
        <v>0</v>
      </c>
      <c r="O115" s="184">
        <f>+SUM(O116:O118)</f>
        <v>0</v>
      </c>
      <c r="Q115" s="108">
        <f>+SUM(N115:O115)-M115</f>
        <v>0</v>
      </c>
      <c r="R115" s="108">
        <f>SUMPRODUCT(K116:K118,L116:L118)-SUM(M116:M118)</f>
        <v>0</v>
      </c>
      <c r="T115" s="109">
        <f>G115*N115</f>
        <v>0</v>
      </c>
    </row>
    <row r="116" spans="2:20" s="114" customFormat="1" ht="12.75" hidden="1" customHeight="1" x14ac:dyDescent="0.25">
      <c r="B116" s="110"/>
      <c r="C116" s="111"/>
      <c r="D116" s="112"/>
      <c r="E116" s="37"/>
      <c r="F116" s="38"/>
      <c r="G116" s="106"/>
      <c r="H116" s="56"/>
      <c r="I116" s="113"/>
      <c r="J116" s="253"/>
      <c r="K116" s="234"/>
      <c r="L116" s="218"/>
      <c r="M116" s="181">
        <f>+L116*K116</f>
        <v>0</v>
      </c>
      <c r="N116" s="182"/>
      <c r="O116" s="181"/>
      <c r="Q116" s="115"/>
      <c r="R116" s="88"/>
      <c r="T116" s="116"/>
    </row>
    <row r="117" spans="2:20" s="114" customFormat="1" ht="12.75" x14ac:dyDescent="0.25">
      <c r="B117" s="110"/>
      <c r="C117" s="111"/>
      <c r="D117" s="112"/>
      <c r="E117" s="287"/>
      <c r="F117" s="288"/>
      <c r="G117" s="106"/>
      <c r="H117" s="56"/>
      <c r="I117" s="113"/>
      <c r="J117" s="253"/>
      <c r="K117" s="234"/>
      <c r="L117" s="218"/>
      <c r="M117" s="183">
        <f>+L117*K117</f>
        <v>0</v>
      </c>
      <c r="N117" s="182"/>
      <c r="O117" s="181"/>
      <c r="Q117" s="115"/>
      <c r="T117" s="116"/>
    </row>
    <row r="118" spans="2:20" s="114" customFormat="1" ht="12.75" x14ac:dyDescent="0.25">
      <c r="B118" s="110"/>
      <c r="C118" s="111"/>
      <c r="D118" s="112"/>
      <c r="E118" s="287"/>
      <c r="F118" s="288"/>
      <c r="G118" s="106"/>
      <c r="H118" s="56"/>
      <c r="I118" s="113"/>
      <c r="J118" s="253"/>
      <c r="K118" s="234"/>
      <c r="L118" s="218"/>
      <c r="M118" s="183">
        <f>+L118*K118</f>
        <v>0</v>
      </c>
      <c r="N118" s="182"/>
      <c r="O118" s="181"/>
      <c r="Q118" s="115"/>
      <c r="T118" s="116"/>
    </row>
    <row r="119" spans="2:20" s="102" customFormat="1" x14ac:dyDescent="0.25">
      <c r="B119" s="103"/>
      <c r="C119" s="104"/>
      <c r="D119" s="117">
        <v>301</v>
      </c>
      <c r="E119" s="39" t="str">
        <f>IF($O$1="D",Texte!$A50,IF($O$1="F",Texte!$B50,IF($O$1="I",Texte!$C50)))</f>
        <v>Gebäude</v>
      </c>
      <c r="F119" s="40"/>
      <c r="G119" s="106">
        <v>40</v>
      </c>
      <c r="H119" s="58"/>
      <c r="I119" s="119"/>
      <c r="J119" s="255"/>
      <c r="K119" s="236"/>
      <c r="L119" s="220"/>
      <c r="M119" s="184">
        <f>+SUMPRODUCT(K120:K122,L120:L122)</f>
        <v>0</v>
      </c>
      <c r="N119" s="180">
        <f>+SUM(N120:N122)</f>
        <v>0</v>
      </c>
      <c r="O119" s="184">
        <f>+SUM(O120:O122)</f>
        <v>0</v>
      </c>
      <c r="Q119" s="108">
        <f>+SUM(N119:O119)-M119</f>
        <v>0</v>
      </c>
      <c r="R119" s="108">
        <f>SUMPRODUCT(K120:K122,L120:L122)-SUM(M120:M122)</f>
        <v>0</v>
      </c>
      <c r="T119" s="109">
        <f>G119*N119</f>
        <v>0</v>
      </c>
    </row>
    <row r="120" spans="2:20" s="114" customFormat="1" ht="12.75" hidden="1" customHeight="1" x14ac:dyDescent="0.25">
      <c r="B120" s="110"/>
      <c r="C120" s="111"/>
      <c r="D120" s="112"/>
      <c r="E120" s="37"/>
      <c r="F120" s="38"/>
      <c r="G120" s="106"/>
      <c r="H120" s="56"/>
      <c r="I120" s="113"/>
      <c r="J120" s="253"/>
      <c r="K120" s="234"/>
      <c r="L120" s="218"/>
      <c r="M120" s="181">
        <f>+L120*K120</f>
        <v>0</v>
      </c>
      <c r="N120" s="182"/>
      <c r="O120" s="181"/>
      <c r="Q120" s="115"/>
      <c r="T120" s="116"/>
    </row>
    <row r="121" spans="2:20" s="114" customFormat="1" ht="12.75" x14ac:dyDescent="0.25">
      <c r="B121" s="110"/>
      <c r="C121" s="111"/>
      <c r="D121" s="112"/>
      <c r="E121" s="287"/>
      <c r="F121" s="288"/>
      <c r="G121" s="106"/>
      <c r="H121" s="56"/>
      <c r="I121" s="113"/>
      <c r="J121" s="253"/>
      <c r="K121" s="234"/>
      <c r="L121" s="218"/>
      <c r="M121" s="183">
        <f>+L121*K121</f>
        <v>0</v>
      </c>
      <c r="N121" s="182"/>
      <c r="O121" s="181"/>
      <c r="Q121" s="115"/>
      <c r="T121" s="116"/>
    </row>
    <row r="122" spans="2:20" s="114" customFormat="1" ht="12.75" x14ac:dyDescent="0.25">
      <c r="B122" s="110"/>
      <c r="C122" s="111"/>
      <c r="D122" s="112"/>
      <c r="E122" s="287"/>
      <c r="F122" s="288"/>
      <c r="G122" s="106"/>
      <c r="H122" s="56"/>
      <c r="I122" s="113"/>
      <c r="J122" s="253"/>
      <c r="K122" s="234"/>
      <c r="L122" s="218"/>
      <c r="M122" s="183">
        <f>+L122*K122</f>
        <v>0</v>
      </c>
      <c r="N122" s="182"/>
      <c r="O122" s="181"/>
      <c r="Q122" s="115"/>
      <c r="T122" s="116"/>
    </row>
    <row r="123" spans="2:20" s="102" customFormat="1" x14ac:dyDescent="0.25">
      <c r="B123" s="103"/>
      <c r="C123" s="104"/>
      <c r="D123" s="117">
        <v>302</v>
      </c>
      <c r="E123" s="39" t="str">
        <f>IF($O$1="D",Texte!$A51,IF($O$1="F",Texte!$B51,IF($O$1="I",Texte!$C51)))</f>
        <v xml:space="preserve">Installationen (Elektro- und Gebäudetechnik) </v>
      </c>
      <c r="F123" s="40"/>
      <c r="G123" s="106">
        <v>30</v>
      </c>
      <c r="H123" s="58"/>
      <c r="I123" s="119"/>
      <c r="J123" s="255"/>
      <c r="K123" s="236"/>
      <c r="L123" s="220"/>
      <c r="M123" s="184">
        <f>+SUMPRODUCT(K124:K126,L124:L126)</f>
        <v>0</v>
      </c>
      <c r="N123" s="180">
        <f>+SUM(N124:N126)</f>
        <v>0</v>
      </c>
      <c r="O123" s="184">
        <f>+SUM(O124:O126)</f>
        <v>0</v>
      </c>
      <c r="Q123" s="108">
        <f>+SUM(N123:O123)-M123</f>
        <v>0</v>
      </c>
      <c r="R123" s="108">
        <f>SUMPRODUCT(K124:K126,L124:L126)-SUM(M124:M126)</f>
        <v>0</v>
      </c>
      <c r="T123" s="109">
        <f>G123*N123</f>
        <v>0</v>
      </c>
    </row>
    <row r="124" spans="2:20" s="114" customFormat="1" ht="12.75" hidden="1" customHeight="1" x14ac:dyDescent="0.25">
      <c r="B124" s="110"/>
      <c r="C124" s="111"/>
      <c r="D124" s="112"/>
      <c r="E124" s="37"/>
      <c r="F124" s="38"/>
      <c r="G124" s="106"/>
      <c r="H124" s="56"/>
      <c r="I124" s="113"/>
      <c r="J124" s="253"/>
      <c r="K124" s="234"/>
      <c r="L124" s="218"/>
      <c r="M124" s="181">
        <f>+L124*K124</f>
        <v>0</v>
      </c>
      <c r="N124" s="182"/>
      <c r="O124" s="181"/>
      <c r="Q124" s="115"/>
      <c r="T124" s="116"/>
    </row>
    <row r="125" spans="2:20" s="114" customFormat="1" ht="12.75" x14ac:dyDescent="0.25">
      <c r="B125" s="110"/>
      <c r="C125" s="111"/>
      <c r="D125" s="112"/>
      <c r="E125" s="287"/>
      <c r="F125" s="288"/>
      <c r="G125" s="106"/>
      <c r="H125" s="56"/>
      <c r="I125" s="113"/>
      <c r="J125" s="253"/>
      <c r="K125" s="234"/>
      <c r="L125" s="218"/>
      <c r="M125" s="183">
        <f>+L125*K125</f>
        <v>0</v>
      </c>
      <c r="N125" s="182"/>
      <c r="O125" s="181"/>
      <c r="Q125" s="115"/>
      <c r="T125" s="116"/>
    </row>
    <row r="126" spans="2:20" s="114" customFormat="1" ht="12.75" x14ac:dyDescent="0.25">
      <c r="B126" s="110"/>
      <c r="C126" s="111"/>
      <c r="D126" s="112"/>
      <c r="E126" s="287"/>
      <c r="F126" s="288"/>
      <c r="G126" s="106"/>
      <c r="H126" s="56"/>
      <c r="I126" s="113"/>
      <c r="J126" s="253"/>
      <c r="K126" s="234"/>
      <c r="L126" s="218"/>
      <c r="M126" s="183">
        <f>+L126*K126</f>
        <v>0</v>
      </c>
      <c r="N126" s="182"/>
      <c r="O126" s="181"/>
      <c r="Q126" s="115"/>
      <c r="T126" s="116"/>
    </row>
    <row r="127" spans="2:20" s="102" customFormat="1" x14ac:dyDescent="0.25">
      <c r="B127" s="103"/>
      <c r="C127" s="104"/>
      <c r="D127" s="117">
        <v>303</v>
      </c>
      <c r="E127" s="39" t="str">
        <f>IF($O$1="D",Texte!$A52,IF($O$1="F",Texte!$B52,IF($O$1="I",Texte!$C52)))</f>
        <v>Fernmelde- und Informationstechnik</v>
      </c>
      <c r="F127" s="40"/>
      <c r="G127" s="106">
        <v>15</v>
      </c>
      <c r="H127" s="58"/>
      <c r="I127" s="119"/>
      <c r="J127" s="255"/>
      <c r="K127" s="236"/>
      <c r="L127" s="220"/>
      <c r="M127" s="184">
        <f>+SUMPRODUCT(K128:K130,L128:L130)</f>
        <v>0</v>
      </c>
      <c r="N127" s="180">
        <f>+SUM(N128:N130)</f>
        <v>0</v>
      </c>
      <c r="O127" s="184">
        <f>+SUM(O128:O130)</f>
        <v>0</v>
      </c>
      <c r="Q127" s="108">
        <f>+SUM(N127:O127)-M127</f>
        <v>0</v>
      </c>
      <c r="R127" s="108">
        <f>SUMPRODUCT(K128:K130,L128:L130)-SUM(M128:M130)</f>
        <v>0</v>
      </c>
      <c r="T127" s="109">
        <f>G127*N127</f>
        <v>0</v>
      </c>
    </row>
    <row r="128" spans="2:20" s="114" customFormat="1" ht="12.75" hidden="1" customHeight="1" x14ac:dyDescent="0.25">
      <c r="B128" s="110"/>
      <c r="C128" s="111"/>
      <c r="D128" s="112"/>
      <c r="E128" s="37"/>
      <c r="F128" s="38"/>
      <c r="G128" s="106"/>
      <c r="H128" s="56"/>
      <c r="I128" s="113"/>
      <c r="J128" s="253"/>
      <c r="K128" s="234"/>
      <c r="L128" s="218"/>
      <c r="M128" s="181">
        <f>+L128*K128</f>
        <v>0</v>
      </c>
      <c r="N128" s="182"/>
      <c r="O128" s="181"/>
      <c r="Q128" s="115"/>
      <c r="T128" s="116"/>
    </row>
    <row r="129" spans="2:20" s="114" customFormat="1" ht="12.75" x14ac:dyDescent="0.25">
      <c r="B129" s="110"/>
      <c r="C129" s="111"/>
      <c r="D129" s="112"/>
      <c r="E129" s="287"/>
      <c r="F129" s="288"/>
      <c r="G129" s="106"/>
      <c r="H129" s="56"/>
      <c r="I129" s="113"/>
      <c r="J129" s="253"/>
      <c r="K129" s="234"/>
      <c r="L129" s="218"/>
      <c r="M129" s="183">
        <f>+L129*K129</f>
        <v>0</v>
      </c>
      <c r="N129" s="182"/>
      <c r="O129" s="181"/>
      <c r="Q129" s="115"/>
      <c r="T129" s="116"/>
    </row>
    <row r="130" spans="2:20" s="114" customFormat="1" ht="12.75" x14ac:dyDescent="0.25">
      <c r="B130" s="110"/>
      <c r="C130" s="111"/>
      <c r="D130" s="112"/>
      <c r="E130" s="287"/>
      <c r="F130" s="288"/>
      <c r="G130" s="106"/>
      <c r="H130" s="56"/>
      <c r="I130" s="113"/>
      <c r="J130" s="253"/>
      <c r="K130" s="234"/>
      <c r="L130" s="218"/>
      <c r="M130" s="183">
        <f>+L130*K130</f>
        <v>0</v>
      </c>
      <c r="N130" s="182"/>
      <c r="O130" s="181"/>
      <c r="Q130" s="115"/>
      <c r="T130" s="116"/>
    </row>
    <row r="131" spans="2:20" s="124" customFormat="1" ht="4.9000000000000004" customHeight="1" x14ac:dyDescent="0.25">
      <c r="B131" s="120"/>
      <c r="C131" s="121"/>
      <c r="D131" s="131"/>
      <c r="E131" s="198"/>
      <c r="F131" s="199"/>
      <c r="G131" s="106"/>
      <c r="H131" s="59"/>
      <c r="I131" s="132"/>
      <c r="J131" s="257"/>
      <c r="K131" s="238"/>
      <c r="L131" s="222"/>
      <c r="M131" s="185"/>
      <c r="N131" s="186"/>
      <c r="O131" s="185"/>
      <c r="Q131" s="125"/>
      <c r="T131" s="126"/>
    </row>
    <row r="132" spans="2:20" x14ac:dyDescent="0.25">
      <c r="B132" s="127"/>
      <c r="C132" s="128"/>
      <c r="D132" s="129">
        <v>304</v>
      </c>
      <c r="E132" s="287" t="s">
        <v>2</v>
      </c>
      <c r="F132" s="288"/>
      <c r="G132" s="28"/>
      <c r="H132" s="58"/>
      <c r="I132" s="118"/>
      <c r="J132" s="254"/>
      <c r="K132" s="235"/>
      <c r="L132" s="219"/>
      <c r="M132" s="184">
        <f>+SUMPRODUCT(K133:K135,L133:L135)</f>
        <v>0</v>
      </c>
      <c r="N132" s="180">
        <f>+SUM(N133:N135)</f>
        <v>0</v>
      </c>
      <c r="O132" s="184">
        <f>+SUM(O133:O135)</f>
        <v>0</v>
      </c>
      <c r="Q132" s="88">
        <f>+SUM(N132:O132)-M132</f>
        <v>0</v>
      </c>
      <c r="R132" s="88">
        <f>SUMPRODUCT(K133:K135,L133:L135)-SUM(M133:M135)</f>
        <v>0</v>
      </c>
      <c r="T132" s="109">
        <f>G132*N132</f>
        <v>0</v>
      </c>
    </row>
    <row r="133" spans="2:20" s="114" customFormat="1" ht="12" hidden="1" customHeight="1" x14ac:dyDescent="0.25">
      <c r="B133" s="110"/>
      <c r="C133" s="111"/>
      <c r="D133" s="112"/>
      <c r="E133" s="287"/>
      <c r="F133" s="288"/>
      <c r="G133" s="28"/>
      <c r="H133" s="56"/>
      <c r="I133" s="113"/>
      <c r="J133" s="253"/>
      <c r="K133" s="234"/>
      <c r="L133" s="218"/>
      <c r="M133" s="181">
        <f>+L133*K133</f>
        <v>0</v>
      </c>
      <c r="N133" s="182"/>
      <c r="O133" s="181"/>
      <c r="Q133" s="115"/>
      <c r="T133" s="116"/>
    </row>
    <row r="134" spans="2:20" s="114" customFormat="1" ht="12.75" x14ac:dyDescent="0.25">
      <c r="B134" s="110"/>
      <c r="C134" s="111"/>
      <c r="D134" s="112"/>
      <c r="E134" s="287"/>
      <c r="F134" s="288"/>
      <c r="G134" s="106"/>
      <c r="H134" s="56"/>
      <c r="I134" s="113"/>
      <c r="J134" s="253"/>
      <c r="K134" s="234"/>
      <c r="L134" s="218"/>
      <c r="M134" s="183">
        <f>+L134*K134</f>
        <v>0</v>
      </c>
      <c r="N134" s="182"/>
      <c r="O134" s="181"/>
      <c r="Q134" s="115"/>
      <c r="T134" s="116"/>
    </row>
    <row r="135" spans="2:20" s="114" customFormat="1" ht="12.75" x14ac:dyDescent="0.25">
      <c r="B135" s="110"/>
      <c r="C135" s="111"/>
      <c r="D135" s="112"/>
      <c r="E135" s="287"/>
      <c r="F135" s="288"/>
      <c r="G135" s="106"/>
      <c r="H135" s="56"/>
      <c r="I135" s="113"/>
      <c r="J135" s="253"/>
      <c r="K135" s="234"/>
      <c r="L135" s="218"/>
      <c r="M135" s="183">
        <f>+L135*K135</f>
        <v>0</v>
      </c>
      <c r="N135" s="182"/>
      <c r="O135" s="181"/>
      <c r="Q135" s="115"/>
      <c r="T135" s="116"/>
    </row>
    <row r="136" spans="2:20" s="124" customFormat="1" ht="4.9000000000000004" customHeight="1" x14ac:dyDescent="0.25">
      <c r="B136" s="120"/>
      <c r="C136" s="121"/>
      <c r="D136" s="131"/>
      <c r="E136" s="198"/>
      <c r="F136" s="199"/>
      <c r="G136" s="29"/>
      <c r="H136" s="59"/>
      <c r="I136" s="132"/>
      <c r="J136" s="257"/>
      <c r="K136" s="238"/>
      <c r="L136" s="222"/>
      <c r="M136" s="185"/>
      <c r="N136" s="186"/>
      <c r="O136" s="185"/>
      <c r="Q136" s="125"/>
      <c r="T136" s="126"/>
    </row>
    <row r="137" spans="2:20" x14ac:dyDescent="0.25">
      <c r="B137" s="127"/>
      <c r="C137" s="128"/>
      <c r="D137" s="129">
        <v>305</v>
      </c>
      <c r="E137" s="287" t="s">
        <v>2</v>
      </c>
      <c r="F137" s="288"/>
      <c r="G137" s="28"/>
      <c r="H137" s="58"/>
      <c r="I137" s="118"/>
      <c r="J137" s="254"/>
      <c r="K137" s="235"/>
      <c r="L137" s="219"/>
      <c r="M137" s="184">
        <f>+SUMPRODUCT(K138:K140,L138:L140)</f>
        <v>0</v>
      </c>
      <c r="N137" s="180">
        <f>+SUM(N138:N140)</f>
        <v>0</v>
      </c>
      <c r="O137" s="184">
        <f>+SUM(O138:O140)</f>
        <v>0</v>
      </c>
      <c r="Q137" s="88">
        <f>+SUM(N137:O137)-M137</f>
        <v>0</v>
      </c>
      <c r="R137" s="88">
        <f>SUMPRODUCT(K138:K140,L138:L140)-SUM(M138:M140)</f>
        <v>0</v>
      </c>
      <c r="T137" s="109">
        <f>G137*N137</f>
        <v>0</v>
      </c>
    </row>
    <row r="138" spans="2:20" s="114" customFormat="1" ht="12" hidden="1" customHeight="1" x14ac:dyDescent="0.25">
      <c r="B138" s="110"/>
      <c r="C138" s="111"/>
      <c r="D138" s="112"/>
      <c r="E138" s="287"/>
      <c r="F138" s="288"/>
      <c r="G138" s="28"/>
      <c r="H138" s="56"/>
      <c r="I138" s="113"/>
      <c r="J138" s="253"/>
      <c r="K138" s="234"/>
      <c r="L138" s="218"/>
      <c r="M138" s="181">
        <f>+L138*K138</f>
        <v>0</v>
      </c>
      <c r="N138" s="182"/>
      <c r="O138" s="181"/>
      <c r="Q138" s="115"/>
      <c r="T138" s="116"/>
    </row>
    <row r="139" spans="2:20" s="114" customFormat="1" ht="12.75" x14ac:dyDescent="0.25">
      <c r="B139" s="110"/>
      <c r="C139" s="111"/>
      <c r="D139" s="112"/>
      <c r="E139" s="287"/>
      <c r="F139" s="288"/>
      <c r="G139" s="106"/>
      <c r="H139" s="56"/>
      <c r="I139" s="113"/>
      <c r="J139" s="253"/>
      <c r="K139" s="234"/>
      <c r="L139" s="218"/>
      <c r="M139" s="183">
        <f>+L139*K139</f>
        <v>0</v>
      </c>
      <c r="N139" s="182"/>
      <c r="O139" s="181"/>
      <c r="Q139" s="115"/>
      <c r="T139" s="116"/>
    </row>
    <row r="140" spans="2:20" s="114" customFormat="1" ht="12.75" x14ac:dyDescent="0.25">
      <c r="B140" s="110"/>
      <c r="C140" s="111"/>
      <c r="D140" s="112"/>
      <c r="E140" s="287"/>
      <c r="F140" s="288"/>
      <c r="G140" s="106"/>
      <c r="H140" s="56"/>
      <c r="I140" s="113"/>
      <c r="J140" s="253"/>
      <c r="K140" s="234"/>
      <c r="L140" s="218"/>
      <c r="M140" s="183">
        <f>+L140*K140</f>
        <v>0</v>
      </c>
      <c r="N140" s="182"/>
      <c r="O140" s="181"/>
      <c r="Q140" s="115"/>
      <c r="T140" s="116"/>
    </row>
    <row r="141" spans="2:20" s="124" customFormat="1" ht="4.9000000000000004" customHeight="1" x14ac:dyDescent="0.25">
      <c r="B141" s="120"/>
      <c r="C141" s="121"/>
      <c r="D141" s="131"/>
      <c r="E141" s="198"/>
      <c r="F141" s="199"/>
      <c r="G141" s="29"/>
      <c r="H141" s="59"/>
      <c r="I141" s="132"/>
      <c r="J141" s="257"/>
      <c r="K141" s="238"/>
      <c r="L141" s="222"/>
      <c r="M141" s="185"/>
      <c r="N141" s="186"/>
      <c r="O141" s="185"/>
      <c r="Q141" s="125"/>
      <c r="T141" s="126"/>
    </row>
    <row r="142" spans="2:20" x14ac:dyDescent="0.25">
      <c r="B142" s="127"/>
      <c r="C142" s="128"/>
      <c r="D142" s="129">
        <v>306</v>
      </c>
      <c r="E142" s="287" t="s">
        <v>2</v>
      </c>
      <c r="F142" s="288"/>
      <c r="G142" s="28"/>
      <c r="H142" s="58"/>
      <c r="I142" s="118"/>
      <c r="J142" s="254"/>
      <c r="K142" s="235"/>
      <c r="L142" s="219"/>
      <c r="M142" s="184">
        <f>+SUMPRODUCT(K143:K145,L143:L145)</f>
        <v>0</v>
      </c>
      <c r="N142" s="180">
        <f>+SUM(N143:N145)</f>
        <v>0</v>
      </c>
      <c r="O142" s="184">
        <f>+SUM(O143:O145)</f>
        <v>0</v>
      </c>
      <c r="Q142" s="88">
        <f>+SUM(N142:O142)-M142</f>
        <v>0</v>
      </c>
      <c r="R142" s="88">
        <f>SUMPRODUCT(K143:K145,L143:L145)-SUM(M143:M145)</f>
        <v>0</v>
      </c>
      <c r="T142" s="109">
        <f>G142*N142</f>
        <v>0</v>
      </c>
    </row>
    <row r="143" spans="2:20" s="114" customFormat="1" ht="12" hidden="1" customHeight="1" x14ac:dyDescent="0.25">
      <c r="B143" s="110"/>
      <c r="C143" s="111"/>
      <c r="D143" s="112"/>
      <c r="E143" s="287"/>
      <c r="F143" s="288"/>
      <c r="G143" s="28"/>
      <c r="H143" s="56"/>
      <c r="I143" s="113"/>
      <c r="J143" s="253"/>
      <c r="K143" s="234"/>
      <c r="L143" s="218"/>
      <c r="M143" s="181">
        <f>+L143*K143</f>
        <v>0</v>
      </c>
      <c r="N143" s="182"/>
      <c r="O143" s="181"/>
      <c r="Q143" s="115"/>
      <c r="T143" s="116"/>
    </row>
    <row r="144" spans="2:20" s="114" customFormat="1" ht="12.75" x14ac:dyDescent="0.25">
      <c r="B144" s="110"/>
      <c r="C144" s="111"/>
      <c r="D144" s="112"/>
      <c r="E144" s="287"/>
      <c r="F144" s="288"/>
      <c r="G144" s="106"/>
      <c r="H144" s="56"/>
      <c r="I144" s="113"/>
      <c r="J144" s="253"/>
      <c r="K144" s="234"/>
      <c r="L144" s="218"/>
      <c r="M144" s="183">
        <f>+L144*K144</f>
        <v>0</v>
      </c>
      <c r="N144" s="182"/>
      <c r="O144" s="181"/>
      <c r="Q144" s="115"/>
      <c r="T144" s="116"/>
    </row>
    <row r="145" spans="2:20" s="114" customFormat="1" ht="12.75" x14ac:dyDescent="0.25">
      <c r="B145" s="110"/>
      <c r="C145" s="111"/>
      <c r="D145" s="133"/>
      <c r="E145" s="287"/>
      <c r="F145" s="288"/>
      <c r="G145" s="106"/>
      <c r="H145" s="60"/>
      <c r="I145" s="134"/>
      <c r="J145" s="258"/>
      <c r="K145" s="239"/>
      <c r="L145" s="223"/>
      <c r="M145" s="183">
        <f>+L145*K145</f>
        <v>0</v>
      </c>
      <c r="N145" s="187"/>
      <c r="O145" s="188"/>
      <c r="Q145" s="115"/>
      <c r="T145" s="116"/>
    </row>
    <row r="146" spans="2:20" s="90" customFormat="1" ht="15" x14ac:dyDescent="0.25">
      <c r="B146" s="97"/>
      <c r="C146" s="98">
        <v>40</v>
      </c>
      <c r="D146" s="98" t="str">
        <f>IF($O$1="D",Texte!$A53,IF($O$1="F",Texte!$B53,IF($O$1="I",Texte!$C53)))</f>
        <v>Elektrische Erschliessung</v>
      </c>
      <c r="E146" s="99"/>
      <c r="F146" s="100"/>
      <c r="G146" s="169"/>
      <c r="H146" s="54"/>
      <c r="I146" s="101"/>
      <c r="J146" s="251"/>
      <c r="K146" s="232"/>
      <c r="L146" s="216"/>
      <c r="M146" s="178">
        <f>+M147+M151+M155+M159+M163+M167+M171+M175+M180+M185+M190</f>
        <v>0</v>
      </c>
      <c r="N146" s="178">
        <f>+N147+N151+N155+N159+N163+N167+N171+N175+N180+N185+N190</f>
        <v>0</v>
      </c>
      <c r="O146" s="178">
        <f>+O147+O151+O155+O159+O163+O167+O171+O175+O180+O185+O190</f>
        <v>0</v>
      </c>
      <c r="Q146" s="88">
        <f>+SUM(N146:O146)-M146</f>
        <v>0</v>
      </c>
      <c r="T146" s="96"/>
    </row>
    <row r="147" spans="2:20" x14ac:dyDescent="0.25">
      <c r="B147" s="127"/>
      <c r="C147" s="128"/>
      <c r="D147" s="135">
        <v>400</v>
      </c>
      <c r="E147" s="35" t="str">
        <f>IF($O$1="D",Texte!$A54,IF($O$1="F",Texte!$B54,IF($O$1="I",Texte!$C54)))</f>
        <v>Fundamente</v>
      </c>
      <c r="F147" s="36"/>
      <c r="G147" s="106">
        <v>80</v>
      </c>
      <c r="H147" s="55"/>
      <c r="I147" s="137"/>
      <c r="J147" s="259"/>
      <c r="K147" s="240"/>
      <c r="L147" s="224"/>
      <c r="M147" s="184">
        <f>+SUMPRODUCT(K148:K150,L148:L150)</f>
        <v>0</v>
      </c>
      <c r="N147" s="180">
        <f>+SUM(N148:N150)</f>
        <v>0</v>
      </c>
      <c r="O147" s="184">
        <f>+SUM(O148:O150)</f>
        <v>0</v>
      </c>
      <c r="Q147" s="88">
        <f>+SUM(N147:O147)-M147</f>
        <v>0</v>
      </c>
      <c r="R147" s="88">
        <f>SUMPRODUCT(K148:K150,L148:L150)-SUM(M148:M150)</f>
        <v>0</v>
      </c>
      <c r="T147" s="109">
        <f>G147*N147</f>
        <v>0</v>
      </c>
    </row>
    <row r="148" spans="2:20" s="114" customFormat="1" ht="12.75" hidden="1" customHeight="1" x14ac:dyDescent="0.25">
      <c r="B148" s="110"/>
      <c r="C148" s="111"/>
      <c r="D148" s="112"/>
      <c r="E148" s="37"/>
      <c r="F148" s="38"/>
      <c r="G148" s="106"/>
      <c r="H148" s="56"/>
      <c r="I148" s="113"/>
      <c r="J148" s="253"/>
      <c r="K148" s="234"/>
      <c r="L148" s="218"/>
      <c r="M148" s="181">
        <f>+L148*K148</f>
        <v>0</v>
      </c>
      <c r="N148" s="182"/>
      <c r="O148" s="181"/>
      <c r="Q148" s="115"/>
      <c r="T148" s="116"/>
    </row>
    <row r="149" spans="2:20" s="114" customFormat="1" ht="12.75" x14ac:dyDescent="0.25">
      <c r="B149" s="110"/>
      <c r="C149" s="111"/>
      <c r="D149" s="112"/>
      <c r="E149" s="287"/>
      <c r="F149" s="288"/>
      <c r="G149" s="106"/>
      <c r="H149" s="56"/>
      <c r="I149" s="113"/>
      <c r="J149" s="253"/>
      <c r="K149" s="234"/>
      <c r="L149" s="218"/>
      <c r="M149" s="183">
        <f>+L149*K149</f>
        <v>0</v>
      </c>
      <c r="N149" s="182"/>
      <c r="O149" s="181"/>
      <c r="Q149" s="115"/>
      <c r="T149" s="116"/>
    </row>
    <row r="150" spans="2:20" s="114" customFormat="1" ht="12.75" x14ac:dyDescent="0.25">
      <c r="B150" s="110"/>
      <c r="C150" s="111"/>
      <c r="D150" s="112"/>
      <c r="E150" s="287"/>
      <c r="F150" s="288"/>
      <c r="G150" s="106"/>
      <c r="H150" s="56"/>
      <c r="I150" s="113"/>
      <c r="J150" s="253"/>
      <c r="K150" s="234"/>
      <c r="L150" s="218"/>
      <c r="M150" s="183">
        <f>+L150*K150</f>
        <v>0</v>
      </c>
      <c r="N150" s="182"/>
      <c r="O150" s="181"/>
      <c r="Q150" s="115"/>
      <c r="T150" s="116"/>
    </row>
    <row r="151" spans="2:20" s="102" customFormat="1" x14ac:dyDescent="0.25">
      <c r="B151" s="103"/>
      <c r="C151" s="104"/>
      <c r="D151" s="117">
        <v>401</v>
      </c>
      <c r="E151" s="39" t="str">
        <f>IF($O$1="D",Texte!$A55,IF($O$1="F",Texte!$B55,IF($O$1="I",Texte!$C55)))</f>
        <v>Freileitung auf Holzmasten</v>
      </c>
      <c r="F151" s="40"/>
      <c r="G151" s="106">
        <v>30</v>
      </c>
      <c r="H151" s="58"/>
      <c r="I151" s="119"/>
      <c r="J151" s="255"/>
      <c r="K151" s="236"/>
      <c r="L151" s="220"/>
      <c r="M151" s="184">
        <f>+SUMPRODUCT(K152:K154,L152:L154)</f>
        <v>0</v>
      </c>
      <c r="N151" s="180">
        <f>+SUM(N152:N154)</f>
        <v>0</v>
      </c>
      <c r="O151" s="184">
        <f>+SUM(O152:O154)</f>
        <v>0</v>
      </c>
      <c r="Q151" s="108">
        <f>+SUM(N151:O151)-M151</f>
        <v>0</v>
      </c>
      <c r="R151" s="108">
        <f>SUMPRODUCT(K152:K154,L152:L154)-SUM(M152:M154)</f>
        <v>0</v>
      </c>
      <c r="T151" s="109">
        <f>G151*N151</f>
        <v>0</v>
      </c>
    </row>
    <row r="152" spans="2:20" s="114" customFormat="1" ht="12.75" hidden="1" customHeight="1" x14ac:dyDescent="0.25">
      <c r="B152" s="110"/>
      <c r="C152" s="111"/>
      <c r="D152" s="112"/>
      <c r="E152" s="37"/>
      <c r="F152" s="38"/>
      <c r="G152" s="106"/>
      <c r="H152" s="56"/>
      <c r="I152" s="113"/>
      <c r="J152" s="253"/>
      <c r="K152" s="234"/>
      <c r="L152" s="218"/>
      <c r="M152" s="181">
        <f>+L152*K152</f>
        <v>0</v>
      </c>
      <c r="N152" s="182"/>
      <c r="O152" s="181"/>
      <c r="Q152" s="115"/>
      <c r="T152" s="116"/>
    </row>
    <row r="153" spans="2:20" s="114" customFormat="1" ht="12.75" x14ac:dyDescent="0.25">
      <c r="B153" s="110"/>
      <c r="C153" s="111"/>
      <c r="D153" s="112"/>
      <c r="E153" s="287"/>
      <c r="F153" s="288"/>
      <c r="G153" s="106"/>
      <c r="H153" s="56"/>
      <c r="I153" s="113"/>
      <c r="J153" s="253"/>
      <c r="K153" s="234"/>
      <c r="L153" s="218"/>
      <c r="M153" s="183">
        <f>+L153*K153</f>
        <v>0</v>
      </c>
      <c r="N153" s="182"/>
      <c r="O153" s="181"/>
      <c r="Q153" s="115"/>
      <c r="T153" s="116"/>
    </row>
    <row r="154" spans="2:20" s="114" customFormat="1" ht="12.75" x14ac:dyDescent="0.25">
      <c r="B154" s="110"/>
      <c r="C154" s="111"/>
      <c r="D154" s="112"/>
      <c r="E154" s="287"/>
      <c r="F154" s="288"/>
      <c r="G154" s="106"/>
      <c r="H154" s="56"/>
      <c r="I154" s="113"/>
      <c r="J154" s="253"/>
      <c r="K154" s="234"/>
      <c r="L154" s="218"/>
      <c r="M154" s="183">
        <f>+L154*K154</f>
        <v>0</v>
      </c>
      <c r="N154" s="182"/>
      <c r="O154" s="181"/>
      <c r="Q154" s="115"/>
      <c r="T154" s="116"/>
    </row>
    <row r="155" spans="2:20" s="102" customFormat="1" x14ac:dyDescent="0.25">
      <c r="B155" s="103"/>
      <c r="C155" s="104"/>
      <c r="D155" s="117">
        <v>402</v>
      </c>
      <c r="E155" s="39" t="str">
        <f>IF($O$1="D",Texte!$A56,IF($O$1="F",Texte!$B56,IF($O$1="I",Texte!$C56)))</f>
        <v>Freileitung auf Beton- oder Metallmasten  </v>
      </c>
      <c r="F155" s="40"/>
      <c r="G155" s="106">
        <v>60</v>
      </c>
      <c r="H155" s="58"/>
      <c r="I155" s="119"/>
      <c r="J155" s="255"/>
      <c r="K155" s="236"/>
      <c r="L155" s="220"/>
      <c r="M155" s="184">
        <f>+SUMPRODUCT(K156:K158,L156:L158)</f>
        <v>0</v>
      </c>
      <c r="N155" s="180">
        <f>+SUM(N156:N158)</f>
        <v>0</v>
      </c>
      <c r="O155" s="184">
        <f>+SUM(O156:O158)</f>
        <v>0</v>
      </c>
      <c r="Q155" s="108">
        <f>+SUM(N155:O155)-M155</f>
        <v>0</v>
      </c>
      <c r="R155" s="108">
        <f>SUMPRODUCT(K156:K158,L156:L158)-SUM(M156:M158)</f>
        <v>0</v>
      </c>
      <c r="T155" s="109">
        <f>G155*N155</f>
        <v>0</v>
      </c>
    </row>
    <row r="156" spans="2:20" s="114" customFormat="1" ht="12.75" hidden="1" customHeight="1" x14ac:dyDescent="0.25">
      <c r="B156" s="110"/>
      <c r="C156" s="111"/>
      <c r="D156" s="112"/>
      <c r="E156" s="37"/>
      <c r="F156" s="38"/>
      <c r="G156" s="106"/>
      <c r="H156" s="56"/>
      <c r="I156" s="113"/>
      <c r="J156" s="253"/>
      <c r="K156" s="234"/>
      <c r="L156" s="218"/>
      <c r="M156" s="181">
        <f>+L156*K156</f>
        <v>0</v>
      </c>
      <c r="N156" s="182"/>
      <c r="O156" s="181"/>
      <c r="Q156" s="115"/>
      <c r="T156" s="116"/>
    </row>
    <row r="157" spans="2:20" s="114" customFormat="1" ht="12.75" x14ac:dyDescent="0.25">
      <c r="B157" s="110"/>
      <c r="C157" s="111"/>
      <c r="D157" s="112"/>
      <c r="E157" s="287"/>
      <c r="F157" s="288"/>
      <c r="G157" s="106"/>
      <c r="H157" s="56"/>
      <c r="I157" s="113"/>
      <c r="J157" s="253"/>
      <c r="K157" s="234"/>
      <c r="L157" s="218"/>
      <c r="M157" s="183">
        <f>+L157*K157</f>
        <v>0</v>
      </c>
      <c r="N157" s="182"/>
      <c r="O157" s="181"/>
      <c r="Q157" s="115"/>
      <c r="T157" s="116"/>
    </row>
    <row r="158" spans="2:20" s="114" customFormat="1" ht="12.75" x14ac:dyDescent="0.25">
      <c r="B158" s="110"/>
      <c r="C158" s="111"/>
      <c r="D158" s="112"/>
      <c r="E158" s="287"/>
      <c r="F158" s="288"/>
      <c r="G158" s="106"/>
      <c r="H158" s="56"/>
      <c r="I158" s="113"/>
      <c r="J158" s="253"/>
      <c r="K158" s="234"/>
      <c r="L158" s="218"/>
      <c r="M158" s="183">
        <f>+L158*K158</f>
        <v>0</v>
      </c>
      <c r="N158" s="182"/>
      <c r="O158" s="181"/>
      <c r="Q158" s="115"/>
      <c r="T158" s="116"/>
    </row>
    <row r="159" spans="2:20" s="102" customFormat="1" x14ac:dyDescent="0.25">
      <c r="B159" s="103"/>
      <c r="C159" s="104"/>
      <c r="D159" s="117">
        <v>403</v>
      </c>
      <c r="E159" s="39" t="str">
        <f>IF($O$1="D",Texte!$A57,IF($O$1="F",Texte!$B57,IF($O$1="I",Texte!$C57)))</f>
        <v>Erdverlegte Leitung, Kabelanlage MS und HS</v>
      </c>
      <c r="F159" s="40"/>
      <c r="G159" s="106">
        <v>60</v>
      </c>
      <c r="H159" s="58"/>
      <c r="I159" s="119"/>
      <c r="J159" s="255"/>
      <c r="K159" s="236"/>
      <c r="L159" s="220"/>
      <c r="M159" s="184">
        <f>+SUMPRODUCT(K160:K162,L160:L162)</f>
        <v>0</v>
      </c>
      <c r="N159" s="180">
        <f>+SUM(N160:N162)</f>
        <v>0</v>
      </c>
      <c r="O159" s="184">
        <f>+SUM(O160:O162)</f>
        <v>0</v>
      </c>
      <c r="Q159" s="108">
        <f>+SUM(N159:O159)-M159</f>
        <v>0</v>
      </c>
      <c r="R159" s="108">
        <f>SUMPRODUCT(K160:K162,L160:L162)-SUM(M160:M162)</f>
        <v>0</v>
      </c>
      <c r="T159" s="109">
        <f>G159*N159</f>
        <v>0</v>
      </c>
    </row>
    <row r="160" spans="2:20" s="114" customFormat="1" ht="12.75" hidden="1" customHeight="1" x14ac:dyDescent="0.25">
      <c r="B160" s="110"/>
      <c r="C160" s="111"/>
      <c r="D160" s="112"/>
      <c r="E160" s="37"/>
      <c r="F160" s="38"/>
      <c r="G160" s="106"/>
      <c r="H160" s="56"/>
      <c r="I160" s="113"/>
      <c r="J160" s="253"/>
      <c r="K160" s="234"/>
      <c r="L160" s="218"/>
      <c r="M160" s="181">
        <f>+L160*K160</f>
        <v>0</v>
      </c>
      <c r="N160" s="182"/>
      <c r="O160" s="181"/>
      <c r="Q160" s="115"/>
      <c r="T160" s="116"/>
    </row>
    <row r="161" spans="2:20" s="114" customFormat="1" ht="12.75" x14ac:dyDescent="0.25">
      <c r="B161" s="110"/>
      <c r="C161" s="111"/>
      <c r="D161" s="112"/>
      <c r="E161" s="287"/>
      <c r="F161" s="288"/>
      <c r="G161" s="106"/>
      <c r="H161" s="56"/>
      <c r="I161" s="113"/>
      <c r="J161" s="253"/>
      <c r="K161" s="234"/>
      <c r="L161" s="218"/>
      <c r="M161" s="183">
        <f>+L161*K161</f>
        <v>0</v>
      </c>
      <c r="N161" s="182"/>
      <c r="O161" s="181"/>
      <c r="Q161" s="115"/>
      <c r="T161" s="116"/>
    </row>
    <row r="162" spans="2:20" s="114" customFormat="1" ht="12.75" x14ac:dyDescent="0.25">
      <c r="B162" s="110"/>
      <c r="C162" s="111"/>
      <c r="D162" s="112"/>
      <c r="E162" s="287"/>
      <c r="F162" s="288"/>
      <c r="G162" s="106"/>
      <c r="H162" s="56"/>
      <c r="I162" s="113"/>
      <c r="J162" s="253"/>
      <c r="K162" s="234"/>
      <c r="L162" s="218"/>
      <c r="M162" s="183">
        <f>+L162*K162</f>
        <v>0</v>
      </c>
      <c r="N162" s="182"/>
      <c r="O162" s="181"/>
      <c r="Q162" s="115"/>
      <c r="T162" s="116"/>
    </row>
    <row r="163" spans="2:20" s="102" customFormat="1" x14ac:dyDescent="0.25">
      <c r="B163" s="103"/>
      <c r="C163" s="104"/>
      <c r="D163" s="117">
        <v>404</v>
      </c>
      <c r="E163" s="39" t="str">
        <f>IF($O$1="D",Texte!$A58,IF($O$1="F",Texte!$B58,IF($O$1="I",Texte!$C58)))</f>
        <v>Trafostation MS zu HS</v>
      </c>
      <c r="F163" s="40"/>
      <c r="G163" s="106">
        <v>40</v>
      </c>
      <c r="H163" s="58"/>
      <c r="I163" s="119"/>
      <c r="J163" s="255"/>
      <c r="K163" s="236"/>
      <c r="L163" s="220"/>
      <c r="M163" s="184">
        <f>+SUMPRODUCT(K164:K166,L164:L166)</f>
        <v>0</v>
      </c>
      <c r="N163" s="180">
        <f>+SUM(N164:N166)</f>
        <v>0</v>
      </c>
      <c r="O163" s="184">
        <f>+SUM(O164:O166)</f>
        <v>0</v>
      </c>
      <c r="Q163" s="108">
        <f>+SUM(N163:O163)-M163</f>
        <v>0</v>
      </c>
      <c r="R163" s="108">
        <f>SUMPRODUCT(K164:K166,L164:L166)-SUM(M164:M166)</f>
        <v>0</v>
      </c>
      <c r="T163" s="109">
        <f>G163*N163</f>
        <v>0</v>
      </c>
    </row>
    <row r="164" spans="2:20" s="114" customFormat="1" ht="12.75" hidden="1" customHeight="1" x14ac:dyDescent="0.25">
      <c r="B164" s="110"/>
      <c r="C164" s="111"/>
      <c r="D164" s="112"/>
      <c r="E164" s="37"/>
      <c r="F164" s="38"/>
      <c r="G164" s="106"/>
      <c r="H164" s="56"/>
      <c r="I164" s="113"/>
      <c r="J164" s="253"/>
      <c r="K164" s="234"/>
      <c r="L164" s="218"/>
      <c r="M164" s="181">
        <f>+L164*K164</f>
        <v>0</v>
      </c>
      <c r="N164" s="182"/>
      <c r="O164" s="181"/>
      <c r="Q164" s="115"/>
      <c r="T164" s="116"/>
    </row>
    <row r="165" spans="2:20" s="114" customFormat="1" ht="12.75" x14ac:dyDescent="0.25">
      <c r="B165" s="110"/>
      <c r="C165" s="111"/>
      <c r="D165" s="112"/>
      <c r="E165" s="287"/>
      <c r="F165" s="288"/>
      <c r="G165" s="106"/>
      <c r="H165" s="56"/>
      <c r="I165" s="113"/>
      <c r="J165" s="253"/>
      <c r="K165" s="234"/>
      <c r="L165" s="218"/>
      <c r="M165" s="183">
        <f>+L165*K165</f>
        <v>0</v>
      </c>
      <c r="N165" s="182"/>
      <c r="O165" s="181"/>
      <c r="Q165" s="115"/>
      <c r="T165" s="116"/>
    </row>
    <row r="166" spans="2:20" s="114" customFormat="1" ht="12.75" x14ac:dyDescent="0.25">
      <c r="B166" s="110"/>
      <c r="C166" s="111"/>
      <c r="D166" s="112"/>
      <c r="E166" s="287"/>
      <c r="F166" s="288"/>
      <c r="G166" s="106"/>
      <c r="H166" s="56"/>
      <c r="I166" s="113"/>
      <c r="J166" s="253"/>
      <c r="K166" s="234"/>
      <c r="L166" s="218"/>
      <c r="M166" s="183">
        <f>+L166*K166</f>
        <v>0</v>
      </c>
      <c r="N166" s="182"/>
      <c r="O166" s="181"/>
      <c r="Q166" s="115"/>
      <c r="T166" s="116"/>
    </row>
    <row r="167" spans="2:20" s="102" customFormat="1" x14ac:dyDescent="0.25">
      <c r="B167" s="103"/>
      <c r="C167" s="104"/>
      <c r="D167" s="117">
        <v>405</v>
      </c>
      <c r="E167" s="39" t="str">
        <f>IF($O$1="D",Texte!$A59,IF($O$1="F",Texte!$B59,IF($O$1="I",Texte!$C59)))</f>
        <v>Schaltanlagen beim Netzanschluss</v>
      </c>
      <c r="F167" s="40"/>
      <c r="G167" s="106">
        <v>30</v>
      </c>
      <c r="H167" s="58"/>
      <c r="I167" s="119"/>
      <c r="J167" s="255"/>
      <c r="K167" s="236"/>
      <c r="L167" s="220"/>
      <c r="M167" s="184">
        <f>+SUMPRODUCT(K168:K170,L168:L170)</f>
        <v>0</v>
      </c>
      <c r="N167" s="180">
        <f>+SUM(N168:N170)</f>
        <v>0</v>
      </c>
      <c r="O167" s="184">
        <f>+SUM(O168:O170)</f>
        <v>0</v>
      </c>
      <c r="Q167" s="108">
        <f>+SUM(N167:O167)-M167</f>
        <v>0</v>
      </c>
      <c r="R167" s="108">
        <f>SUMPRODUCT(K168:K170,L168:L170)-SUM(M168:M170)</f>
        <v>0</v>
      </c>
      <c r="T167" s="109">
        <f>G167*N167</f>
        <v>0</v>
      </c>
    </row>
    <row r="168" spans="2:20" s="114" customFormat="1" ht="12.75" hidden="1" customHeight="1" x14ac:dyDescent="0.25">
      <c r="B168" s="110"/>
      <c r="C168" s="111"/>
      <c r="D168" s="112"/>
      <c r="E168" s="37"/>
      <c r="F168" s="38"/>
      <c r="G168" s="106"/>
      <c r="H168" s="56"/>
      <c r="I168" s="113"/>
      <c r="J168" s="253"/>
      <c r="K168" s="234"/>
      <c r="L168" s="218"/>
      <c r="M168" s="181">
        <f>+L168*K168</f>
        <v>0</v>
      </c>
      <c r="N168" s="182"/>
      <c r="O168" s="181"/>
      <c r="Q168" s="115"/>
      <c r="T168" s="116"/>
    </row>
    <row r="169" spans="2:20" s="114" customFormat="1" ht="12.75" x14ac:dyDescent="0.25">
      <c r="B169" s="110"/>
      <c r="C169" s="111"/>
      <c r="D169" s="112"/>
      <c r="E169" s="287"/>
      <c r="F169" s="288"/>
      <c r="G169" s="106"/>
      <c r="H169" s="56"/>
      <c r="I169" s="113"/>
      <c r="J169" s="253"/>
      <c r="K169" s="234"/>
      <c r="L169" s="218"/>
      <c r="M169" s="183">
        <f>+L169*K169</f>
        <v>0</v>
      </c>
      <c r="N169" s="182"/>
      <c r="O169" s="181"/>
      <c r="Q169" s="115"/>
      <c r="T169" s="116"/>
    </row>
    <row r="170" spans="2:20" s="114" customFormat="1" ht="12.75" x14ac:dyDescent="0.25">
      <c r="B170" s="110"/>
      <c r="C170" s="111"/>
      <c r="D170" s="112"/>
      <c r="E170" s="287"/>
      <c r="F170" s="288"/>
      <c r="G170" s="106"/>
      <c r="H170" s="56"/>
      <c r="I170" s="113"/>
      <c r="J170" s="253"/>
      <c r="K170" s="234"/>
      <c r="L170" s="218"/>
      <c r="M170" s="183">
        <f>+L170*K170</f>
        <v>0</v>
      </c>
      <c r="N170" s="182"/>
      <c r="O170" s="181"/>
      <c r="Q170" s="115"/>
      <c r="T170" s="116"/>
    </row>
    <row r="171" spans="2:20" s="102" customFormat="1" x14ac:dyDescent="0.25">
      <c r="B171" s="103"/>
      <c r="C171" s="104"/>
      <c r="D171" s="117">
        <v>406</v>
      </c>
      <c r="E171" s="39" t="str">
        <f>IF($O$1="D",Texte!$A60,IF($O$1="F",Texte!$B60,IF($O$1="I",Texte!$C60)))</f>
        <v>Leittechnik</v>
      </c>
      <c r="F171" s="40"/>
      <c r="G171" s="106">
        <v>15</v>
      </c>
      <c r="H171" s="58"/>
      <c r="I171" s="119"/>
      <c r="J171" s="255"/>
      <c r="K171" s="236"/>
      <c r="L171" s="220"/>
      <c r="M171" s="184">
        <f>+SUMPRODUCT(K172:K174,L172:L174)</f>
        <v>0</v>
      </c>
      <c r="N171" s="180">
        <f>+SUM(N172:N174)</f>
        <v>0</v>
      </c>
      <c r="O171" s="184">
        <f>+SUM(O172:O174)</f>
        <v>0</v>
      </c>
      <c r="Q171" s="108">
        <f>+SUM(N171:O171)-M171</f>
        <v>0</v>
      </c>
      <c r="R171" s="108">
        <f>SUMPRODUCT(K172:K174,L172:L174)-SUM(M172:M174)</f>
        <v>0</v>
      </c>
      <c r="T171" s="109">
        <f>G171*N171</f>
        <v>0</v>
      </c>
    </row>
    <row r="172" spans="2:20" s="114" customFormat="1" ht="12.75" hidden="1" customHeight="1" x14ac:dyDescent="0.25">
      <c r="B172" s="110"/>
      <c r="C172" s="111"/>
      <c r="D172" s="112"/>
      <c r="E172" s="37"/>
      <c r="F172" s="38"/>
      <c r="G172" s="106"/>
      <c r="H172" s="56"/>
      <c r="I172" s="113"/>
      <c r="J172" s="253"/>
      <c r="K172" s="234"/>
      <c r="L172" s="218"/>
      <c r="M172" s="181">
        <f>+L172*K172</f>
        <v>0</v>
      </c>
      <c r="N172" s="182"/>
      <c r="O172" s="181"/>
      <c r="Q172" s="115"/>
      <c r="T172" s="116"/>
    </row>
    <row r="173" spans="2:20" s="114" customFormat="1" ht="12.75" x14ac:dyDescent="0.25">
      <c r="B173" s="110"/>
      <c r="C173" s="111"/>
      <c r="D173" s="112"/>
      <c r="E173" s="287"/>
      <c r="F173" s="288"/>
      <c r="G173" s="106"/>
      <c r="H173" s="56"/>
      <c r="I173" s="113"/>
      <c r="J173" s="253"/>
      <c r="K173" s="234"/>
      <c r="L173" s="218"/>
      <c r="M173" s="183">
        <f>+L173*K173</f>
        <v>0</v>
      </c>
      <c r="N173" s="182"/>
      <c r="O173" s="181"/>
      <c r="Q173" s="115"/>
      <c r="T173" s="116"/>
    </row>
    <row r="174" spans="2:20" s="114" customFormat="1" ht="12.75" x14ac:dyDescent="0.25">
      <c r="B174" s="110"/>
      <c r="C174" s="111"/>
      <c r="D174" s="112"/>
      <c r="E174" s="287"/>
      <c r="F174" s="288"/>
      <c r="G174" s="106"/>
      <c r="H174" s="56"/>
      <c r="I174" s="113"/>
      <c r="J174" s="253"/>
      <c r="K174" s="234"/>
      <c r="L174" s="218"/>
      <c r="M174" s="183">
        <f>+L174*K174</f>
        <v>0</v>
      </c>
      <c r="N174" s="182"/>
      <c r="O174" s="181"/>
      <c r="Q174" s="115"/>
      <c r="T174" s="116"/>
    </row>
    <row r="175" spans="2:20" s="102" customFormat="1" x14ac:dyDescent="0.25">
      <c r="B175" s="103"/>
      <c r="C175" s="104"/>
      <c r="D175" s="117">
        <v>407</v>
      </c>
      <c r="E175" s="39" t="str">
        <f>IF($O$1="D",Texte!$A61,IF($O$1="F",Texte!$B61,IF($O$1="I",Texte!$C61)))</f>
        <v>Elektrische Schutzeinrichtungen</v>
      </c>
      <c r="F175" s="40"/>
      <c r="G175" s="106">
        <v>20</v>
      </c>
      <c r="H175" s="58"/>
      <c r="I175" s="119"/>
      <c r="J175" s="255"/>
      <c r="K175" s="236"/>
      <c r="L175" s="220"/>
      <c r="M175" s="184">
        <f>+SUMPRODUCT(K176:K178,L176:L178)</f>
        <v>0</v>
      </c>
      <c r="N175" s="180">
        <f>+SUM(N176:N178)</f>
        <v>0</v>
      </c>
      <c r="O175" s="184">
        <f>+SUM(O176:O178)</f>
        <v>0</v>
      </c>
      <c r="Q175" s="108">
        <f>+SUM(N175:O175)-M175</f>
        <v>0</v>
      </c>
      <c r="R175" s="108">
        <f>SUMPRODUCT(K176:K178,L176:L178)-SUM(M176:M178)</f>
        <v>0</v>
      </c>
      <c r="T175" s="109">
        <f>G175*N175</f>
        <v>0</v>
      </c>
    </row>
    <row r="176" spans="2:20" s="114" customFormat="1" ht="12" hidden="1" customHeight="1" x14ac:dyDescent="0.25">
      <c r="B176" s="110"/>
      <c r="C176" s="111"/>
      <c r="D176" s="112"/>
      <c r="E176" s="37"/>
      <c r="F176" s="38"/>
      <c r="G176" s="28"/>
      <c r="H176" s="56"/>
      <c r="I176" s="113"/>
      <c r="J176" s="253"/>
      <c r="K176" s="234"/>
      <c r="L176" s="218"/>
      <c r="M176" s="181">
        <f>+L176*K176</f>
        <v>0</v>
      </c>
      <c r="N176" s="182"/>
      <c r="O176" s="181"/>
      <c r="Q176" s="115"/>
      <c r="T176" s="116"/>
    </row>
    <row r="177" spans="2:20" s="114" customFormat="1" ht="12.75" x14ac:dyDescent="0.25">
      <c r="B177" s="110"/>
      <c r="C177" s="111"/>
      <c r="D177" s="112"/>
      <c r="E177" s="287"/>
      <c r="F177" s="288"/>
      <c r="G177" s="106"/>
      <c r="H177" s="56"/>
      <c r="I177" s="113"/>
      <c r="J177" s="253"/>
      <c r="K177" s="234"/>
      <c r="L177" s="218"/>
      <c r="M177" s="183">
        <f>+L177*K177</f>
        <v>0</v>
      </c>
      <c r="N177" s="182"/>
      <c r="O177" s="181"/>
      <c r="Q177" s="115"/>
      <c r="T177" s="116"/>
    </row>
    <row r="178" spans="2:20" s="114" customFormat="1" ht="12.75" x14ac:dyDescent="0.25">
      <c r="B178" s="110"/>
      <c r="C178" s="111"/>
      <c r="D178" s="112"/>
      <c r="E178" s="287"/>
      <c r="F178" s="288"/>
      <c r="G178" s="106"/>
      <c r="H178" s="56"/>
      <c r="I178" s="113"/>
      <c r="J178" s="253"/>
      <c r="K178" s="234"/>
      <c r="L178" s="218"/>
      <c r="M178" s="183">
        <f>+L178*K178</f>
        <v>0</v>
      </c>
      <c r="N178" s="182"/>
      <c r="O178" s="181"/>
      <c r="Q178" s="115"/>
      <c r="T178" s="116"/>
    </row>
    <row r="179" spans="2:20" s="124" customFormat="1" ht="4.9000000000000004" customHeight="1" x14ac:dyDescent="0.25">
      <c r="B179" s="120"/>
      <c r="C179" s="121"/>
      <c r="D179" s="131"/>
      <c r="E179" s="198"/>
      <c r="F179" s="199"/>
      <c r="G179" s="29"/>
      <c r="H179" s="59"/>
      <c r="I179" s="132"/>
      <c r="J179" s="257"/>
      <c r="K179" s="238"/>
      <c r="L179" s="222"/>
      <c r="M179" s="185"/>
      <c r="N179" s="186"/>
      <c r="O179" s="185"/>
      <c r="Q179" s="125"/>
      <c r="T179" s="126"/>
    </row>
    <row r="180" spans="2:20" x14ac:dyDescent="0.25">
      <c r="B180" s="127"/>
      <c r="C180" s="128"/>
      <c r="D180" s="129">
        <v>408</v>
      </c>
      <c r="E180" s="287" t="s">
        <v>2</v>
      </c>
      <c r="F180" s="288"/>
      <c r="G180" s="130"/>
      <c r="H180" s="58"/>
      <c r="I180" s="118"/>
      <c r="J180" s="254"/>
      <c r="K180" s="235"/>
      <c r="L180" s="219"/>
      <c r="M180" s="184">
        <f>+SUMPRODUCT(K181:K183,L181:L183)</f>
        <v>0</v>
      </c>
      <c r="N180" s="180">
        <f>+SUM(N181:N183)</f>
        <v>0</v>
      </c>
      <c r="O180" s="184">
        <f>+SUM(O181:O183)</f>
        <v>0</v>
      </c>
      <c r="Q180" s="88">
        <f>+SUM(N180:O180)-M180</f>
        <v>0</v>
      </c>
      <c r="R180" s="88">
        <f>SUMPRODUCT(K181:K183,L181:L183)-SUM(M181:M183)</f>
        <v>0</v>
      </c>
      <c r="T180" s="109">
        <f>G180*N180</f>
        <v>0</v>
      </c>
    </row>
    <row r="181" spans="2:20" s="114" customFormat="1" ht="12" hidden="1" customHeight="1" x14ac:dyDescent="0.25">
      <c r="B181" s="110"/>
      <c r="C181" s="111"/>
      <c r="D181" s="112"/>
      <c r="E181" s="287"/>
      <c r="F181" s="288"/>
      <c r="G181" s="28"/>
      <c r="H181" s="56"/>
      <c r="I181" s="113"/>
      <c r="J181" s="253"/>
      <c r="K181" s="234"/>
      <c r="L181" s="218"/>
      <c r="M181" s="181">
        <f>+L181*K181</f>
        <v>0</v>
      </c>
      <c r="N181" s="182"/>
      <c r="O181" s="181"/>
      <c r="Q181" s="115"/>
      <c r="T181" s="116"/>
    </row>
    <row r="182" spans="2:20" s="114" customFormat="1" ht="12.75" x14ac:dyDescent="0.25">
      <c r="B182" s="110"/>
      <c r="C182" s="111"/>
      <c r="D182" s="112"/>
      <c r="E182" s="287"/>
      <c r="F182" s="288"/>
      <c r="G182" s="106"/>
      <c r="H182" s="56"/>
      <c r="I182" s="113"/>
      <c r="J182" s="253"/>
      <c r="K182" s="234"/>
      <c r="L182" s="218"/>
      <c r="M182" s="183">
        <f>+L182*K182</f>
        <v>0</v>
      </c>
      <c r="N182" s="182"/>
      <c r="O182" s="181"/>
      <c r="Q182" s="115"/>
      <c r="T182" s="116"/>
    </row>
    <row r="183" spans="2:20" s="114" customFormat="1" ht="12.75" x14ac:dyDescent="0.25">
      <c r="B183" s="110"/>
      <c r="C183" s="111"/>
      <c r="D183" s="112"/>
      <c r="E183" s="287"/>
      <c r="F183" s="288"/>
      <c r="G183" s="106"/>
      <c r="H183" s="56"/>
      <c r="I183" s="113"/>
      <c r="J183" s="253"/>
      <c r="K183" s="234"/>
      <c r="L183" s="218"/>
      <c r="M183" s="183">
        <f>+L183*K183</f>
        <v>0</v>
      </c>
      <c r="N183" s="182"/>
      <c r="O183" s="181"/>
      <c r="Q183" s="115"/>
      <c r="T183" s="116"/>
    </row>
    <row r="184" spans="2:20" s="124" customFormat="1" ht="4.9000000000000004" customHeight="1" x14ac:dyDescent="0.25">
      <c r="B184" s="120"/>
      <c r="C184" s="121"/>
      <c r="D184" s="131"/>
      <c r="E184" s="198"/>
      <c r="F184" s="199"/>
      <c r="G184" s="29"/>
      <c r="H184" s="59"/>
      <c r="I184" s="132"/>
      <c r="J184" s="257"/>
      <c r="K184" s="238"/>
      <c r="L184" s="222"/>
      <c r="M184" s="185"/>
      <c r="N184" s="186"/>
      <c r="O184" s="185"/>
      <c r="Q184" s="125"/>
      <c r="T184" s="126"/>
    </row>
    <row r="185" spans="2:20" x14ac:dyDescent="0.25">
      <c r="B185" s="127"/>
      <c r="C185" s="128"/>
      <c r="D185" s="129">
        <v>409</v>
      </c>
      <c r="E185" s="287" t="s">
        <v>2</v>
      </c>
      <c r="F185" s="288"/>
      <c r="G185" s="130"/>
      <c r="H185" s="58"/>
      <c r="I185" s="118"/>
      <c r="J185" s="254"/>
      <c r="K185" s="235"/>
      <c r="L185" s="219"/>
      <c r="M185" s="184">
        <f>+SUMPRODUCT(K186:K188,L186:L188)</f>
        <v>0</v>
      </c>
      <c r="N185" s="180">
        <f>+SUM(N186:N188)</f>
        <v>0</v>
      </c>
      <c r="O185" s="184">
        <f>+SUM(O186:O188)</f>
        <v>0</v>
      </c>
      <c r="Q185" s="88">
        <f>+SUM(N185:O185)-M185</f>
        <v>0</v>
      </c>
      <c r="R185" s="88">
        <f>SUMPRODUCT(K186:K188,L186:L188)-SUM(M186:M188)</f>
        <v>0</v>
      </c>
      <c r="T185" s="109">
        <f>G185*N185</f>
        <v>0</v>
      </c>
    </row>
    <row r="186" spans="2:20" s="114" customFormat="1" ht="12" hidden="1" customHeight="1" x14ac:dyDescent="0.25">
      <c r="B186" s="110"/>
      <c r="C186" s="111"/>
      <c r="D186" s="112"/>
      <c r="E186" s="287"/>
      <c r="F186" s="288"/>
      <c r="G186" s="28"/>
      <c r="H186" s="56"/>
      <c r="I186" s="113"/>
      <c r="J186" s="253"/>
      <c r="K186" s="234"/>
      <c r="L186" s="218"/>
      <c r="M186" s="181">
        <f>+L186*K186</f>
        <v>0</v>
      </c>
      <c r="N186" s="182"/>
      <c r="O186" s="181"/>
      <c r="Q186" s="115"/>
      <c r="T186" s="116"/>
    </row>
    <row r="187" spans="2:20" s="114" customFormat="1" ht="12.75" x14ac:dyDescent="0.25">
      <c r="B187" s="110"/>
      <c r="C187" s="111"/>
      <c r="D187" s="112"/>
      <c r="E187" s="287"/>
      <c r="F187" s="288"/>
      <c r="G187" s="106"/>
      <c r="H187" s="56"/>
      <c r="I187" s="113"/>
      <c r="J187" s="253"/>
      <c r="K187" s="234"/>
      <c r="L187" s="218"/>
      <c r="M187" s="183">
        <f>+L187*K187</f>
        <v>0</v>
      </c>
      <c r="N187" s="182"/>
      <c r="O187" s="181"/>
      <c r="Q187" s="115"/>
      <c r="T187" s="116"/>
    </row>
    <row r="188" spans="2:20" s="114" customFormat="1" ht="12.75" x14ac:dyDescent="0.25">
      <c r="B188" s="110"/>
      <c r="C188" s="111"/>
      <c r="D188" s="112"/>
      <c r="E188" s="287"/>
      <c r="F188" s="288"/>
      <c r="G188" s="106"/>
      <c r="H188" s="56"/>
      <c r="I188" s="113"/>
      <c r="J188" s="253"/>
      <c r="K188" s="234"/>
      <c r="L188" s="218"/>
      <c r="M188" s="183">
        <f>+L188*K188</f>
        <v>0</v>
      </c>
      <c r="N188" s="182"/>
      <c r="O188" s="181"/>
      <c r="Q188" s="115"/>
      <c r="T188" s="116"/>
    </row>
    <row r="189" spans="2:20" s="124" customFormat="1" ht="4.9000000000000004" customHeight="1" x14ac:dyDescent="0.25">
      <c r="B189" s="120"/>
      <c r="C189" s="121"/>
      <c r="D189" s="131"/>
      <c r="E189" s="198"/>
      <c r="F189" s="199"/>
      <c r="G189" s="29"/>
      <c r="H189" s="59"/>
      <c r="I189" s="132"/>
      <c r="J189" s="257"/>
      <c r="K189" s="238"/>
      <c r="L189" s="222"/>
      <c r="M189" s="185"/>
      <c r="N189" s="186"/>
      <c r="O189" s="185"/>
      <c r="Q189" s="125"/>
      <c r="T189" s="126"/>
    </row>
    <row r="190" spans="2:20" x14ac:dyDescent="0.25">
      <c r="B190" s="127"/>
      <c r="C190" s="128"/>
      <c r="D190" s="129">
        <v>410</v>
      </c>
      <c r="E190" s="287" t="s">
        <v>2</v>
      </c>
      <c r="F190" s="288"/>
      <c r="G190" s="130"/>
      <c r="H190" s="58"/>
      <c r="I190" s="118"/>
      <c r="J190" s="254"/>
      <c r="K190" s="235"/>
      <c r="L190" s="219"/>
      <c r="M190" s="184">
        <f>+SUMPRODUCT(K191:K193,L191:L193)</f>
        <v>0</v>
      </c>
      <c r="N190" s="180">
        <f>+SUM(N191:N193)</f>
        <v>0</v>
      </c>
      <c r="O190" s="184">
        <f>+SUM(O191:O193)</f>
        <v>0</v>
      </c>
      <c r="Q190" s="88">
        <f>+SUM(N190:O190)-M190</f>
        <v>0</v>
      </c>
      <c r="R190" s="88">
        <f>SUMPRODUCT(K191:K193,L191:L193)-SUM(M191:M193)</f>
        <v>0</v>
      </c>
      <c r="T190" s="109">
        <f>G190*N190</f>
        <v>0</v>
      </c>
    </row>
    <row r="191" spans="2:20" s="114" customFormat="1" ht="12" hidden="1" customHeight="1" x14ac:dyDescent="0.25">
      <c r="B191" s="110"/>
      <c r="C191" s="111"/>
      <c r="D191" s="112"/>
      <c r="E191" s="287"/>
      <c r="F191" s="288"/>
      <c r="G191" s="28"/>
      <c r="H191" s="56"/>
      <c r="I191" s="113"/>
      <c r="J191" s="253"/>
      <c r="K191" s="234"/>
      <c r="L191" s="218"/>
      <c r="M191" s="181">
        <f>+L191*K191</f>
        <v>0</v>
      </c>
      <c r="N191" s="182"/>
      <c r="O191" s="181"/>
      <c r="Q191" s="115"/>
      <c r="T191" s="116"/>
    </row>
    <row r="192" spans="2:20" s="114" customFormat="1" ht="12.75" x14ac:dyDescent="0.25">
      <c r="B192" s="110"/>
      <c r="C192" s="111"/>
      <c r="D192" s="112"/>
      <c r="E192" s="287"/>
      <c r="F192" s="288"/>
      <c r="G192" s="106"/>
      <c r="H192" s="56"/>
      <c r="I192" s="113"/>
      <c r="J192" s="253"/>
      <c r="K192" s="234"/>
      <c r="L192" s="218"/>
      <c r="M192" s="183">
        <f>+L192*K192</f>
        <v>0</v>
      </c>
      <c r="N192" s="182"/>
      <c r="O192" s="181"/>
      <c r="Q192" s="115"/>
      <c r="T192" s="116"/>
    </row>
    <row r="193" spans="2:20" s="114" customFormat="1" ht="12.75" x14ac:dyDescent="0.25">
      <c r="B193" s="110"/>
      <c r="C193" s="111"/>
      <c r="D193" s="133"/>
      <c r="E193" s="287"/>
      <c r="F193" s="288"/>
      <c r="G193" s="106"/>
      <c r="H193" s="60"/>
      <c r="I193" s="134"/>
      <c r="J193" s="258"/>
      <c r="K193" s="239"/>
      <c r="L193" s="223"/>
      <c r="M193" s="183">
        <f>+L193*K193</f>
        <v>0</v>
      </c>
      <c r="N193" s="187"/>
      <c r="O193" s="188"/>
      <c r="Q193" s="115"/>
      <c r="T193" s="116"/>
    </row>
    <row r="194" spans="2:20" s="90" customFormat="1" ht="15" x14ac:dyDescent="0.25">
      <c r="B194" s="97"/>
      <c r="C194" s="98">
        <v>50</v>
      </c>
      <c r="D194" s="98" t="str">
        <f>IF($O$1="D",Texte!$A62,IF($O$1="F",Texte!$B62,IF($O$1="I",Texte!$C62)))</f>
        <v>Transportwege und Erschliessung</v>
      </c>
      <c r="E194" s="99"/>
      <c r="F194" s="100"/>
      <c r="G194" s="169"/>
      <c r="H194" s="54"/>
      <c r="I194" s="101"/>
      <c r="J194" s="251"/>
      <c r="K194" s="232"/>
      <c r="L194" s="216"/>
      <c r="M194" s="178">
        <f>+M195+M199+M203+M207+M211+M215+M220+M225+M230</f>
        <v>0</v>
      </c>
      <c r="N194" s="178">
        <f t="shared" ref="N194:O194" si="3">+N195+N199+N203+N207+N211+N215+N220+N225+N230</f>
        <v>0</v>
      </c>
      <c r="O194" s="178">
        <f t="shared" si="3"/>
        <v>0</v>
      </c>
      <c r="Q194" s="88">
        <f>+SUM(N194:O194)-M194</f>
        <v>0</v>
      </c>
      <c r="T194" s="96"/>
    </row>
    <row r="195" spans="2:20" s="102" customFormat="1" x14ac:dyDescent="0.25">
      <c r="B195" s="103"/>
      <c r="C195" s="104"/>
      <c r="D195" s="117">
        <v>500</v>
      </c>
      <c r="E195" s="39" t="str">
        <f>IF($O$1="D",Texte!$A63,IF($O$1="F",Texte!$B63,IF($O$1="I",Texte!$C63)))</f>
        <v>Zufahrtsstrassen</v>
      </c>
      <c r="F195" s="40"/>
      <c r="G195" s="106">
        <v>60</v>
      </c>
      <c r="H195" s="58"/>
      <c r="I195" s="119"/>
      <c r="J195" s="255"/>
      <c r="K195" s="236"/>
      <c r="L195" s="220"/>
      <c r="M195" s="184">
        <f>+SUMPRODUCT(K196:K198,L196:L198)</f>
        <v>0</v>
      </c>
      <c r="N195" s="180">
        <f>+SUM(N196:N198)</f>
        <v>0</v>
      </c>
      <c r="O195" s="184">
        <f>+SUM(O196:O198)</f>
        <v>0</v>
      </c>
      <c r="Q195" s="108">
        <f>+SUM(N195:O195)-M195</f>
        <v>0</v>
      </c>
      <c r="R195" s="108">
        <f>SUMPRODUCT(K196:K198,L196:L198)-SUM(M196:M198)</f>
        <v>0</v>
      </c>
      <c r="T195" s="109">
        <f>G195*N195</f>
        <v>0</v>
      </c>
    </row>
    <row r="196" spans="2:20" s="114" customFormat="1" ht="12.75" hidden="1" customHeight="1" x14ac:dyDescent="0.25">
      <c r="B196" s="110"/>
      <c r="C196" s="111"/>
      <c r="D196" s="112"/>
      <c r="E196" s="37"/>
      <c r="F196" s="38"/>
      <c r="G196" s="106"/>
      <c r="H196" s="56"/>
      <c r="I196" s="113"/>
      <c r="J196" s="253"/>
      <c r="K196" s="234"/>
      <c r="L196" s="218"/>
      <c r="M196" s="181">
        <f>+L196*K196</f>
        <v>0</v>
      </c>
      <c r="N196" s="182"/>
      <c r="O196" s="181"/>
      <c r="Q196" s="115"/>
      <c r="T196" s="116"/>
    </row>
    <row r="197" spans="2:20" s="114" customFormat="1" ht="12.75" x14ac:dyDescent="0.25">
      <c r="B197" s="110"/>
      <c r="C197" s="111"/>
      <c r="D197" s="112"/>
      <c r="E197" s="287"/>
      <c r="F197" s="288"/>
      <c r="G197" s="106"/>
      <c r="H197" s="56"/>
      <c r="I197" s="113"/>
      <c r="J197" s="253"/>
      <c r="K197" s="234"/>
      <c r="L197" s="218"/>
      <c r="M197" s="183">
        <f>+L197*K197</f>
        <v>0</v>
      </c>
      <c r="N197" s="182"/>
      <c r="O197" s="181"/>
      <c r="Q197" s="115"/>
      <c r="T197" s="116"/>
    </row>
    <row r="198" spans="2:20" s="114" customFormat="1" ht="12.75" x14ac:dyDescent="0.25">
      <c r="B198" s="110"/>
      <c r="C198" s="111"/>
      <c r="D198" s="112"/>
      <c r="E198" s="287"/>
      <c r="F198" s="288"/>
      <c r="G198" s="106"/>
      <c r="H198" s="56"/>
      <c r="I198" s="113"/>
      <c r="J198" s="253"/>
      <c r="K198" s="234"/>
      <c r="L198" s="218"/>
      <c r="M198" s="183">
        <f>+L198*K198</f>
        <v>0</v>
      </c>
      <c r="N198" s="182"/>
      <c r="O198" s="181"/>
      <c r="Q198" s="115"/>
      <c r="T198" s="116"/>
    </row>
    <row r="199" spans="2:20" s="102" customFormat="1" x14ac:dyDescent="0.25">
      <c r="B199" s="103"/>
      <c r="C199" s="104"/>
      <c r="D199" s="117">
        <v>501</v>
      </c>
      <c r="E199" s="39" t="str">
        <f>IF($O$1="D",Texte!$A64,IF($O$1="F",Texte!$B64,IF($O$1="I",Texte!$C64)))</f>
        <v>Erschliessung im Solarmodulfeld (Naturwege)</v>
      </c>
      <c r="F199" s="40"/>
      <c r="G199" s="106">
        <v>60</v>
      </c>
      <c r="H199" s="58"/>
      <c r="I199" s="119"/>
      <c r="J199" s="255"/>
      <c r="K199" s="236"/>
      <c r="L199" s="220"/>
      <c r="M199" s="184">
        <f>+SUMPRODUCT(K200:K202,L200:L202)</f>
        <v>0</v>
      </c>
      <c r="N199" s="180">
        <f>+SUM(N200:N202)</f>
        <v>0</v>
      </c>
      <c r="O199" s="184">
        <f>+SUM(O200:O202)</f>
        <v>0</v>
      </c>
      <c r="Q199" s="108">
        <f>+SUM(N199:O199)-M199</f>
        <v>0</v>
      </c>
      <c r="R199" s="108">
        <f>SUMPRODUCT(K200:K202,L200:L202)-SUM(M200:M202)</f>
        <v>0</v>
      </c>
      <c r="T199" s="109">
        <f>G199*N199</f>
        <v>0</v>
      </c>
    </row>
    <row r="200" spans="2:20" s="114" customFormat="1" ht="12.75" hidden="1" customHeight="1" x14ac:dyDescent="0.25">
      <c r="B200" s="110"/>
      <c r="C200" s="111"/>
      <c r="D200" s="112"/>
      <c r="E200" s="37"/>
      <c r="F200" s="38"/>
      <c r="G200" s="106"/>
      <c r="H200" s="56"/>
      <c r="I200" s="113"/>
      <c r="J200" s="253"/>
      <c r="K200" s="234"/>
      <c r="L200" s="218"/>
      <c r="M200" s="181">
        <f>+L200*K200</f>
        <v>0</v>
      </c>
      <c r="N200" s="182"/>
      <c r="O200" s="181"/>
      <c r="Q200" s="115"/>
      <c r="T200" s="116"/>
    </row>
    <row r="201" spans="2:20" s="114" customFormat="1" ht="12.75" x14ac:dyDescent="0.25">
      <c r="B201" s="110"/>
      <c r="C201" s="111"/>
      <c r="D201" s="112"/>
      <c r="E201" s="287"/>
      <c r="F201" s="288"/>
      <c r="G201" s="106"/>
      <c r="H201" s="56"/>
      <c r="I201" s="113"/>
      <c r="J201" s="253"/>
      <c r="K201" s="234"/>
      <c r="L201" s="218"/>
      <c r="M201" s="183">
        <f>+L201*K201</f>
        <v>0</v>
      </c>
      <c r="N201" s="182"/>
      <c r="O201" s="181"/>
      <c r="Q201" s="115"/>
      <c r="T201" s="116"/>
    </row>
    <row r="202" spans="2:20" s="114" customFormat="1" ht="12.75" x14ac:dyDescent="0.25">
      <c r="B202" s="110"/>
      <c r="C202" s="111"/>
      <c r="D202" s="112"/>
      <c r="E202" s="287"/>
      <c r="F202" s="288"/>
      <c r="G202" s="106"/>
      <c r="H202" s="56"/>
      <c r="I202" s="113"/>
      <c r="J202" s="253"/>
      <c r="K202" s="234"/>
      <c r="L202" s="218"/>
      <c r="M202" s="183">
        <f>+L202*K202</f>
        <v>0</v>
      </c>
      <c r="N202" s="182"/>
      <c r="O202" s="181"/>
      <c r="Q202" s="115"/>
      <c r="T202" s="116"/>
    </row>
    <row r="203" spans="2:20" s="102" customFormat="1" x14ac:dyDescent="0.25">
      <c r="B203" s="103"/>
      <c r="C203" s="104"/>
      <c r="D203" s="117">
        <v>502</v>
      </c>
      <c r="E203" s="39" t="str">
        <f>IF($O$1="D",Texte!$A65,IF($O$1="F",Texte!$B65,IF($O$1="I",Texte!$C65)))</f>
        <v>Brücken (Holz, Beton, Metall)</v>
      </c>
      <c r="F203" s="40"/>
      <c r="G203" s="106">
        <v>60</v>
      </c>
      <c r="H203" s="58"/>
      <c r="I203" s="119"/>
      <c r="J203" s="255"/>
      <c r="K203" s="236"/>
      <c r="L203" s="220"/>
      <c r="M203" s="184">
        <f>+SUMPRODUCT(K204:K206,L204:L206)</f>
        <v>0</v>
      </c>
      <c r="N203" s="180">
        <f>+SUM(N204:N206)</f>
        <v>0</v>
      </c>
      <c r="O203" s="184">
        <f>+SUM(O204:O206)</f>
        <v>0</v>
      </c>
      <c r="Q203" s="108">
        <f>+SUM(N203:O203)-M203</f>
        <v>0</v>
      </c>
      <c r="R203" s="108">
        <f>SUMPRODUCT(K204:K206,L204:L206)-SUM(M204:M206)</f>
        <v>0</v>
      </c>
      <c r="T203" s="109">
        <f>G203*N203</f>
        <v>0</v>
      </c>
    </row>
    <row r="204" spans="2:20" s="114" customFormat="1" ht="12.75" hidden="1" customHeight="1" x14ac:dyDescent="0.25">
      <c r="B204" s="110"/>
      <c r="C204" s="111"/>
      <c r="D204" s="112"/>
      <c r="E204" s="37"/>
      <c r="F204" s="38"/>
      <c r="G204" s="106"/>
      <c r="H204" s="56"/>
      <c r="I204" s="113"/>
      <c r="J204" s="253"/>
      <c r="K204" s="234"/>
      <c r="L204" s="218"/>
      <c r="M204" s="181">
        <f>+L204*K204</f>
        <v>0</v>
      </c>
      <c r="N204" s="182"/>
      <c r="O204" s="181"/>
      <c r="Q204" s="115"/>
      <c r="T204" s="116"/>
    </row>
    <row r="205" spans="2:20" s="114" customFormat="1" ht="12.75" x14ac:dyDescent="0.25">
      <c r="B205" s="110"/>
      <c r="C205" s="111"/>
      <c r="D205" s="112"/>
      <c r="E205" s="287"/>
      <c r="F205" s="288"/>
      <c r="G205" s="106"/>
      <c r="H205" s="56"/>
      <c r="I205" s="113"/>
      <c r="J205" s="253"/>
      <c r="K205" s="234"/>
      <c r="L205" s="218"/>
      <c r="M205" s="183">
        <f>+L205*K205</f>
        <v>0</v>
      </c>
      <c r="N205" s="182"/>
      <c r="O205" s="181"/>
      <c r="Q205" s="115"/>
      <c r="T205" s="116"/>
    </row>
    <row r="206" spans="2:20" s="114" customFormat="1" ht="12.75" x14ac:dyDescent="0.25">
      <c r="B206" s="110"/>
      <c r="C206" s="111"/>
      <c r="D206" s="112"/>
      <c r="E206" s="287"/>
      <c r="F206" s="288"/>
      <c r="G206" s="106"/>
      <c r="H206" s="56"/>
      <c r="I206" s="113"/>
      <c r="J206" s="253"/>
      <c r="K206" s="234"/>
      <c r="L206" s="218"/>
      <c r="M206" s="183">
        <f>+L206*K206</f>
        <v>0</v>
      </c>
      <c r="N206" s="182"/>
      <c r="O206" s="181"/>
      <c r="Q206" s="115"/>
      <c r="T206" s="116"/>
    </row>
    <row r="207" spans="2:20" s="102" customFormat="1" x14ac:dyDescent="0.25">
      <c r="B207" s="103"/>
      <c r="C207" s="104"/>
      <c r="D207" s="117">
        <v>503</v>
      </c>
      <c r="E207" s="39" t="str">
        <f>IF($O$1="D",Texte!$A66,IF($O$1="F",Texte!$B66,IF($O$1="I",Texte!$C66)))</f>
        <v>Stützmauern Beton/Mauerwerk/Naturstein</v>
      </c>
      <c r="F207" s="40"/>
      <c r="G207" s="106">
        <v>60</v>
      </c>
      <c r="H207" s="58"/>
      <c r="I207" s="119"/>
      <c r="J207" s="255"/>
      <c r="K207" s="236"/>
      <c r="L207" s="220"/>
      <c r="M207" s="184">
        <f>+SUMPRODUCT(K208:K210,L208:L210)</f>
        <v>0</v>
      </c>
      <c r="N207" s="180">
        <f>+SUM(N208:N210)</f>
        <v>0</v>
      </c>
      <c r="O207" s="184">
        <f>+SUM(O208:O210)</f>
        <v>0</v>
      </c>
      <c r="Q207" s="108">
        <f>+SUM(N207:O207)-M207</f>
        <v>0</v>
      </c>
      <c r="R207" s="108">
        <f>SUMPRODUCT(K208:K210,L208:L210)-SUM(M208:M210)</f>
        <v>0</v>
      </c>
      <c r="T207" s="109">
        <f>G207*N207</f>
        <v>0</v>
      </c>
    </row>
    <row r="208" spans="2:20" s="114" customFormat="1" ht="12.75" hidden="1" customHeight="1" x14ac:dyDescent="0.25">
      <c r="B208" s="110"/>
      <c r="C208" s="111"/>
      <c r="D208" s="112"/>
      <c r="E208" s="37"/>
      <c r="F208" s="38"/>
      <c r="G208" s="106"/>
      <c r="H208" s="56"/>
      <c r="I208" s="113"/>
      <c r="J208" s="253"/>
      <c r="K208" s="234"/>
      <c r="L208" s="218"/>
      <c r="M208" s="181">
        <f>+L208*K208</f>
        <v>0</v>
      </c>
      <c r="N208" s="182"/>
      <c r="O208" s="181"/>
      <c r="Q208" s="115"/>
      <c r="T208" s="116"/>
    </row>
    <row r="209" spans="2:20" s="114" customFormat="1" ht="12.75" x14ac:dyDescent="0.25">
      <c r="B209" s="110"/>
      <c r="C209" s="111"/>
      <c r="D209" s="112"/>
      <c r="E209" s="287"/>
      <c r="F209" s="288"/>
      <c r="G209" s="106"/>
      <c r="H209" s="56"/>
      <c r="I209" s="113"/>
      <c r="J209" s="253"/>
      <c r="K209" s="234"/>
      <c r="L209" s="218"/>
      <c r="M209" s="183">
        <f>+L209*K209</f>
        <v>0</v>
      </c>
      <c r="N209" s="182"/>
      <c r="O209" s="181"/>
      <c r="Q209" s="115"/>
      <c r="T209" s="116"/>
    </row>
    <row r="210" spans="2:20" s="114" customFormat="1" ht="12.75" x14ac:dyDescent="0.25">
      <c r="B210" s="110"/>
      <c r="C210" s="111"/>
      <c r="D210" s="112"/>
      <c r="E210" s="287"/>
      <c r="F210" s="288"/>
      <c r="G210" s="106"/>
      <c r="H210" s="56"/>
      <c r="I210" s="113"/>
      <c r="J210" s="253"/>
      <c r="K210" s="234"/>
      <c r="L210" s="218"/>
      <c r="M210" s="183">
        <f>+L210*K210</f>
        <v>0</v>
      </c>
      <c r="N210" s="182"/>
      <c r="O210" s="181"/>
      <c r="Q210" s="115"/>
      <c r="T210" s="116"/>
    </row>
    <row r="211" spans="2:20" s="102" customFormat="1" x14ac:dyDescent="0.25">
      <c r="B211" s="103"/>
      <c r="C211" s="104"/>
      <c r="D211" s="117">
        <v>504</v>
      </c>
      <c r="E211" s="39" t="str">
        <f>IF($O$1="D",Texte!$A67,IF($O$1="F",Texte!$B67,IF($O$1="I",Texte!$C67)))</f>
        <v>Seilbahnstatik</v>
      </c>
      <c r="F211" s="40"/>
      <c r="G211" s="106">
        <v>50</v>
      </c>
      <c r="H211" s="58"/>
      <c r="I211" s="119"/>
      <c r="J211" s="255"/>
      <c r="K211" s="236"/>
      <c r="L211" s="220"/>
      <c r="M211" s="184">
        <f>+SUMPRODUCT(K212:K214,L212:L214)</f>
        <v>0</v>
      </c>
      <c r="N211" s="180">
        <f>+SUM(N212:N214)</f>
        <v>0</v>
      </c>
      <c r="O211" s="184">
        <f>+SUM(O212:O214)</f>
        <v>0</v>
      </c>
      <c r="Q211" s="108">
        <f>+SUM(N211:O211)-M211</f>
        <v>0</v>
      </c>
      <c r="R211" s="108">
        <f>SUMPRODUCT(K212:K214,L212:L214)-SUM(M212:M214)</f>
        <v>0</v>
      </c>
      <c r="T211" s="109">
        <f>G211*N211</f>
        <v>0</v>
      </c>
    </row>
    <row r="212" spans="2:20" s="114" customFormat="1" ht="12.75" hidden="1" customHeight="1" x14ac:dyDescent="0.25">
      <c r="B212" s="110"/>
      <c r="C212" s="111"/>
      <c r="D212" s="112"/>
      <c r="E212" s="37"/>
      <c r="F212" s="38"/>
      <c r="G212" s="106"/>
      <c r="H212" s="56"/>
      <c r="I212" s="113"/>
      <c r="J212" s="253"/>
      <c r="K212" s="234"/>
      <c r="L212" s="218"/>
      <c r="M212" s="181">
        <f>+L212*K212</f>
        <v>0</v>
      </c>
      <c r="N212" s="182"/>
      <c r="O212" s="181"/>
      <c r="Q212" s="115"/>
      <c r="T212" s="116"/>
    </row>
    <row r="213" spans="2:20" s="114" customFormat="1" ht="12.75" x14ac:dyDescent="0.25">
      <c r="B213" s="110"/>
      <c r="C213" s="111"/>
      <c r="D213" s="112"/>
      <c r="E213" s="287"/>
      <c r="F213" s="288"/>
      <c r="G213" s="106"/>
      <c r="H213" s="56"/>
      <c r="I213" s="113"/>
      <c r="J213" s="253"/>
      <c r="K213" s="234"/>
      <c r="L213" s="218"/>
      <c r="M213" s="183">
        <f>+L213*K213</f>
        <v>0</v>
      </c>
      <c r="N213" s="182"/>
      <c r="O213" s="181"/>
      <c r="Q213" s="115"/>
      <c r="T213" s="116"/>
    </row>
    <row r="214" spans="2:20" s="114" customFormat="1" ht="12.75" x14ac:dyDescent="0.25">
      <c r="B214" s="110"/>
      <c r="C214" s="111"/>
      <c r="D214" s="112"/>
      <c r="E214" s="287"/>
      <c r="F214" s="288"/>
      <c r="G214" s="106"/>
      <c r="H214" s="56"/>
      <c r="I214" s="113"/>
      <c r="J214" s="253"/>
      <c r="K214" s="234"/>
      <c r="L214" s="218"/>
      <c r="M214" s="183">
        <f>+L214*K214</f>
        <v>0</v>
      </c>
      <c r="N214" s="182"/>
      <c r="O214" s="181"/>
      <c r="Q214" s="115"/>
      <c r="T214" s="116"/>
    </row>
    <row r="215" spans="2:20" s="102" customFormat="1" x14ac:dyDescent="0.25">
      <c r="B215" s="103"/>
      <c r="C215" s="104"/>
      <c r="D215" s="117">
        <v>505</v>
      </c>
      <c r="E215" s="39" t="str">
        <f>IF($O$1="D",Texte!$A68,IF($O$1="F",Texte!$B68,IF($O$1="I",Texte!$C68)))</f>
        <v>Seilbahntechnik</v>
      </c>
      <c r="F215" s="40"/>
      <c r="G215" s="106">
        <v>20</v>
      </c>
      <c r="H215" s="58"/>
      <c r="I215" s="119"/>
      <c r="J215" s="255"/>
      <c r="K215" s="236"/>
      <c r="L215" s="220"/>
      <c r="M215" s="184">
        <f>+SUMPRODUCT(K216:K218,L216:L218)</f>
        <v>0</v>
      </c>
      <c r="N215" s="180">
        <f>+SUM(N216:N218)</f>
        <v>0</v>
      </c>
      <c r="O215" s="184">
        <f>+SUM(O216:O218)</f>
        <v>0</v>
      </c>
      <c r="Q215" s="108">
        <f>+SUM(N215:O215)-M215</f>
        <v>0</v>
      </c>
      <c r="R215" s="108">
        <f>SUMPRODUCT(K216:K218,L216:L218)-SUM(M216:M218)</f>
        <v>0</v>
      </c>
      <c r="T215" s="109">
        <f>G215*N215</f>
        <v>0</v>
      </c>
    </row>
    <row r="216" spans="2:20" s="114" customFormat="1" ht="12.75" hidden="1" customHeight="1" x14ac:dyDescent="0.25">
      <c r="B216" s="110"/>
      <c r="C216" s="111"/>
      <c r="D216" s="112"/>
      <c r="E216" s="37"/>
      <c r="F216" s="38"/>
      <c r="G216" s="106"/>
      <c r="H216" s="56"/>
      <c r="I216" s="113"/>
      <c r="J216" s="253"/>
      <c r="K216" s="234"/>
      <c r="L216" s="218"/>
      <c r="M216" s="181">
        <f>+L216*K216</f>
        <v>0</v>
      </c>
      <c r="N216" s="182"/>
      <c r="O216" s="181"/>
      <c r="Q216" s="115"/>
      <c r="T216" s="116"/>
    </row>
    <row r="217" spans="2:20" s="114" customFormat="1" ht="12.75" x14ac:dyDescent="0.25">
      <c r="B217" s="110"/>
      <c r="C217" s="111"/>
      <c r="D217" s="112"/>
      <c r="E217" s="287"/>
      <c r="F217" s="288"/>
      <c r="G217" s="106"/>
      <c r="H217" s="56"/>
      <c r="I217" s="113"/>
      <c r="J217" s="253"/>
      <c r="K217" s="234"/>
      <c r="L217" s="218"/>
      <c r="M217" s="183">
        <f>+L217*K217</f>
        <v>0</v>
      </c>
      <c r="N217" s="182"/>
      <c r="O217" s="181"/>
      <c r="Q217" s="115"/>
      <c r="T217" s="116"/>
    </row>
    <row r="218" spans="2:20" s="114" customFormat="1" ht="12.75" x14ac:dyDescent="0.25">
      <c r="B218" s="110"/>
      <c r="C218" s="111"/>
      <c r="D218" s="112"/>
      <c r="E218" s="287"/>
      <c r="F218" s="288"/>
      <c r="G218" s="106"/>
      <c r="H218" s="56"/>
      <c r="I218" s="113"/>
      <c r="J218" s="253"/>
      <c r="K218" s="234"/>
      <c r="L218" s="218"/>
      <c r="M218" s="183">
        <f>+L218*K218</f>
        <v>0</v>
      </c>
      <c r="N218" s="182"/>
      <c r="O218" s="181"/>
      <c r="Q218" s="115"/>
      <c r="T218" s="116"/>
    </row>
    <row r="219" spans="2:20" s="124" customFormat="1" ht="4.9000000000000004" customHeight="1" x14ac:dyDescent="0.25">
      <c r="B219" s="120"/>
      <c r="C219" s="121"/>
      <c r="D219" s="131"/>
      <c r="E219" s="198"/>
      <c r="F219" s="199"/>
      <c r="G219" s="29"/>
      <c r="H219" s="59"/>
      <c r="I219" s="132"/>
      <c r="J219" s="257"/>
      <c r="K219" s="238"/>
      <c r="L219" s="222"/>
      <c r="M219" s="185"/>
      <c r="N219" s="186"/>
      <c r="O219" s="185"/>
      <c r="Q219" s="125"/>
      <c r="T219" s="126"/>
    </row>
    <row r="220" spans="2:20" x14ac:dyDescent="0.25">
      <c r="B220" s="127"/>
      <c r="C220" s="128"/>
      <c r="D220" s="129">
        <v>506</v>
      </c>
      <c r="E220" s="287" t="s">
        <v>2</v>
      </c>
      <c r="F220" s="288"/>
      <c r="G220" s="130"/>
      <c r="H220" s="58"/>
      <c r="I220" s="118"/>
      <c r="J220" s="254"/>
      <c r="K220" s="235"/>
      <c r="L220" s="219"/>
      <c r="M220" s="184">
        <f>+SUMPRODUCT(K221:K223,L221:L223)</f>
        <v>0</v>
      </c>
      <c r="N220" s="180">
        <f>+SUM(N221:N223)</f>
        <v>0</v>
      </c>
      <c r="O220" s="184">
        <f>+SUM(O221:O223)</f>
        <v>0</v>
      </c>
      <c r="Q220" s="88">
        <f>+SUM(N220:O220)-M220</f>
        <v>0</v>
      </c>
      <c r="R220" s="88">
        <f>SUMPRODUCT(K221:K223,L221:L223)-SUM(M221:M223)</f>
        <v>0</v>
      </c>
      <c r="T220" s="109">
        <f>G220*N220</f>
        <v>0</v>
      </c>
    </row>
    <row r="221" spans="2:20" s="114" customFormat="1" ht="12" hidden="1" customHeight="1" x14ac:dyDescent="0.25">
      <c r="B221" s="110"/>
      <c r="C221" s="111"/>
      <c r="D221" s="112"/>
      <c r="E221" s="287"/>
      <c r="F221" s="288"/>
      <c r="G221" s="28"/>
      <c r="H221" s="56"/>
      <c r="I221" s="113"/>
      <c r="J221" s="253"/>
      <c r="K221" s="234"/>
      <c r="L221" s="218"/>
      <c r="M221" s="181">
        <f>+L221*K221</f>
        <v>0</v>
      </c>
      <c r="N221" s="182"/>
      <c r="O221" s="181"/>
      <c r="Q221" s="115"/>
      <c r="T221" s="116"/>
    </row>
    <row r="222" spans="2:20" s="114" customFormat="1" ht="12.75" x14ac:dyDescent="0.25">
      <c r="B222" s="110"/>
      <c r="C222" s="111"/>
      <c r="D222" s="112"/>
      <c r="E222" s="287"/>
      <c r="F222" s="288"/>
      <c r="G222" s="106"/>
      <c r="H222" s="56"/>
      <c r="I222" s="113"/>
      <c r="J222" s="253"/>
      <c r="K222" s="234"/>
      <c r="L222" s="218"/>
      <c r="M222" s="183">
        <f>+L222*K222</f>
        <v>0</v>
      </c>
      <c r="N222" s="182"/>
      <c r="O222" s="181"/>
      <c r="Q222" s="115"/>
      <c r="T222" s="116"/>
    </row>
    <row r="223" spans="2:20" s="114" customFormat="1" ht="12.75" x14ac:dyDescent="0.25">
      <c r="B223" s="110"/>
      <c r="C223" s="111"/>
      <c r="D223" s="112"/>
      <c r="E223" s="287"/>
      <c r="F223" s="288"/>
      <c r="G223" s="106"/>
      <c r="H223" s="56"/>
      <c r="I223" s="113"/>
      <c r="J223" s="253"/>
      <c r="K223" s="234"/>
      <c r="L223" s="218"/>
      <c r="M223" s="183">
        <f>+L223*K223</f>
        <v>0</v>
      </c>
      <c r="N223" s="182"/>
      <c r="O223" s="181"/>
      <c r="Q223" s="115"/>
      <c r="T223" s="116"/>
    </row>
    <row r="224" spans="2:20" s="124" customFormat="1" ht="4.9000000000000004" customHeight="1" x14ac:dyDescent="0.25">
      <c r="B224" s="120"/>
      <c r="C224" s="121"/>
      <c r="D224" s="131"/>
      <c r="E224" s="198"/>
      <c r="F224" s="199"/>
      <c r="G224" s="29"/>
      <c r="H224" s="59"/>
      <c r="I224" s="132"/>
      <c r="J224" s="257"/>
      <c r="K224" s="238"/>
      <c r="L224" s="222"/>
      <c r="M224" s="185"/>
      <c r="N224" s="186"/>
      <c r="O224" s="185"/>
      <c r="Q224" s="125"/>
      <c r="T224" s="126"/>
    </row>
    <row r="225" spans="2:20" x14ac:dyDescent="0.25">
      <c r="B225" s="127"/>
      <c r="C225" s="128"/>
      <c r="D225" s="129">
        <v>507</v>
      </c>
      <c r="E225" s="287" t="s">
        <v>2</v>
      </c>
      <c r="F225" s="288"/>
      <c r="G225" s="130"/>
      <c r="H225" s="58"/>
      <c r="I225" s="118"/>
      <c r="J225" s="254"/>
      <c r="K225" s="235"/>
      <c r="L225" s="219"/>
      <c r="M225" s="184">
        <f>+SUMPRODUCT(K226:K228,L226:L228)</f>
        <v>0</v>
      </c>
      <c r="N225" s="180">
        <f>+SUM(N226:N228)</f>
        <v>0</v>
      </c>
      <c r="O225" s="184">
        <f>+SUM(O226:O228)</f>
        <v>0</v>
      </c>
      <c r="Q225" s="88">
        <f>+SUM(N225:O225)-M225</f>
        <v>0</v>
      </c>
      <c r="R225" s="88">
        <f>SUMPRODUCT(K226:K228,L226:L228)-SUM(M226:M228)</f>
        <v>0</v>
      </c>
      <c r="T225" s="109">
        <f>G225*N225</f>
        <v>0</v>
      </c>
    </row>
    <row r="226" spans="2:20" s="114" customFormat="1" ht="12" hidden="1" customHeight="1" x14ac:dyDescent="0.25">
      <c r="B226" s="110"/>
      <c r="C226" s="111"/>
      <c r="D226" s="112"/>
      <c r="E226" s="287"/>
      <c r="F226" s="288"/>
      <c r="G226" s="28"/>
      <c r="H226" s="56"/>
      <c r="I226" s="113"/>
      <c r="J226" s="253"/>
      <c r="K226" s="234"/>
      <c r="L226" s="218"/>
      <c r="M226" s="181">
        <f>+L226*K226</f>
        <v>0</v>
      </c>
      <c r="N226" s="182"/>
      <c r="O226" s="181"/>
      <c r="Q226" s="115"/>
      <c r="T226" s="116"/>
    </row>
    <row r="227" spans="2:20" s="114" customFormat="1" ht="12.75" x14ac:dyDescent="0.25">
      <c r="B227" s="110"/>
      <c r="C227" s="111"/>
      <c r="D227" s="112"/>
      <c r="E227" s="287"/>
      <c r="F227" s="288"/>
      <c r="G227" s="106"/>
      <c r="H227" s="56"/>
      <c r="I227" s="113"/>
      <c r="J227" s="253"/>
      <c r="K227" s="234"/>
      <c r="L227" s="218"/>
      <c r="M227" s="183">
        <f>+L227*K227</f>
        <v>0</v>
      </c>
      <c r="N227" s="182"/>
      <c r="O227" s="181"/>
      <c r="Q227" s="115"/>
      <c r="T227" s="116"/>
    </row>
    <row r="228" spans="2:20" s="114" customFormat="1" ht="12.75" x14ac:dyDescent="0.25">
      <c r="B228" s="110"/>
      <c r="C228" s="111"/>
      <c r="D228" s="112"/>
      <c r="E228" s="287"/>
      <c r="F228" s="288"/>
      <c r="G228" s="106"/>
      <c r="H228" s="56"/>
      <c r="I228" s="113"/>
      <c r="J228" s="253"/>
      <c r="K228" s="234"/>
      <c r="L228" s="218"/>
      <c r="M228" s="183">
        <f>+L228*K228</f>
        <v>0</v>
      </c>
      <c r="N228" s="182"/>
      <c r="O228" s="181"/>
      <c r="Q228" s="115"/>
      <c r="T228" s="116"/>
    </row>
    <row r="229" spans="2:20" s="124" customFormat="1" ht="4.9000000000000004" customHeight="1" x14ac:dyDescent="0.25">
      <c r="B229" s="120"/>
      <c r="C229" s="121"/>
      <c r="D229" s="131"/>
      <c r="E229" s="198"/>
      <c r="F229" s="199"/>
      <c r="G229" s="29"/>
      <c r="H229" s="59"/>
      <c r="I229" s="132"/>
      <c r="J229" s="257"/>
      <c r="K229" s="238"/>
      <c r="L229" s="222"/>
      <c r="M229" s="185"/>
      <c r="N229" s="186"/>
      <c r="O229" s="185"/>
      <c r="Q229" s="125"/>
      <c r="T229" s="126"/>
    </row>
    <row r="230" spans="2:20" x14ac:dyDescent="0.25">
      <c r="B230" s="127"/>
      <c r="C230" s="128"/>
      <c r="D230" s="129">
        <v>508</v>
      </c>
      <c r="E230" s="287" t="s">
        <v>2</v>
      </c>
      <c r="F230" s="288"/>
      <c r="G230" s="130"/>
      <c r="H230" s="58"/>
      <c r="I230" s="118"/>
      <c r="J230" s="254"/>
      <c r="K230" s="235"/>
      <c r="L230" s="219"/>
      <c r="M230" s="184">
        <f>+SUMPRODUCT(K231:K233,L231:L233)</f>
        <v>0</v>
      </c>
      <c r="N230" s="180">
        <f>+SUM(N231:N233)</f>
        <v>0</v>
      </c>
      <c r="O230" s="184">
        <f>+SUM(O231:O233)</f>
        <v>0</v>
      </c>
      <c r="Q230" s="88">
        <f>+SUM(N230:O230)-M230</f>
        <v>0</v>
      </c>
      <c r="R230" s="88">
        <f>SUMPRODUCT(K231:K233,L231:L233)-SUM(M231:M233)</f>
        <v>0</v>
      </c>
      <c r="T230" s="109">
        <f>G230*N230</f>
        <v>0</v>
      </c>
    </row>
    <row r="231" spans="2:20" s="114" customFormat="1" ht="12" hidden="1" customHeight="1" x14ac:dyDescent="0.25">
      <c r="B231" s="110"/>
      <c r="C231" s="111"/>
      <c r="D231" s="112"/>
      <c r="E231" s="287"/>
      <c r="F231" s="288"/>
      <c r="G231" s="28"/>
      <c r="H231" s="56"/>
      <c r="I231" s="113"/>
      <c r="J231" s="253"/>
      <c r="K231" s="234"/>
      <c r="L231" s="218"/>
      <c r="M231" s="181">
        <f>+L231*K231</f>
        <v>0</v>
      </c>
      <c r="N231" s="182"/>
      <c r="O231" s="181"/>
      <c r="Q231" s="115"/>
      <c r="T231" s="116"/>
    </row>
    <row r="232" spans="2:20" s="114" customFormat="1" ht="12.75" x14ac:dyDescent="0.25">
      <c r="B232" s="110"/>
      <c r="C232" s="111"/>
      <c r="D232" s="112"/>
      <c r="E232" s="287"/>
      <c r="F232" s="288"/>
      <c r="G232" s="106"/>
      <c r="H232" s="56"/>
      <c r="I232" s="113"/>
      <c r="J232" s="253"/>
      <c r="K232" s="234"/>
      <c r="L232" s="218"/>
      <c r="M232" s="183">
        <f>+L232*K232</f>
        <v>0</v>
      </c>
      <c r="N232" s="182"/>
      <c r="O232" s="181"/>
      <c r="Q232" s="115"/>
      <c r="T232" s="116"/>
    </row>
    <row r="233" spans="2:20" s="114" customFormat="1" ht="12.75" x14ac:dyDescent="0.25">
      <c r="B233" s="110"/>
      <c r="C233" s="111"/>
      <c r="D233" s="133"/>
      <c r="E233" s="287"/>
      <c r="F233" s="288"/>
      <c r="G233" s="106"/>
      <c r="H233" s="60"/>
      <c r="I233" s="134"/>
      <c r="J233" s="258"/>
      <c r="K233" s="239"/>
      <c r="L233" s="223"/>
      <c r="M233" s="183">
        <f>+L233*K233</f>
        <v>0</v>
      </c>
      <c r="N233" s="187"/>
      <c r="O233" s="188"/>
      <c r="Q233" s="115"/>
      <c r="T233" s="116"/>
    </row>
    <row r="234" spans="2:20" s="90" customFormat="1" ht="15" x14ac:dyDescent="0.25">
      <c r="B234" s="97"/>
      <c r="C234" s="98">
        <v>60</v>
      </c>
      <c r="D234" s="98" t="str">
        <f>IF($O$1="D",Texte!$A69,IF($O$1="F",Texte!$B69,IF($O$1="I",Texte!$C69)))</f>
        <v>Sonstige Komponenten</v>
      </c>
      <c r="E234" s="99"/>
      <c r="F234" s="100"/>
      <c r="G234" s="169"/>
      <c r="H234" s="54"/>
      <c r="I234" s="101"/>
      <c r="J234" s="251"/>
      <c r="K234" s="232"/>
      <c r="L234" s="216"/>
      <c r="M234" s="178">
        <f>+M235+M240+M245+M250</f>
        <v>0</v>
      </c>
      <c r="N234" s="178">
        <f t="shared" ref="N234:O234" si="4">+N235+N240+N245+N250</f>
        <v>0</v>
      </c>
      <c r="O234" s="178">
        <f t="shared" si="4"/>
        <v>0</v>
      </c>
      <c r="Q234" s="88">
        <f>+SUM(N234:O234)-M234</f>
        <v>0</v>
      </c>
      <c r="T234" s="96"/>
    </row>
    <row r="235" spans="2:20" s="102" customFormat="1" x14ac:dyDescent="0.25">
      <c r="B235" s="103"/>
      <c r="C235" s="104"/>
      <c r="D235" s="105">
        <v>600</v>
      </c>
      <c r="E235" s="35" t="str">
        <f>IF($O$1="D",Texte!$A70,IF($O$1="F",Texte!$B70,IF($O$1="I",Texte!$C70)))</f>
        <v>Meteostation</v>
      </c>
      <c r="F235" s="36"/>
      <c r="G235" s="267">
        <v>30</v>
      </c>
      <c r="H235" s="55"/>
      <c r="I235" s="137"/>
      <c r="J235" s="259"/>
      <c r="K235" s="240"/>
      <c r="L235" s="224"/>
      <c r="M235" s="184">
        <f>+SUMPRODUCT(K236:K238,L236:L238)</f>
        <v>0</v>
      </c>
      <c r="N235" s="180">
        <f>+SUM(N236:N238)</f>
        <v>0</v>
      </c>
      <c r="O235" s="184">
        <f>+SUM(O236:O238)</f>
        <v>0</v>
      </c>
      <c r="Q235" s="108">
        <f>+SUM(N235:O235)-M235</f>
        <v>0</v>
      </c>
      <c r="R235" s="108">
        <f>SUMPRODUCT(K236:K238,L236:L238)-SUM(M236:M238)</f>
        <v>0</v>
      </c>
      <c r="T235" s="109">
        <f>G235*N235</f>
        <v>0</v>
      </c>
    </row>
    <row r="236" spans="2:20" s="114" customFormat="1" ht="12" hidden="1" customHeight="1" x14ac:dyDescent="0.25">
      <c r="B236" s="110"/>
      <c r="C236" s="111"/>
      <c r="D236" s="112"/>
      <c r="E236" s="37"/>
      <c r="F236" s="38"/>
      <c r="G236" s="28"/>
      <c r="H236" s="56"/>
      <c r="I236" s="113"/>
      <c r="J236" s="253"/>
      <c r="K236" s="234"/>
      <c r="L236" s="218"/>
      <c r="M236" s="181">
        <f>+L236*K236</f>
        <v>0</v>
      </c>
      <c r="N236" s="182"/>
      <c r="O236" s="181"/>
      <c r="Q236" s="115"/>
      <c r="T236" s="116"/>
    </row>
    <row r="237" spans="2:20" s="114" customFormat="1" ht="12.75" x14ac:dyDescent="0.25">
      <c r="B237" s="110"/>
      <c r="C237" s="111"/>
      <c r="D237" s="112"/>
      <c r="E237" s="287"/>
      <c r="F237" s="288"/>
      <c r="G237" s="106"/>
      <c r="H237" s="56"/>
      <c r="I237" s="113"/>
      <c r="J237" s="253"/>
      <c r="K237" s="234"/>
      <c r="L237" s="218"/>
      <c r="M237" s="183">
        <f>+L237*K237</f>
        <v>0</v>
      </c>
      <c r="N237" s="182"/>
      <c r="O237" s="181"/>
      <c r="Q237" s="115"/>
      <c r="T237" s="116"/>
    </row>
    <row r="238" spans="2:20" s="114" customFormat="1" ht="12.75" x14ac:dyDescent="0.25">
      <c r="B238" s="110"/>
      <c r="C238" s="111"/>
      <c r="D238" s="112"/>
      <c r="E238" s="287"/>
      <c r="F238" s="288"/>
      <c r="G238" s="106"/>
      <c r="H238" s="56"/>
      <c r="I238" s="113"/>
      <c r="J238" s="253"/>
      <c r="K238" s="234"/>
      <c r="L238" s="218"/>
      <c r="M238" s="183">
        <f>+L238*K238</f>
        <v>0</v>
      </c>
      <c r="N238" s="182"/>
      <c r="O238" s="181"/>
      <c r="Q238" s="115"/>
      <c r="T238" s="116"/>
    </row>
    <row r="239" spans="2:20" s="124" customFormat="1" ht="4.9000000000000004" customHeight="1" x14ac:dyDescent="0.25">
      <c r="B239" s="120"/>
      <c r="C239" s="121"/>
      <c r="D239" s="131"/>
      <c r="E239" s="198"/>
      <c r="F239" s="199"/>
      <c r="G239" s="29"/>
      <c r="H239" s="59"/>
      <c r="I239" s="132"/>
      <c r="J239" s="257"/>
      <c r="K239" s="238"/>
      <c r="L239" s="222"/>
      <c r="M239" s="185"/>
      <c r="N239" s="186"/>
      <c r="O239" s="185"/>
      <c r="Q239" s="125"/>
      <c r="T239" s="126"/>
    </row>
    <row r="240" spans="2:20" x14ac:dyDescent="0.25">
      <c r="B240" s="127"/>
      <c r="C240" s="128"/>
      <c r="D240" s="129">
        <v>601</v>
      </c>
      <c r="E240" s="287" t="s">
        <v>2</v>
      </c>
      <c r="F240" s="288"/>
      <c r="G240" s="130"/>
      <c r="H240" s="58"/>
      <c r="I240" s="118"/>
      <c r="J240" s="254"/>
      <c r="K240" s="235"/>
      <c r="L240" s="219"/>
      <c r="M240" s="184">
        <f>+SUMPRODUCT(K241:K243,L241:L243)</f>
        <v>0</v>
      </c>
      <c r="N240" s="180">
        <f>+SUM(N241:N243)</f>
        <v>0</v>
      </c>
      <c r="O240" s="184">
        <f>+SUM(O241:O243)</f>
        <v>0</v>
      </c>
      <c r="Q240" s="88">
        <f>+SUM(N240:O240)-M240</f>
        <v>0</v>
      </c>
      <c r="R240" s="88">
        <f>SUMPRODUCT(K241:K243,L241:L243)-SUM(M241:M243)</f>
        <v>0</v>
      </c>
      <c r="T240" s="109">
        <f>G240*N240</f>
        <v>0</v>
      </c>
    </row>
    <row r="241" spans="2:20" s="114" customFormat="1" ht="12" hidden="1" customHeight="1" x14ac:dyDescent="0.25">
      <c r="B241" s="110"/>
      <c r="C241" s="111"/>
      <c r="D241" s="112"/>
      <c r="E241" s="287"/>
      <c r="F241" s="288"/>
      <c r="G241" s="28"/>
      <c r="H241" s="56"/>
      <c r="I241" s="113"/>
      <c r="J241" s="253"/>
      <c r="K241" s="234"/>
      <c r="L241" s="218"/>
      <c r="M241" s="181">
        <f>+L241*K241</f>
        <v>0</v>
      </c>
      <c r="N241" s="182"/>
      <c r="O241" s="181"/>
      <c r="Q241" s="115"/>
      <c r="T241" s="116"/>
    </row>
    <row r="242" spans="2:20" s="114" customFormat="1" ht="12.75" x14ac:dyDescent="0.25">
      <c r="B242" s="110"/>
      <c r="C242" s="111"/>
      <c r="D242" s="112"/>
      <c r="E242" s="287"/>
      <c r="F242" s="288"/>
      <c r="G242" s="106"/>
      <c r="H242" s="56"/>
      <c r="I242" s="113"/>
      <c r="J242" s="253"/>
      <c r="K242" s="234"/>
      <c r="L242" s="218"/>
      <c r="M242" s="183">
        <f>+L242*K242</f>
        <v>0</v>
      </c>
      <c r="N242" s="182"/>
      <c r="O242" s="181"/>
      <c r="Q242" s="115"/>
      <c r="T242" s="116"/>
    </row>
    <row r="243" spans="2:20" s="114" customFormat="1" ht="12.75" x14ac:dyDescent="0.25">
      <c r="B243" s="110"/>
      <c r="C243" s="111"/>
      <c r="D243" s="112"/>
      <c r="E243" s="287"/>
      <c r="F243" s="288"/>
      <c r="G243" s="139"/>
      <c r="H243" s="56"/>
      <c r="I243" s="113"/>
      <c r="J243" s="253"/>
      <c r="K243" s="234"/>
      <c r="L243" s="218"/>
      <c r="M243" s="183">
        <f>+L243*K243</f>
        <v>0</v>
      </c>
      <c r="N243" s="182"/>
      <c r="O243" s="181"/>
      <c r="Q243" s="115"/>
      <c r="T243" s="116"/>
    </row>
    <row r="244" spans="2:20" s="124" customFormat="1" ht="4.9000000000000004" customHeight="1" x14ac:dyDescent="0.25">
      <c r="B244" s="120"/>
      <c r="C244" s="121"/>
      <c r="D244" s="131"/>
      <c r="E244" s="198"/>
      <c r="F244" s="199"/>
      <c r="G244" s="139"/>
      <c r="H244" s="59"/>
      <c r="I244" s="132"/>
      <c r="J244" s="257"/>
      <c r="K244" s="238"/>
      <c r="L244" s="222"/>
      <c r="M244" s="185"/>
      <c r="N244" s="186"/>
      <c r="O244" s="185"/>
      <c r="Q244" s="125"/>
      <c r="T244" s="126"/>
    </row>
    <row r="245" spans="2:20" x14ac:dyDescent="0.25">
      <c r="B245" s="127"/>
      <c r="C245" s="128"/>
      <c r="D245" s="129">
        <v>602</v>
      </c>
      <c r="E245" s="287" t="s">
        <v>2</v>
      </c>
      <c r="F245" s="288"/>
      <c r="G245" s="130"/>
      <c r="H245" s="58"/>
      <c r="I245" s="118"/>
      <c r="J245" s="254"/>
      <c r="K245" s="235"/>
      <c r="L245" s="219"/>
      <c r="M245" s="184">
        <f>+SUMPRODUCT(K246:K248,L246:L248)</f>
        <v>0</v>
      </c>
      <c r="N245" s="180">
        <f>+SUM(N246:N248)</f>
        <v>0</v>
      </c>
      <c r="O245" s="184">
        <f>+SUM(O246:O248)</f>
        <v>0</v>
      </c>
      <c r="Q245" s="88">
        <f>+SUM(N245:O245)-M245</f>
        <v>0</v>
      </c>
      <c r="R245" s="88">
        <f>SUMPRODUCT(K246:K248,L246:L248)-SUM(M246:M248)</f>
        <v>0</v>
      </c>
      <c r="T245" s="109">
        <f>G245*N245</f>
        <v>0</v>
      </c>
    </row>
    <row r="246" spans="2:20" s="114" customFormat="1" ht="12.75" hidden="1" customHeight="1" x14ac:dyDescent="0.25">
      <c r="B246" s="110"/>
      <c r="C246" s="111"/>
      <c r="D246" s="112"/>
      <c r="E246" s="287"/>
      <c r="F246" s="288"/>
      <c r="G246" s="139"/>
      <c r="H246" s="56"/>
      <c r="I246" s="113"/>
      <c r="J246" s="253"/>
      <c r="K246" s="234"/>
      <c r="L246" s="218"/>
      <c r="M246" s="181">
        <f>+L246*K246</f>
        <v>0</v>
      </c>
      <c r="N246" s="182"/>
      <c r="O246" s="181"/>
      <c r="Q246" s="115"/>
      <c r="T246" s="116"/>
    </row>
    <row r="247" spans="2:20" s="114" customFormat="1" ht="12.75" x14ac:dyDescent="0.25">
      <c r="B247" s="110"/>
      <c r="C247" s="111"/>
      <c r="D247" s="112"/>
      <c r="E247" s="287"/>
      <c r="F247" s="288"/>
      <c r="G247" s="139"/>
      <c r="H247" s="56"/>
      <c r="I247" s="113"/>
      <c r="J247" s="253"/>
      <c r="K247" s="234"/>
      <c r="L247" s="218"/>
      <c r="M247" s="183">
        <f>+L247*K247</f>
        <v>0</v>
      </c>
      <c r="N247" s="182"/>
      <c r="O247" s="181"/>
      <c r="Q247" s="115"/>
      <c r="T247" s="116"/>
    </row>
    <row r="248" spans="2:20" s="114" customFormat="1" ht="12.75" x14ac:dyDescent="0.25">
      <c r="B248" s="110"/>
      <c r="C248" s="111"/>
      <c r="D248" s="112"/>
      <c r="E248" s="287"/>
      <c r="F248" s="288"/>
      <c r="G248" s="139"/>
      <c r="H248" s="56"/>
      <c r="I248" s="113"/>
      <c r="J248" s="253"/>
      <c r="K248" s="234"/>
      <c r="L248" s="218"/>
      <c r="M248" s="183">
        <f>+L248*K248</f>
        <v>0</v>
      </c>
      <c r="N248" s="182"/>
      <c r="O248" s="181"/>
      <c r="Q248" s="115"/>
      <c r="T248" s="116"/>
    </row>
    <row r="249" spans="2:20" s="124" customFormat="1" ht="4.9000000000000004" customHeight="1" x14ac:dyDescent="0.25">
      <c r="B249" s="120"/>
      <c r="C249" s="121"/>
      <c r="D249" s="131"/>
      <c r="E249" s="198"/>
      <c r="F249" s="199"/>
      <c r="G249" s="139"/>
      <c r="H249" s="59"/>
      <c r="I249" s="132"/>
      <c r="J249" s="257"/>
      <c r="K249" s="238"/>
      <c r="L249" s="222"/>
      <c r="M249" s="185"/>
      <c r="N249" s="186"/>
      <c r="O249" s="185"/>
      <c r="Q249" s="125"/>
      <c r="T249" s="126"/>
    </row>
    <row r="250" spans="2:20" x14ac:dyDescent="0.25">
      <c r="B250" s="127"/>
      <c r="C250" s="128"/>
      <c r="D250" s="129">
        <v>603</v>
      </c>
      <c r="E250" s="287" t="s">
        <v>2</v>
      </c>
      <c r="F250" s="288"/>
      <c r="G250" s="130"/>
      <c r="H250" s="58"/>
      <c r="I250" s="118"/>
      <c r="J250" s="254"/>
      <c r="K250" s="235"/>
      <c r="L250" s="219"/>
      <c r="M250" s="184">
        <f>+SUMPRODUCT(K251:K253,L251:L253)</f>
        <v>0</v>
      </c>
      <c r="N250" s="180">
        <f>+SUM(N251:N253)</f>
        <v>0</v>
      </c>
      <c r="O250" s="184">
        <f>+SUM(O251:O253)</f>
        <v>0</v>
      </c>
      <c r="Q250" s="88">
        <f>+SUM(N250:O250)-M250</f>
        <v>0</v>
      </c>
      <c r="R250" s="88">
        <f>SUMPRODUCT(K251:K253,L251:L253)-SUM(M251:M253)</f>
        <v>0</v>
      </c>
      <c r="T250" s="109">
        <f>G250*N250</f>
        <v>0</v>
      </c>
    </row>
    <row r="251" spans="2:20" s="114" customFormat="1" ht="12.75" hidden="1" customHeight="1" x14ac:dyDescent="0.25">
      <c r="B251" s="110"/>
      <c r="C251" s="111"/>
      <c r="D251" s="112"/>
      <c r="E251" s="287"/>
      <c r="F251" s="288"/>
      <c r="G251" s="139"/>
      <c r="H251" s="56"/>
      <c r="I251" s="113"/>
      <c r="J251" s="253"/>
      <c r="K251" s="234"/>
      <c r="L251" s="218"/>
      <c r="M251" s="181">
        <f>+L251*K251</f>
        <v>0</v>
      </c>
      <c r="N251" s="182"/>
      <c r="O251" s="181"/>
      <c r="Q251" s="115"/>
      <c r="T251" s="116"/>
    </row>
    <row r="252" spans="2:20" s="114" customFormat="1" ht="12.75" x14ac:dyDescent="0.25">
      <c r="B252" s="110"/>
      <c r="C252" s="111"/>
      <c r="D252" s="112"/>
      <c r="E252" s="287"/>
      <c r="F252" s="288"/>
      <c r="G252" s="139"/>
      <c r="H252" s="56"/>
      <c r="I252" s="113"/>
      <c r="J252" s="253"/>
      <c r="K252" s="234"/>
      <c r="L252" s="218"/>
      <c r="M252" s="183">
        <f>+L252*K252</f>
        <v>0</v>
      </c>
      <c r="N252" s="182"/>
      <c r="O252" s="181"/>
      <c r="Q252" s="115"/>
      <c r="T252" s="116"/>
    </row>
    <row r="253" spans="2:20" s="114" customFormat="1" ht="12.75" x14ac:dyDescent="0.25">
      <c r="B253" s="110"/>
      <c r="C253" s="111"/>
      <c r="D253" s="133"/>
      <c r="E253" s="287"/>
      <c r="F253" s="288"/>
      <c r="G253" s="139"/>
      <c r="H253" s="60"/>
      <c r="I253" s="134"/>
      <c r="J253" s="258"/>
      <c r="K253" s="239"/>
      <c r="L253" s="223"/>
      <c r="M253" s="183">
        <f>+L253*K253</f>
        <v>0</v>
      </c>
      <c r="N253" s="187"/>
      <c r="O253" s="188"/>
      <c r="Q253" s="115"/>
      <c r="T253" s="116"/>
    </row>
    <row r="254" spans="2:20" s="90" customFormat="1" ht="15" x14ac:dyDescent="0.25">
      <c r="B254" s="97"/>
      <c r="C254" s="98">
        <v>70</v>
      </c>
      <c r="D254" s="98" t="str">
        <f>IF($O$1="D",Texte!$A71,IF($O$1="F",Texte!$B71,IF($O$1="I",Texte!$C71)))</f>
        <v>Sonstige Kosten</v>
      </c>
      <c r="E254" s="99"/>
      <c r="F254" s="100"/>
      <c r="G254" s="169"/>
      <c r="H254" s="54"/>
      <c r="I254" s="101"/>
      <c r="J254" s="251"/>
      <c r="K254" s="232"/>
      <c r="L254" s="216"/>
      <c r="M254" s="178">
        <f>+M255+M259+M263+M268+M273+M278</f>
        <v>0</v>
      </c>
      <c r="N254" s="178">
        <f>+N255+N259+N263+N268+N273+N278</f>
        <v>0</v>
      </c>
      <c r="O254" s="178">
        <f>+O255+O259+O263+O268+O273+O278</f>
        <v>0</v>
      </c>
      <c r="Q254" s="88">
        <f>+SUM(N254:O254)-M254</f>
        <v>0</v>
      </c>
      <c r="T254" s="96"/>
    </row>
    <row r="255" spans="2:20" s="102" customFormat="1" x14ac:dyDescent="0.25">
      <c r="B255" s="103"/>
      <c r="C255" s="104"/>
      <c r="D255" s="105">
        <v>700</v>
      </c>
      <c r="E255" s="35" t="str">
        <f>IF($O$1="D",Texte!$A72,IF($O$1="F",Texte!$B72,IF($O$1="I",Texte!$C72)))</f>
        <v>Ersatzmassnahmen, Ausgleichsmassnahmen</v>
      </c>
      <c r="F255" s="36"/>
      <c r="G255" s="267">
        <v>80</v>
      </c>
      <c r="H255" s="55"/>
      <c r="I255" s="137"/>
      <c r="J255" s="259"/>
      <c r="K255" s="240"/>
      <c r="L255" s="224"/>
      <c r="M255" s="184">
        <f>+SUMPRODUCT(K256:K258,L256:L258)</f>
        <v>0</v>
      </c>
      <c r="N255" s="180">
        <f>+SUM(N256:N258)</f>
        <v>0</v>
      </c>
      <c r="O255" s="184">
        <f>+SUM(O256:O258)</f>
        <v>0</v>
      </c>
      <c r="Q255" s="108">
        <f>+SUM(N255:O255)-M255</f>
        <v>0</v>
      </c>
      <c r="R255" s="108">
        <f>SUMPRODUCT(K256:K258,L256:L258)-SUM(M256:M258)</f>
        <v>0</v>
      </c>
      <c r="T255" s="109">
        <f>G255*N255</f>
        <v>0</v>
      </c>
    </row>
    <row r="256" spans="2:20" s="114" customFormat="1" ht="12" hidden="1" customHeight="1" x14ac:dyDescent="0.25">
      <c r="B256" s="110"/>
      <c r="C256" s="111"/>
      <c r="D256" s="112"/>
      <c r="E256" s="37"/>
      <c r="F256" s="38"/>
      <c r="G256" s="28"/>
      <c r="H256" s="56"/>
      <c r="I256" s="113"/>
      <c r="J256" s="253"/>
      <c r="K256" s="234"/>
      <c r="L256" s="218"/>
      <c r="M256" s="181">
        <f>+L256*K256</f>
        <v>0</v>
      </c>
      <c r="N256" s="182"/>
      <c r="O256" s="181"/>
      <c r="Q256" s="115"/>
      <c r="T256" s="116"/>
    </row>
    <row r="257" spans="2:20" s="114" customFormat="1" ht="12.75" x14ac:dyDescent="0.25">
      <c r="B257" s="110"/>
      <c r="C257" s="111"/>
      <c r="D257" s="112"/>
      <c r="E257" s="287"/>
      <c r="F257" s="288"/>
      <c r="G257" s="106"/>
      <c r="H257" s="56"/>
      <c r="I257" s="113"/>
      <c r="J257" s="253"/>
      <c r="K257" s="234"/>
      <c r="L257" s="218"/>
      <c r="M257" s="183">
        <f>+L257*K257</f>
        <v>0</v>
      </c>
      <c r="N257" s="182"/>
      <c r="O257" s="181"/>
      <c r="Q257" s="115"/>
      <c r="T257" s="116"/>
    </row>
    <row r="258" spans="2:20" s="114" customFormat="1" ht="12.75" x14ac:dyDescent="0.25">
      <c r="B258" s="110"/>
      <c r="C258" s="111"/>
      <c r="D258" s="112"/>
      <c r="E258" s="287"/>
      <c r="F258" s="288"/>
      <c r="G258" s="106"/>
      <c r="H258" s="56"/>
      <c r="I258" s="113"/>
      <c r="J258" s="253"/>
      <c r="K258" s="234"/>
      <c r="L258" s="218"/>
      <c r="M258" s="183">
        <f>+L258*K258</f>
        <v>0</v>
      </c>
      <c r="N258" s="182"/>
      <c r="O258" s="181"/>
      <c r="Q258" s="115"/>
      <c r="T258" s="116"/>
    </row>
    <row r="259" spans="2:20" s="102" customFormat="1" x14ac:dyDescent="0.25">
      <c r="B259" s="103"/>
      <c r="C259" s="104"/>
      <c r="D259" s="117">
        <v>701</v>
      </c>
      <c r="E259" s="39" t="str">
        <f>IF($O$1="D",Texte!$A73,IF($O$1="F",Texte!$B73,IF($O$1="I",Texte!$C73)))</f>
        <v>Grundstückskosten</v>
      </c>
      <c r="F259" s="40"/>
      <c r="G259" s="268">
        <v>0</v>
      </c>
      <c r="H259" s="58"/>
      <c r="I259" s="119"/>
      <c r="J259" s="255"/>
      <c r="K259" s="236"/>
      <c r="L259" s="220"/>
      <c r="M259" s="184">
        <f>+SUMPRODUCT(K260:K262,L260:L262)</f>
        <v>0</v>
      </c>
      <c r="N259" s="180">
        <f>+SUM(N260:N262)</f>
        <v>0</v>
      </c>
      <c r="O259" s="184">
        <f>+SUM(O260:O262)</f>
        <v>0</v>
      </c>
      <c r="Q259" s="108">
        <f>+SUM(N259:O259)-M259</f>
        <v>0</v>
      </c>
      <c r="R259" s="108">
        <f>SUMPRODUCT(K260:K262,L260:L262)-SUM(M260:M262)</f>
        <v>0</v>
      </c>
      <c r="T259" s="109">
        <f>G259*N259</f>
        <v>0</v>
      </c>
    </row>
    <row r="260" spans="2:20" s="114" customFormat="1" ht="12" hidden="1" customHeight="1" x14ac:dyDescent="0.25">
      <c r="B260" s="110"/>
      <c r="C260" s="111"/>
      <c r="D260" s="112"/>
      <c r="E260" s="37"/>
      <c r="F260" s="38"/>
      <c r="G260" s="28"/>
      <c r="H260" s="56"/>
      <c r="I260" s="113"/>
      <c r="J260" s="253"/>
      <c r="K260" s="234"/>
      <c r="L260" s="218"/>
      <c r="M260" s="181">
        <f>+L260*K260</f>
        <v>0</v>
      </c>
      <c r="N260" s="182"/>
      <c r="O260" s="181"/>
      <c r="Q260" s="115"/>
      <c r="T260" s="116"/>
    </row>
    <row r="261" spans="2:20" s="114" customFormat="1" ht="12.75" x14ac:dyDescent="0.25">
      <c r="B261" s="110"/>
      <c r="C261" s="111"/>
      <c r="D261" s="112"/>
      <c r="E261" s="287"/>
      <c r="F261" s="288"/>
      <c r="G261" s="106"/>
      <c r="H261" s="56"/>
      <c r="I261" s="113"/>
      <c r="J261" s="253"/>
      <c r="K261" s="234"/>
      <c r="L261" s="218"/>
      <c r="M261" s="183">
        <f>+L261*K261</f>
        <v>0</v>
      </c>
      <c r="N261" s="182"/>
      <c r="O261" s="181"/>
      <c r="Q261" s="115"/>
      <c r="T261" s="116"/>
    </row>
    <row r="262" spans="2:20" s="114" customFormat="1" ht="12.75" x14ac:dyDescent="0.25">
      <c r="B262" s="110"/>
      <c r="C262" s="111"/>
      <c r="D262" s="112"/>
      <c r="E262" s="287"/>
      <c r="F262" s="288"/>
      <c r="G262" s="106"/>
      <c r="H262" s="56"/>
      <c r="I262" s="113"/>
      <c r="J262" s="253"/>
      <c r="K262" s="234"/>
      <c r="L262" s="218"/>
      <c r="M262" s="183">
        <f>+L262*K262</f>
        <v>0</v>
      </c>
      <c r="N262" s="182"/>
      <c r="O262" s="181"/>
      <c r="Q262" s="115"/>
      <c r="T262" s="116"/>
    </row>
    <row r="263" spans="2:20" s="102" customFormat="1" x14ac:dyDescent="0.25">
      <c r="B263" s="103"/>
      <c r="C263" s="104"/>
      <c r="D263" s="117">
        <v>702</v>
      </c>
      <c r="E263" s="39" t="str">
        <f>IF($O$1="D",Texte!$A74,IF($O$1="F",Texte!$B74,IF($O$1="I",Texte!$C74)))</f>
        <v>Baunebenkosten</v>
      </c>
      <c r="F263" s="40"/>
      <c r="G263" s="268">
        <v>40</v>
      </c>
      <c r="H263" s="58"/>
      <c r="I263" s="119"/>
      <c r="J263" s="255"/>
      <c r="K263" s="236"/>
      <c r="L263" s="220"/>
      <c r="M263" s="184">
        <f>+SUMPRODUCT(K264:K266,L264:L266)</f>
        <v>0</v>
      </c>
      <c r="N263" s="180">
        <f>+SUM(N264:N266)</f>
        <v>0</v>
      </c>
      <c r="O263" s="184">
        <f>+SUM(O264:O266)</f>
        <v>0</v>
      </c>
      <c r="Q263" s="108">
        <f>+SUM(N263:O263)-M263</f>
        <v>0</v>
      </c>
      <c r="R263" s="108">
        <f>SUMPRODUCT(K264:K266,L264:L266)-SUM(M264:M266)</f>
        <v>0</v>
      </c>
      <c r="T263" s="109">
        <f>G263*N263</f>
        <v>0</v>
      </c>
    </row>
    <row r="264" spans="2:20" s="114" customFormat="1" ht="12" hidden="1" customHeight="1" x14ac:dyDescent="0.25">
      <c r="B264" s="110"/>
      <c r="C264" s="111"/>
      <c r="D264" s="112"/>
      <c r="E264" s="37"/>
      <c r="F264" s="38"/>
      <c r="G264" s="28"/>
      <c r="H264" s="56"/>
      <c r="I264" s="113"/>
      <c r="J264" s="253"/>
      <c r="K264" s="234"/>
      <c r="L264" s="218"/>
      <c r="M264" s="181">
        <f>+L264*K264</f>
        <v>0</v>
      </c>
      <c r="N264" s="182"/>
      <c r="O264" s="181"/>
      <c r="Q264" s="115"/>
      <c r="T264" s="116"/>
    </row>
    <row r="265" spans="2:20" s="114" customFormat="1" ht="12.75" x14ac:dyDescent="0.25">
      <c r="B265" s="110"/>
      <c r="C265" s="111"/>
      <c r="D265" s="112"/>
      <c r="E265" s="287"/>
      <c r="F265" s="288"/>
      <c r="G265" s="106"/>
      <c r="H265" s="56"/>
      <c r="I265" s="113"/>
      <c r="J265" s="253"/>
      <c r="K265" s="234"/>
      <c r="L265" s="218"/>
      <c r="M265" s="183">
        <f>+L265*K265</f>
        <v>0</v>
      </c>
      <c r="N265" s="182"/>
      <c r="O265" s="181"/>
      <c r="Q265" s="115"/>
      <c r="T265" s="116"/>
    </row>
    <row r="266" spans="2:20" s="114" customFormat="1" ht="12.75" x14ac:dyDescent="0.25">
      <c r="B266" s="110"/>
      <c r="C266" s="111"/>
      <c r="D266" s="112"/>
      <c r="E266" s="287"/>
      <c r="F266" s="288"/>
      <c r="G266" s="106"/>
      <c r="H266" s="56"/>
      <c r="I266" s="113"/>
      <c r="J266" s="253"/>
      <c r="K266" s="234"/>
      <c r="L266" s="218"/>
      <c r="M266" s="183">
        <f>+L266*K266</f>
        <v>0</v>
      </c>
      <c r="N266" s="182"/>
      <c r="O266" s="181"/>
      <c r="Q266" s="115"/>
      <c r="T266" s="116"/>
    </row>
    <row r="267" spans="2:20" s="124" customFormat="1" ht="4.9000000000000004" customHeight="1" x14ac:dyDescent="0.25">
      <c r="B267" s="120"/>
      <c r="C267" s="121"/>
      <c r="D267" s="131"/>
      <c r="E267" s="198"/>
      <c r="F267" s="199"/>
      <c r="G267" s="29"/>
      <c r="H267" s="59"/>
      <c r="I267" s="132"/>
      <c r="J267" s="257"/>
      <c r="K267" s="238"/>
      <c r="L267" s="222"/>
      <c r="M267" s="185"/>
      <c r="N267" s="186"/>
      <c r="O267" s="185"/>
      <c r="Q267" s="125"/>
      <c r="T267" s="126"/>
    </row>
    <row r="268" spans="2:20" x14ac:dyDescent="0.25">
      <c r="B268" s="127"/>
      <c r="C268" s="128"/>
      <c r="D268" s="129">
        <v>703</v>
      </c>
      <c r="E268" s="287" t="s">
        <v>2</v>
      </c>
      <c r="F268" s="288"/>
      <c r="G268" s="130"/>
      <c r="H268" s="58"/>
      <c r="I268" s="118"/>
      <c r="J268" s="254"/>
      <c r="K268" s="235"/>
      <c r="L268" s="219"/>
      <c r="M268" s="184">
        <f>+SUMPRODUCT(K269:K271,L269:L271)</f>
        <v>0</v>
      </c>
      <c r="N268" s="180">
        <f>+SUM(N269:N271)</f>
        <v>0</v>
      </c>
      <c r="O268" s="184">
        <f>+SUM(O269:O271)</f>
        <v>0</v>
      </c>
      <c r="Q268" s="88">
        <f>+SUM(N268:O268)-M268</f>
        <v>0</v>
      </c>
      <c r="R268" s="88">
        <f>SUMPRODUCT(K269:K271,L269:L271)-SUM(M269:M271)</f>
        <v>0</v>
      </c>
      <c r="T268" s="109">
        <f>G268*N268</f>
        <v>0</v>
      </c>
    </row>
    <row r="269" spans="2:20" s="114" customFormat="1" ht="12" hidden="1" customHeight="1" x14ac:dyDescent="0.25">
      <c r="B269" s="110"/>
      <c r="C269" s="111"/>
      <c r="D269" s="112"/>
      <c r="E269" s="287"/>
      <c r="F269" s="288"/>
      <c r="G269" s="28"/>
      <c r="H269" s="56"/>
      <c r="I269" s="113"/>
      <c r="J269" s="253"/>
      <c r="K269" s="234"/>
      <c r="L269" s="218"/>
      <c r="M269" s="181">
        <f>+L269*K269</f>
        <v>0</v>
      </c>
      <c r="N269" s="182"/>
      <c r="O269" s="181"/>
      <c r="Q269" s="115"/>
      <c r="T269" s="116"/>
    </row>
    <row r="270" spans="2:20" s="114" customFormat="1" ht="12.75" x14ac:dyDescent="0.25">
      <c r="B270" s="110"/>
      <c r="C270" s="111"/>
      <c r="D270" s="112"/>
      <c r="E270" s="287"/>
      <c r="F270" s="288"/>
      <c r="G270" s="106"/>
      <c r="H270" s="56"/>
      <c r="I270" s="113"/>
      <c r="J270" s="253"/>
      <c r="K270" s="234"/>
      <c r="L270" s="218"/>
      <c r="M270" s="183">
        <f>+L270*K270</f>
        <v>0</v>
      </c>
      <c r="N270" s="182"/>
      <c r="O270" s="181"/>
      <c r="Q270" s="115"/>
      <c r="T270" s="116"/>
    </row>
    <row r="271" spans="2:20" s="114" customFormat="1" ht="12.75" x14ac:dyDescent="0.25">
      <c r="B271" s="110"/>
      <c r="C271" s="111"/>
      <c r="D271" s="112"/>
      <c r="E271" s="287"/>
      <c r="F271" s="288"/>
      <c r="G271" s="139"/>
      <c r="H271" s="56"/>
      <c r="I271" s="113"/>
      <c r="J271" s="253"/>
      <c r="K271" s="234"/>
      <c r="L271" s="218"/>
      <c r="M271" s="183">
        <f>+L271*K271</f>
        <v>0</v>
      </c>
      <c r="N271" s="182"/>
      <c r="O271" s="181"/>
      <c r="Q271" s="115"/>
      <c r="T271" s="116"/>
    </row>
    <row r="272" spans="2:20" s="124" customFormat="1" ht="4.9000000000000004" customHeight="1" x14ac:dyDescent="0.25">
      <c r="B272" s="120"/>
      <c r="C272" s="121"/>
      <c r="D272" s="131"/>
      <c r="E272" s="198"/>
      <c r="F272" s="199"/>
      <c r="G272" s="139"/>
      <c r="H272" s="59"/>
      <c r="I272" s="132"/>
      <c r="J272" s="257"/>
      <c r="K272" s="238"/>
      <c r="L272" s="222"/>
      <c r="M272" s="185"/>
      <c r="N272" s="186"/>
      <c r="O272" s="185"/>
      <c r="Q272" s="125"/>
      <c r="T272" s="126"/>
    </row>
    <row r="273" spans="2:20" x14ac:dyDescent="0.25">
      <c r="B273" s="127"/>
      <c r="C273" s="128"/>
      <c r="D273" s="129">
        <v>704</v>
      </c>
      <c r="E273" s="287" t="s">
        <v>2</v>
      </c>
      <c r="F273" s="288"/>
      <c r="G273" s="130"/>
      <c r="H273" s="58"/>
      <c r="I273" s="118"/>
      <c r="J273" s="254"/>
      <c r="K273" s="235"/>
      <c r="L273" s="219"/>
      <c r="M273" s="184">
        <f>+SUMPRODUCT(K274:K276,L274:L276)</f>
        <v>0</v>
      </c>
      <c r="N273" s="180">
        <f>+SUM(N274:N276)</f>
        <v>0</v>
      </c>
      <c r="O273" s="184">
        <f>+SUM(O274:O276)</f>
        <v>0</v>
      </c>
      <c r="Q273" s="88">
        <f>+SUM(N273:O273)-M273</f>
        <v>0</v>
      </c>
      <c r="R273" s="88">
        <f>SUMPRODUCT(K274:K276,L274:L276)-SUM(M274:M276)</f>
        <v>0</v>
      </c>
      <c r="T273" s="109">
        <f>G273*N273</f>
        <v>0</v>
      </c>
    </row>
    <row r="274" spans="2:20" s="114" customFormat="1" ht="12.75" hidden="1" customHeight="1" x14ac:dyDescent="0.25">
      <c r="B274" s="110"/>
      <c r="C274" s="111"/>
      <c r="D274" s="112"/>
      <c r="E274" s="287"/>
      <c r="F274" s="288"/>
      <c r="G274" s="139"/>
      <c r="H274" s="56"/>
      <c r="I274" s="113"/>
      <c r="J274" s="253"/>
      <c r="K274" s="234"/>
      <c r="L274" s="218"/>
      <c r="M274" s="181">
        <f>+L274*K274</f>
        <v>0</v>
      </c>
      <c r="N274" s="182"/>
      <c r="O274" s="181"/>
      <c r="Q274" s="115"/>
      <c r="T274" s="116"/>
    </row>
    <row r="275" spans="2:20" s="114" customFormat="1" ht="12.75" x14ac:dyDescent="0.25">
      <c r="B275" s="110"/>
      <c r="C275" s="111"/>
      <c r="D275" s="112"/>
      <c r="E275" s="287"/>
      <c r="F275" s="288"/>
      <c r="G275" s="139"/>
      <c r="H275" s="56"/>
      <c r="I275" s="113"/>
      <c r="J275" s="253"/>
      <c r="K275" s="234"/>
      <c r="L275" s="218"/>
      <c r="M275" s="183">
        <f>+L275*K275</f>
        <v>0</v>
      </c>
      <c r="N275" s="182"/>
      <c r="O275" s="181"/>
      <c r="Q275" s="115"/>
      <c r="T275" s="116"/>
    </row>
    <row r="276" spans="2:20" s="114" customFormat="1" ht="12.75" x14ac:dyDescent="0.25">
      <c r="B276" s="110"/>
      <c r="C276" s="111"/>
      <c r="D276" s="112"/>
      <c r="E276" s="287"/>
      <c r="F276" s="288"/>
      <c r="G276" s="139"/>
      <c r="H276" s="56"/>
      <c r="I276" s="113"/>
      <c r="J276" s="253"/>
      <c r="K276" s="234"/>
      <c r="L276" s="218"/>
      <c r="M276" s="183">
        <f>+L276*K276</f>
        <v>0</v>
      </c>
      <c r="N276" s="182"/>
      <c r="O276" s="181"/>
      <c r="Q276" s="115"/>
      <c r="T276" s="116"/>
    </row>
    <row r="277" spans="2:20" s="124" customFormat="1" ht="4.9000000000000004" customHeight="1" x14ac:dyDescent="0.25">
      <c r="B277" s="120"/>
      <c r="C277" s="121"/>
      <c r="D277" s="131"/>
      <c r="E277" s="198"/>
      <c r="F277" s="199"/>
      <c r="G277" s="139"/>
      <c r="H277" s="59"/>
      <c r="I277" s="132"/>
      <c r="J277" s="257"/>
      <c r="K277" s="238"/>
      <c r="L277" s="222"/>
      <c r="M277" s="185"/>
      <c r="N277" s="186"/>
      <c r="O277" s="185"/>
      <c r="Q277" s="125"/>
      <c r="T277" s="126"/>
    </row>
    <row r="278" spans="2:20" x14ac:dyDescent="0.25">
      <c r="B278" s="127"/>
      <c r="C278" s="128"/>
      <c r="D278" s="129">
        <v>705</v>
      </c>
      <c r="E278" s="287" t="s">
        <v>2</v>
      </c>
      <c r="F278" s="288"/>
      <c r="G278" s="130"/>
      <c r="H278" s="58"/>
      <c r="I278" s="118"/>
      <c r="J278" s="254"/>
      <c r="K278" s="235"/>
      <c r="L278" s="219"/>
      <c r="M278" s="184">
        <f>+SUMPRODUCT(K279:K281,L279:L281)</f>
        <v>0</v>
      </c>
      <c r="N278" s="180">
        <f>+SUM(N279:N281)</f>
        <v>0</v>
      </c>
      <c r="O278" s="184">
        <f>+SUM(O279:O281)</f>
        <v>0</v>
      </c>
      <c r="Q278" s="88">
        <f>+SUM(N278:O278)-M278</f>
        <v>0</v>
      </c>
      <c r="R278" s="88">
        <f>SUMPRODUCT(K279:K281,L279:L281)-SUM(M279:M281)</f>
        <v>0</v>
      </c>
      <c r="T278" s="109">
        <f>G278*N278</f>
        <v>0</v>
      </c>
    </row>
    <row r="279" spans="2:20" s="114" customFormat="1" ht="12.75" hidden="1" customHeight="1" x14ac:dyDescent="0.25">
      <c r="B279" s="110"/>
      <c r="C279" s="111"/>
      <c r="D279" s="112"/>
      <c r="E279" s="287"/>
      <c r="F279" s="288"/>
      <c r="G279" s="139"/>
      <c r="H279" s="56"/>
      <c r="I279" s="113"/>
      <c r="J279" s="253"/>
      <c r="K279" s="234"/>
      <c r="L279" s="218"/>
      <c r="M279" s="181">
        <f>+L279*K279</f>
        <v>0</v>
      </c>
      <c r="N279" s="182"/>
      <c r="O279" s="181"/>
      <c r="Q279" s="115"/>
      <c r="T279" s="116"/>
    </row>
    <row r="280" spans="2:20" s="114" customFormat="1" ht="12.75" x14ac:dyDescent="0.25">
      <c r="B280" s="110"/>
      <c r="C280" s="111"/>
      <c r="D280" s="112"/>
      <c r="E280" s="287"/>
      <c r="F280" s="288"/>
      <c r="G280" s="139"/>
      <c r="H280" s="56"/>
      <c r="I280" s="113"/>
      <c r="J280" s="253"/>
      <c r="K280" s="234"/>
      <c r="L280" s="218"/>
      <c r="M280" s="183">
        <f>+L280*K280</f>
        <v>0</v>
      </c>
      <c r="N280" s="182"/>
      <c r="O280" s="181"/>
      <c r="Q280" s="115"/>
      <c r="T280" s="116"/>
    </row>
    <row r="281" spans="2:20" s="114" customFormat="1" ht="12.75" x14ac:dyDescent="0.25">
      <c r="B281" s="110"/>
      <c r="C281" s="111"/>
      <c r="D281" s="133"/>
      <c r="E281" s="287"/>
      <c r="F281" s="288"/>
      <c r="G281" s="139"/>
      <c r="H281" s="60"/>
      <c r="I281" s="134"/>
      <c r="J281" s="258"/>
      <c r="K281" s="239"/>
      <c r="L281" s="223"/>
      <c r="M281" s="183">
        <f>+L281*K281</f>
        <v>0</v>
      </c>
      <c r="N281" s="187"/>
      <c r="O281" s="188"/>
      <c r="Q281" s="115"/>
      <c r="T281" s="116"/>
    </row>
    <row r="282" spans="2:20" s="90" customFormat="1" ht="15" x14ac:dyDescent="0.25">
      <c r="B282" s="140">
        <v>0</v>
      </c>
      <c r="C282" s="141" t="str">
        <f>IF($O$1="D",Texte!$A75,IF($O$1="F",Texte!$B75,IF($O$1="I",Texte!$C75)))</f>
        <v>Planungs- und Bauleitungskosten</v>
      </c>
      <c r="D282" s="141"/>
      <c r="E282" s="142"/>
      <c r="F282" s="143"/>
      <c r="G282" s="171"/>
      <c r="H282" s="61"/>
      <c r="I282" s="144"/>
      <c r="J282" s="260"/>
      <c r="K282" s="241"/>
      <c r="L282" s="225"/>
      <c r="M282" s="189">
        <f>+M283</f>
        <v>0</v>
      </c>
      <c r="N282" s="190">
        <f>+N283</f>
        <v>0</v>
      </c>
      <c r="O282" s="190">
        <f>+O283</f>
        <v>0</v>
      </c>
      <c r="Q282" s="88">
        <f>+SUM(N282:O282)-M282</f>
        <v>0</v>
      </c>
      <c r="R282" s="145">
        <f>+(N282/(N13+0.0000001))</f>
        <v>0</v>
      </c>
      <c r="S282" s="114" t="str">
        <f>IF($O$1="D",Texte!$A81,IF($O$1="F",Texte!$B81,IF($O$1="I",Texte!$C81)))</f>
        <v>Anteil Planungs- und Bauleitungskosten</v>
      </c>
      <c r="T282" s="96"/>
    </row>
    <row r="283" spans="2:20" s="90" customFormat="1" ht="15" x14ac:dyDescent="0.25">
      <c r="B283" s="97"/>
      <c r="C283" s="146" t="s">
        <v>9</v>
      </c>
      <c r="D283" s="98" t="str">
        <f>IF($O$1="D",Texte!$A76,IF($O$1="F",Texte!$B76,IF($O$1="I",Texte!$C76)))</f>
        <v>Planungs- und Bauleitungskosten</v>
      </c>
      <c r="E283" s="99"/>
      <c r="F283" s="100"/>
      <c r="G283" s="169"/>
      <c r="H283" s="54"/>
      <c r="I283" s="101"/>
      <c r="J283" s="251"/>
      <c r="K283" s="232"/>
      <c r="L283" s="216"/>
      <c r="M283" s="178">
        <f>+M284+M288+M293+M298+M303</f>
        <v>0</v>
      </c>
      <c r="N283" s="178">
        <f>+N284+N288+N293+N298+N303</f>
        <v>0</v>
      </c>
      <c r="O283" s="178">
        <f>+O284+O288+O293+O298+O303</f>
        <v>0</v>
      </c>
      <c r="Q283" s="88">
        <f>+SUM(N283:O283)-M283</f>
        <v>0</v>
      </c>
      <c r="T283" s="96"/>
    </row>
    <row r="284" spans="2:20" s="102" customFormat="1" x14ac:dyDescent="0.25">
      <c r="B284" s="147"/>
      <c r="C284" s="148"/>
      <c r="D284" s="149" t="s">
        <v>10</v>
      </c>
      <c r="E284" s="35" t="str">
        <f>IF($O$1="D",Texte!$A77,IF($O$1="F",Texte!$B77,IF($O$1="I",Texte!$C77)))</f>
        <v>Projektierungs- und Planungskosten</v>
      </c>
      <c r="F284" s="36"/>
      <c r="G284" s="139" t="s">
        <v>35</v>
      </c>
      <c r="H284" s="55"/>
      <c r="I284" s="137"/>
      <c r="J284" s="259"/>
      <c r="K284" s="240"/>
      <c r="L284" s="224"/>
      <c r="M284" s="184">
        <f>+SUMPRODUCT(K285:K287,L285:L287)</f>
        <v>0</v>
      </c>
      <c r="N284" s="180">
        <f>+SUM(N285:N287)</f>
        <v>0</v>
      </c>
      <c r="O284" s="184">
        <f>+SUM(O285:O287)</f>
        <v>0</v>
      </c>
      <c r="Q284" s="108">
        <f>+SUM(N284:O284)-M284</f>
        <v>0</v>
      </c>
      <c r="R284" s="108">
        <f>SUMPRODUCT(K285:K287,L285:L287)-SUM(M285:M287)</f>
        <v>0</v>
      </c>
      <c r="T284" s="109">
        <f>G284*N284</f>
        <v>0</v>
      </c>
    </row>
    <row r="285" spans="2:20" s="114" customFormat="1" ht="12.75" hidden="1" customHeight="1" x14ac:dyDescent="0.25">
      <c r="B285" s="110"/>
      <c r="C285" s="150"/>
      <c r="D285" s="112"/>
      <c r="E285" s="37"/>
      <c r="F285" s="38"/>
      <c r="G285" s="139"/>
      <c r="H285" s="56"/>
      <c r="I285" s="113"/>
      <c r="J285" s="253"/>
      <c r="K285" s="234"/>
      <c r="L285" s="218"/>
      <c r="M285" s="181">
        <f>+L285*K285</f>
        <v>0</v>
      </c>
      <c r="N285" s="182"/>
      <c r="O285" s="181"/>
      <c r="Q285" s="115"/>
      <c r="R285" s="88"/>
      <c r="T285" s="116"/>
    </row>
    <row r="286" spans="2:20" s="114" customFormat="1" ht="12.75" x14ac:dyDescent="0.25">
      <c r="B286" s="110"/>
      <c r="C286" s="150"/>
      <c r="D286" s="112"/>
      <c r="E286" s="287"/>
      <c r="F286" s="288"/>
      <c r="G286" s="139"/>
      <c r="H286" s="56"/>
      <c r="I286" s="113"/>
      <c r="J286" s="253"/>
      <c r="K286" s="234"/>
      <c r="L286" s="218"/>
      <c r="M286" s="183">
        <f>+L286*K286</f>
        <v>0</v>
      </c>
      <c r="N286" s="182"/>
      <c r="O286" s="181"/>
      <c r="Q286" s="115"/>
      <c r="T286" s="116"/>
    </row>
    <row r="287" spans="2:20" s="114" customFormat="1" ht="12.75" x14ac:dyDescent="0.25">
      <c r="B287" s="110"/>
      <c r="C287" s="150"/>
      <c r="D287" s="112"/>
      <c r="E287" s="287"/>
      <c r="F287" s="288"/>
      <c r="G287" s="139"/>
      <c r="H287" s="56"/>
      <c r="I287" s="113"/>
      <c r="J287" s="253"/>
      <c r="K287" s="234"/>
      <c r="L287" s="218"/>
      <c r="M287" s="183">
        <f>+L287*K287</f>
        <v>0</v>
      </c>
      <c r="N287" s="182"/>
      <c r="O287" s="181"/>
      <c r="Q287" s="115"/>
      <c r="T287" s="116"/>
    </row>
    <row r="288" spans="2:20" s="102" customFormat="1" x14ac:dyDescent="0.25">
      <c r="B288" s="103"/>
      <c r="C288" s="151"/>
      <c r="D288" s="152" t="s">
        <v>11</v>
      </c>
      <c r="E288" s="39" t="str">
        <f>IF($O$1="D",Texte!$A78,IF($O$1="F",Texte!$B78,IF($O$1="I",Texte!$C78)))</f>
        <v>Bauleitungskosten</v>
      </c>
      <c r="F288" s="40"/>
      <c r="G288" s="139" t="s">
        <v>35</v>
      </c>
      <c r="H288" s="58"/>
      <c r="I288" s="119"/>
      <c r="J288" s="255"/>
      <c r="K288" s="236"/>
      <c r="L288" s="220"/>
      <c r="M288" s="184">
        <f>+SUMPRODUCT(K289:K291,L289:L291)</f>
        <v>0</v>
      </c>
      <c r="N288" s="180">
        <f>+SUM(N289:N291)</f>
        <v>0</v>
      </c>
      <c r="O288" s="184">
        <f>+SUM(O289:O291)</f>
        <v>0</v>
      </c>
      <c r="Q288" s="108">
        <f>+SUM(N288:O288)-M288</f>
        <v>0</v>
      </c>
      <c r="R288" s="108">
        <f>SUMPRODUCT(K289:K291,L289:L291)-SUM(M289:M291)</f>
        <v>0</v>
      </c>
      <c r="T288" s="109">
        <f>G288*N288</f>
        <v>0</v>
      </c>
    </row>
    <row r="289" spans="2:20" s="114" customFormat="1" ht="12.75" hidden="1" customHeight="1" x14ac:dyDescent="0.25">
      <c r="B289" s="110"/>
      <c r="C289" s="150"/>
      <c r="D289" s="112"/>
      <c r="E289" s="37"/>
      <c r="F289" s="38"/>
      <c r="G289" s="139"/>
      <c r="H289" s="56"/>
      <c r="I289" s="113"/>
      <c r="J289" s="253"/>
      <c r="K289" s="234"/>
      <c r="L289" s="218"/>
      <c r="M289" s="181">
        <f>+L289*K289</f>
        <v>0</v>
      </c>
      <c r="N289" s="182"/>
      <c r="O289" s="181"/>
      <c r="Q289" s="115"/>
      <c r="T289" s="116"/>
    </row>
    <row r="290" spans="2:20" s="114" customFormat="1" ht="12.75" x14ac:dyDescent="0.25">
      <c r="B290" s="110"/>
      <c r="C290" s="150"/>
      <c r="D290" s="112"/>
      <c r="E290" s="287"/>
      <c r="F290" s="288"/>
      <c r="G290" s="139"/>
      <c r="H290" s="56"/>
      <c r="I290" s="113"/>
      <c r="J290" s="253"/>
      <c r="K290" s="234"/>
      <c r="L290" s="218"/>
      <c r="M290" s="183">
        <f>+L290*K290</f>
        <v>0</v>
      </c>
      <c r="N290" s="182"/>
      <c r="O290" s="181"/>
      <c r="Q290" s="115"/>
      <c r="T290" s="116"/>
    </row>
    <row r="291" spans="2:20" s="114" customFormat="1" ht="12.75" x14ac:dyDescent="0.25">
      <c r="B291" s="110"/>
      <c r="C291" s="150"/>
      <c r="D291" s="112"/>
      <c r="E291" s="287"/>
      <c r="F291" s="288"/>
      <c r="G291" s="139"/>
      <c r="H291" s="56"/>
      <c r="I291" s="113"/>
      <c r="J291" s="253"/>
      <c r="K291" s="234"/>
      <c r="L291" s="218"/>
      <c r="M291" s="183">
        <f>+L291*K291</f>
        <v>0</v>
      </c>
      <c r="N291" s="182"/>
      <c r="O291" s="181"/>
      <c r="Q291" s="115"/>
      <c r="T291" s="116"/>
    </row>
    <row r="292" spans="2:20" s="124" customFormat="1" ht="4.9000000000000004" customHeight="1" x14ac:dyDescent="0.25">
      <c r="B292" s="120"/>
      <c r="C292" s="121"/>
      <c r="D292" s="131"/>
      <c r="E292" s="198"/>
      <c r="F292" s="199"/>
      <c r="G292" s="29"/>
      <c r="H292" s="59"/>
      <c r="I292" s="132"/>
      <c r="J292" s="257"/>
      <c r="K292" s="238"/>
      <c r="L292" s="222"/>
      <c r="M292" s="185"/>
      <c r="N292" s="186"/>
      <c r="O292" s="185"/>
      <c r="Q292" s="125"/>
      <c r="T292" s="126"/>
    </row>
    <row r="293" spans="2:20" x14ac:dyDescent="0.25">
      <c r="B293" s="127"/>
      <c r="C293" s="153"/>
      <c r="D293" s="154" t="s">
        <v>12</v>
      </c>
      <c r="E293" s="287" t="s">
        <v>2</v>
      </c>
      <c r="F293" s="288"/>
      <c r="G293" s="28"/>
      <c r="H293" s="58"/>
      <c r="I293" s="118"/>
      <c r="J293" s="254"/>
      <c r="K293" s="235"/>
      <c r="L293" s="219"/>
      <c r="M293" s="184">
        <f>+SUMPRODUCT(K294:K296,L294:L296)</f>
        <v>0</v>
      </c>
      <c r="N293" s="180">
        <f>+SUM(N294:N296)</f>
        <v>0</v>
      </c>
      <c r="O293" s="184">
        <f>+SUM(O294:O296)</f>
        <v>0</v>
      </c>
      <c r="Q293" s="88">
        <f>+SUM(N293:O293)-M293</f>
        <v>0</v>
      </c>
      <c r="R293" s="88">
        <f>SUMPRODUCT(K294:K296,L294:L296)-SUM(M294:M296)</f>
        <v>0</v>
      </c>
      <c r="T293" s="109">
        <f>G293*N293</f>
        <v>0</v>
      </c>
    </row>
    <row r="294" spans="2:20" s="114" customFormat="1" ht="12" hidden="1" customHeight="1" x14ac:dyDescent="0.25">
      <c r="B294" s="110"/>
      <c r="C294" s="150"/>
      <c r="D294" s="112"/>
      <c r="E294" s="287"/>
      <c r="F294" s="288"/>
      <c r="G294" s="28"/>
      <c r="H294" s="56"/>
      <c r="I294" s="113"/>
      <c r="J294" s="253"/>
      <c r="K294" s="234"/>
      <c r="L294" s="218"/>
      <c r="M294" s="181">
        <f>+L294*K294</f>
        <v>0</v>
      </c>
      <c r="N294" s="182"/>
      <c r="O294" s="181"/>
      <c r="Q294" s="115"/>
      <c r="T294" s="116"/>
    </row>
    <row r="295" spans="2:20" s="114" customFormat="1" ht="12.75" x14ac:dyDescent="0.25">
      <c r="B295" s="110"/>
      <c r="C295" s="150"/>
      <c r="D295" s="112"/>
      <c r="E295" s="287"/>
      <c r="F295" s="288"/>
      <c r="G295" s="139"/>
      <c r="H295" s="56"/>
      <c r="I295" s="113"/>
      <c r="J295" s="253"/>
      <c r="K295" s="234"/>
      <c r="L295" s="218"/>
      <c r="M295" s="183">
        <f>+L295*K295</f>
        <v>0</v>
      </c>
      <c r="N295" s="182"/>
      <c r="O295" s="181"/>
      <c r="Q295" s="115"/>
      <c r="T295" s="116"/>
    </row>
    <row r="296" spans="2:20" s="114" customFormat="1" ht="12.75" x14ac:dyDescent="0.25">
      <c r="B296" s="110"/>
      <c r="C296" s="150"/>
      <c r="D296" s="112"/>
      <c r="E296" s="287"/>
      <c r="F296" s="288"/>
      <c r="G296" s="139"/>
      <c r="H296" s="56"/>
      <c r="I296" s="113"/>
      <c r="J296" s="253"/>
      <c r="K296" s="234"/>
      <c r="L296" s="218"/>
      <c r="M296" s="183">
        <f>+L296*K296</f>
        <v>0</v>
      </c>
      <c r="N296" s="182"/>
      <c r="O296" s="181"/>
      <c r="Q296" s="115"/>
      <c r="T296" s="116"/>
    </row>
    <row r="297" spans="2:20" s="124" customFormat="1" ht="4.9000000000000004" customHeight="1" x14ac:dyDescent="0.25">
      <c r="B297" s="120"/>
      <c r="C297" s="121"/>
      <c r="D297" s="131"/>
      <c r="E297" s="198"/>
      <c r="F297" s="199"/>
      <c r="G297" s="29"/>
      <c r="H297" s="59"/>
      <c r="I297" s="132"/>
      <c r="J297" s="257"/>
      <c r="K297" s="238"/>
      <c r="L297" s="222"/>
      <c r="M297" s="185"/>
      <c r="N297" s="186"/>
      <c r="O297" s="185"/>
      <c r="Q297" s="125"/>
      <c r="T297" s="126"/>
    </row>
    <row r="298" spans="2:20" x14ac:dyDescent="0.25">
      <c r="B298" s="127"/>
      <c r="C298" s="153"/>
      <c r="D298" s="154" t="s">
        <v>13</v>
      </c>
      <c r="E298" s="287" t="s">
        <v>2</v>
      </c>
      <c r="F298" s="288"/>
      <c r="G298" s="28"/>
      <c r="H298" s="58"/>
      <c r="I298" s="118"/>
      <c r="J298" s="254"/>
      <c r="K298" s="235"/>
      <c r="L298" s="219"/>
      <c r="M298" s="184">
        <f>+SUMPRODUCT(K299:K301,L299:L301)</f>
        <v>0</v>
      </c>
      <c r="N298" s="180">
        <f>+SUM(N299:N301)</f>
        <v>0</v>
      </c>
      <c r="O298" s="184">
        <f>+SUM(O299:O301)</f>
        <v>0</v>
      </c>
      <c r="Q298" s="88">
        <f>+SUM(N298:O298)-M298</f>
        <v>0</v>
      </c>
      <c r="R298" s="88">
        <f>SUMPRODUCT(K299:K301,L299:L301)-SUM(M299:M301)</f>
        <v>0</v>
      </c>
      <c r="T298" s="109">
        <f>G298*N298</f>
        <v>0</v>
      </c>
    </row>
    <row r="299" spans="2:20" s="114" customFormat="1" ht="12" hidden="1" customHeight="1" x14ac:dyDescent="0.25">
      <c r="B299" s="110"/>
      <c r="C299" s="150"/>
      <c r="D299" s="112"/>
      <c r="E299" s="287"/>
      <c r="F299" s="288"/>
      <c r="G299" s="28"/>
      <c r="H299" s="56"/>
      <c r="I299" s="113"/>
      <c r="J299" s="253"/>
      <c r="K299" s="234"/>
      <c r="L299" s="218"/>
      <c r="M299" s="181">
        <f>+L299*K299</f>
        <v>0</v>
      </c>
      <c r="N299" s="182"/>
      <c r="O299" s="181"/>
      <c r="Q299" s="115"/>
      <c r="T299" s="116"/>
    </row>
    <row r="300" spans="2:20" s="114" customFormat="1" ht="12.75" x14ac:dyDescent="0.25">
      <c r="B300" s="110"/>
      <c r="C300" s="150"/>
      <c r="D300" s="112"/>
      <c r="E300" s="287"/>
      <c r="F300" s="288"/>
      <c r="G300" s="139"/>
      <c r="H300" s="56"/>
      <c r="I300" s="113"/>
      <c r="J300" s="253"/>
      <c r="K300" s="234"/>
      <c r="L300" s="218"/>
      <c r="M300" s="183">
        <f>+L300*K300</f>
        <v>0</v>
      </c>
      <c r="N300" s="182"/>
      <c r="O300" s="181"/>
      <c r="Q300" s="115"/>
      <c r="T300" s="116"/>
    </row>
    <row r="301" spans="2:20" s="114" customFormat="1" ht="12.75" x14ac:dyDescent="0.25">
      <c r="B301" s="110"/>
      <c r="C301" s="150"/>
      <c r="D301" s="112"/>
      <c r="E301" s="287"/>
      <c r="F301" s="288"/>
      <c r="G301" s="139"/>
      <c r="H301" s="56"/>
      <c r="I301" s="113"/>
      <c r="J301" s="253"/>
      <c r="K301" s="234"/>
      <c r="L301" s="218"/>
      <c r="M301" s="183">
        <f>+L301*K301</f>
        <v>0</v>
      </c>
      <c r="N301" s="182"/>
      <c r="O301" s="181"/>
      <c r="Q301" s="115"/>
      <c r="T301" s="116"/>
    </row>
    <row r="302" spans="2:20" s="124" customFormat="1" ht="4.9000000000000004" customHeight="1" x14ac:dyDescent="0.25">
      <c r="B302" s="120"/>
      <c r="C302" s="121"/>
      <c r="D302" s="131"/>
      <c r="E302" s="198"/>
      <c r="F302" s="199"/>
      <c r="G302" s="29"/>
      <c r="H302" s="59"/>
      <c r="I302" s="132"/>
      <c r="J302" s="257"/>
      <c r="K302" s="238"/>
      <c r="L302" s="222"/>
      <c r="M302" s="185"/>
      <c r="N302" s="186"/>
      <c r="O302" s="185"/>
      <c r="Q302" s="125"/>
      <c r="T302" s="126"/>
    </row>
    <row r="303" spans="2:20" x14ac:dyDescent="0.25">
      <c r="B303" s="155"/>
      <c r="C303" s="156"/>
      <c r="D303" s="154" t="s">
        <v>14</v>
      </c>
      <c r="E303" s="287" t="s">
        <v>2</v>
      </c>
      <c r="F303" s="288"/>
      <c r="G303" s="28"/>
      <c r="H303" s="58"/>
      <c r="I303" s="118"/>
      <c r="J303" s="254"/>
      <c r="K303" s="235"/>
      <c r="L303" s="219"/>
      <c r="M303" s="184">
        <f>+SUMPRODUCT(K304:K306,L304:L306)</f>
        <v>0</v>
      </c>
      <c r="N303" s="180">
        <f>+SUM(N304:N306)</f>
        <v>0</v>
      </c>
      <c r="O303" s="184">
        <f>+SUM(O304:O306)</f>
        <v>0</v>
      </c>
      <c r="Q303" s="88">
        <f>+SUM(N303:O303)-M303</f>
        <v>0</v>
      </c>
      <c r="R303" s="88">
        <f>SUMPRODUCT(K304:K306,L304:L306)-SUM(M304:M306)</f>
        <v>0</v>
      </c>
      <c r="T303" s="109">
        <f>G303*N303</f>
        <v>0</v>
      </c>
    </row>
    <row r="304" spans="2:20" s="114" customFormat="1" ht="12" hidden="1" customHeight="1" x14ac:dyDescent="0.25">
      <c r="B304" s="110"/>
      <c r="C304" s="150"/>
      <c r="D304" s="112"/>
      <c r="E304" s="287"/>
      <c r="F304" s="288"/>
      <c r="G304" s="28"/>
      <c r="H304" s="56"/>
      <c r="I304" s="113"/>
      <c r="J304" s="253"/>
      <c r="K304" s="234"/>
      <c r="L304" s="218"/>
      <c r="M304" s="181">
        <f>+L304*K304</f>
        <v>0</v>
      </c>
      <c r="N304" s="182"/>
      <c r="O304" s="181"/>
      <c r="Q304" s="115"/>
      <c r="T304" s="116"/>
    </row>
    <row r="305" spans="2:20" s="114" customFormat="1" ht="12.75" x14ac:dyDescent="0.25">
      <c r="B305" s="110"/>
      <c r="C305" s="150"/>
      <c r="D305" s="112"/>
      <c r="E305" s="287"/>
      <c r="F305" s="288"/>
      <c r="G305" s="139"/>
      <c r="H305" s="56"/>
      <c r="I305" s="113"/>
      <c r="J305" s="253"/>
      <c r="K305" s="234"/>
      <c r="L305" s="218"/>
      <c r="M305" s="183">
        <f>+L305*K305</f>
        <v>0</v>
      </c>
      <c r="N305" s="182"/>
      <c r="O305" s="181"/>
      <c r="Q305" s="115"/>
      <c r="T305" s="116"/>
    </row>
    <row r="306" spans="2:20" s="114" customFormat="1" ht="12.75" x14ac:dyDescent="0.25">
      <c r="B306" s="110"/>
      <c r="C306" s="150"/>
      <c r="D306" s="157"/>
      <c r="E306" s="287"/>
      <c r="F306" s="288"/>
      <c r="G306" s="139"/>
      <c r="H306" s="62"/>
      <c r="I306" s="158"/>
      <c r="J306" s="261"/>
      <c r="K306" s="242"/>
      <c r="L306" s="226"/>
      <c r="M306" s="183">
        <f>+L306*K306</f>
        <v>0</v>
      </c>
      <c r="N306" s="191"/>
      <c r="O306" s="192"/>
      <c r="Q306" s="115"/>
      <c r="T306" s="116"/>
    </row>
    <row r="307" spans="2:20" s="124" customFormat="1" ht="4.9000000000000004" customHeight="1" x14ac:dyDescent="0.25">
      <c r="B307" s="159"/>
      <c r="C307" s="160"/>
      <c r="D307" s="161"/>
      <c r="E307" s="292"/>
      <c r="F307" s="293"/>
      <c r="G307" s="172"/>
      <c r="H307" s="63"/>
      <c r="I307" s="162"/>
      <c r="J307" s="262"/>
      <c r="K307" s="243"/>
      <c r="L307" s="227"/>
      <c r="M307" s="193"/>
      <c r="N307" s="194"/>
      <c r="O307" s="193"/>
      <c r="Q307" s="125"/>
      <c r="T307" s="126"/>
    </row>
    <row r="308" spans="2:20" s="90" customFormat="1" ht="15" x14ac:dyDescent="0.25">
      <c r="B308" s="91" t="str">
        <f>IF($O$1="D",Texte!$A79,IF($O$1="F",Texte!$B79,IF($O$1="I",Texte!$C79)))</f>
        <v>U</v>
      </c>
      <c r="C308" s="92" t="str">
        <f>IF($O$1="D",Texte!$A80,IF($O$1="F",Texte!$B80,IF($O$1="I",Texte!$C80)))</f>
        <v>Unvorhergesehenes und Reserven</v>
      </c>
      <c r="D308" s="92"/>
      <c r="E308" s="93"/>
      <c r="F308" s="94"/>
      <c r="G308" s="168"/>
      <c r="H308" s="53"/>
      <c r="I308" s="95"/>
      <c r="J308" s="250"/>
      <c r="K308" s="231"/>
      <c r="L308" s="215"/>
      <c r="M308" s="175">
        <f>+O308</f>
        <v>0</v>
      </c>
      <c r="N308" s="176"/>
      <c r="O308" s="195"/>
      <c r="T308" s="96"/>
    </row>
    <row r="309" spans="2:20" x14ac:dyDescent="0.25">
      <c r="B309" s="64"/>
      <c r="C309" s="64"/>
      <c r="D309" s="64"/>
      <c r="E309" s="64"/>
      <c r="F309" s="64"/>
      <c r="G309" s="64"/>
      <c r="H309" s="64"/>
      <c r="I309" s="64"/>
      <c r="J309" s="263"/>
      <c r="L309" s="228"/>
      <c r="M309" s="64"/>
      <c r="N309" s="64"/>
      <c r="O309" s="64"/>
      <c r="Q309" s="163"/>
    </row>
    <row r="310" spans="2:20" x14ac:dyDescent="0.25">
      <c r="B310" s="64"/>
      <c r="C310" s="64"/>
      <c r="D310" s="64"/>
      <c r="E310" s="64"/>
      <c r="F310" s="64"/>
      <c r="G310" s="64"/>
      <c r="H310" s="64"/>
      <c r="I310" s="64"/>
      <c r="J310" s="263"/>
      <c r="L310" s="228"/>
      <c r="M310" s="64"/>
      <c r="N310" s="64"/>
      <c r="O310" s="64"/>
      <c r="Q310" s="64"/>
      <c r="T310" s="64"/>
    </row>
    <row r="311" spans="2:20" x14ac:dyDescent="0.25">
      <c r="B311" s="64"/>
      <c r="C311" s="64"/>
      <c r="D311" s="64"/>
      <c r="E311" s="64"/>
      <c r="F311" s="64"/>
      <c r="G311" s="64"/>
      <c r="H311" s="64"/>
      <c r="I311" s="64"/>
      <c r="J311" s="263"/>
      <c r="L311" s="228"/>
      <c r="M311" s="64"/>
      <c r="N311" s="64"/>
      <c r="O311" s="64"/>
      <c r="Q311" s="64"/>
      <c r="T311" s="64"/>
    </row>
    <row r="312" spans="2:20" x14ac:dyDescent="0.25">
      <c r="B312" s="64"/>
      <c r="C312" s="64"/>
      <c r="D312" s="64"/>
      <c r="E312" s="64"/>
      <c r="F312" s="64"/>
      <c r="G312" s="64"/>
      <c r="H312" s="64"/>
      <c r="I312" s="64"/>
      <c r="J312" s="263"/>
      <c r="L312" s="228"/>
      <c r="M312" s="64"/>
      <c r="N312" s="64"/>
      <c r="O312" s="64"/>
      <c r="Q312" s="64"/>
      <c r="T312" s="64"/>
    </row>
    <row r="313" spans="2:20" x14ac:dyDescent="0.25">
      <c r="B313" s="64"/>
      <c r="C313" s="64"/>
      <c r="D313" s="64"/>
      <c r="E313" s="64"/>
      <c r="F313" s="64"/>
      <c r="G313" s="64"/>
      <c r="H313" s="64"/>
      <c r="I313" s="64"/>
      <c r="J313" s="263"/>
      <c r="L313" s="228"/>
      <c r="M313" s="64"/>
      <c r="N313" s="64"/>
      <c r="O313" s="64"/>
      <c r="Q313" s="64"/>
      <c r="T313" s="64"/>
    </row>
    <row r="314" spans="2:20" x14ac:dyDescent="0.25">
      <c r="B314" s="64"/>
      <c r="C314" s="64"/>
      <c r="D314" s="64"/>
      <c r="E314" s="64"/>
      <c r="F314" s="64"/>
      <c r="G314" s="64"/>
      <c r="H314" s="64"/>
      <c r="I314" s="64"/>
      <c r="J314" s="263"/>
      <c r="L314" s="228"/>
      <c r="M314" s="64"/>
      <c r="N314" s="64"/>
      <c r="O314" s="64"/>
      <c r="Q314" s="64"/>
      <c r="T314" s="64"/>
    </row>
    <row r="315" spans="2:20" x14ac:dyDescent="0.25">
      <c r="B315" s="64"/>
      <c r="C315" s="64"/>
      <c r="D315" s="64"/>
      <c r="E315" s="64"/>
      <c r="F315" s="64"/>
      <c r="G315" s="64"/>
      <c r="H315" s="64"/>
      <c r="I315" s="64"/>
      <c r="J315" s="263"/>
      <c r="L315" s="228"/>
      <c r="M315" s="64"/>
      <c r="N315" s="64"/>
      <c r="O315" s="64"/>
      <c r="Q315" s="64"/>
      <c r="T315" s="64"/>
    </row>
    <row r="316" spans="2:20" x14ac:dyDescent="0.25">
      <c r="B316" s="64"/>
      <c r="C316" s="64"/>
      <c r="D316" s="64"/>
      <c r="E316" s="64"/>
      <c r="F316" s="64"/>
      <c r="G316" s="64"/>
      <c r="H316" s="64"/>
      <c r="I316" s="64"/>
      <c r="J316" s="263"/>
      <c r="L316" s="228"/>
      <c r="M316" s="64"/>
      <c r="N316" s="64"/>
      <c r="O316" s="64"/>
      <c r="Q316" s="64"/>
      <c r="T316" s="64"/>
    </row>
    <row r="317" spans="2:20" x14ac:dyDescent="0.25">
      <c r="B317" s="64"/>
      <c r="C317" s="64"/>
      <c r="D317" s="64"/>
      <c r="E317" s="64"/>
      <c r="F317" s="64"/>
      <c r="G317" s="64"/>
      <c r="H317" s="64"/>
      <c r="I317" s="64"/>
      <c r="J317" s="263"/>
      <c r="L317" s="228"/>
      <c r="M317" s="64"/>
      <c r="N317" s="64"/>
      <c r="O317" s="64"/>
      <c r="Q317" s="64"/>
      <c r="T317" s="64"/>
    </row>
    <row r="318" spans="2:20" x14ac:dyDescent="0.25">
      <c r="B318" s="64"/>
      <c r="C318" s="64"/>
      <c r="D318" s="64"/>
      <c r="E318" s="64"/>
      <c r="F318" s="64"/>
      <c r="G318" s="64"/>
      <c r="H318" s="64"/>
      <c r="I318" s="64"/>
      <c r="J318" s="263"/>
      <c r="L318" s="228"/>
      <c r="M318" s="64"/>
      <c r="N318" s="64"/>
      <c r="O318" s="64"/>
      <c r="Q318" s="64"/>
      <c r="T318" s="64"/>
    </row>
    <row r="319" spans="2:20" x14ac:dyDescent="0.25">
      <c r="B319" s="64"/>
      <c r="C319" s="64"/>
      <c r="D319" s="64"/>
      <c r="E319" s="64"/>
      <c r="F319" s="64"/>
      <c r="G319" s="64"/>
      <c r="H319" s="64"/>
      <c r="I319" s="64"/>
      <c r="J319" s="263"/>
      <c r="L319" s="228"/>
      <c r="M319" s="64"/>
      <c r="N319" s="64"/>
      <c r="O319" s="64"/>
      <c r="Q319" s="64"/>
      <c r="T319" s="64"/>
    </row>
    <row r="320" spans="2:20" x14ac:dyDescent="0.25">
      <c r="B320" s="64"/>
      <c r="C320" s="64"/>
      <c r="D320" s="64"/>
      <c r="E320" s="64"/>
      <c r="F320" s="64"/>
      <c r="G320" s="64"/>
      <c r="H320" s="64"/>
      <c r="I320" s="64"/>
      <c r="J320" s="263"/>
      <c r="L320" s="228"/>
      <c r="M320" s="64"/>
      <c r="N320" s="64"/>
      <c r="O320" s="64"/>
      <c r="Q320" s="64"/>
      <c r="T320" s="64"/>
    </row>
    <row r="321" spans="10:12" s="64" customFormat="1" x14ac:dyDescent="0.25">
      <c r="J321" s="263"/>
      <c r="K321" s="204"/>
      <c r="L321" s="228"/>
    </row>
    <row r="322" spans="10:12" s="64" customFormat="1" x14ac:dyDescent="0.25">
      <c r="J322" s="263"/>
      <c r="K322" s="204"/>
      <c r="L322" s="228"/>
    </row>
  </sheetData>
  <sheetProtection algorithmName="SHA-512" hashValue="sPjFOmtG21mCa9CTW38EF79q6+EpUVrW1aDS/go5IftpGUXvN8JAHmAfVLdBxOdm4o1Dzf9v+ULzRhGKKAJZcw==" saltValue="bkZe/crD5ASyXoclJD3n6w==" spinCount="100000" sheet="1" formatCells="0" insertRows="0" deleteRows="0" selectLockedCells="1"/>
  <mergeCells count="186">
    <mergeCell ref="K1:N1"/>
    <mergeCell ref="K2:N2"/>
    <mergeCell ref="K3:N3"/>
    <mergeCell ref="K5:N5"/>
    <mergeCell ref="K4:N4"/>
    <mergeCell ref="E34:F34"/>
    <mergeCell ref="E37:F37"/>
    <mergeCell ref="E38:F38"/>
    <mergeCell ref="E41:F41"/>
    <mergeCell ref="E50:F50"/>
    <mergeCell ref="E51:F51"/>
    <mergeCell ref="E53:F53"/>
    <mergeCell ref="E55:F55"/>
    <mergeCell ref="E56:F56"/>
    <mergeCell ref="E48:F48"/>
    <mergeCell ref="E42:F42"/>
    <mergeCell ref="K7:O7"/>
    <mergeCell ref="E307:F307"/>
    <mergeCell ref="G8:I8"/>
    <mergeCell ref="G9:I9"/>
    <mergeCell ref="K8:O8"/>
    <mergeCell ref="K9:O9"/>
    <mergeCell ref="E17:F17"/>
    <mergeCell ref="E18:F18"/>
    <mergeCell ref="E21:F21"/>
    <mergeCell ref="E22:F22"/>
    <mergeCell ref="E25:F25"/>
    <mergeCell ref="E26:F26"/>
    <mergeCell ref="E29:F29"/>
    <mergeCell ref="E30:F30"/>
    <mergeCell ref="E33:F33"/>
    <mergeCell ref="E45:F45"/>
    <mergeCell ref="E46:F46"/>
    <mergeCell ref="E69:F69"/>
    <mergeCell ref="E70:F70"/>
    <mergeCell ref="E73:F73"/>
    <mergeCell ref="E74:F74"/>
    <mergeCell ref="E77:F77"/>
    <mergeCell ref="E58:F58"/>
    <mergeCell ref="E60:F60"/>
    <mergeCell ref="E61:F61"/>
    <mergeCell ref="E65:F65"/>
    <mergeCell ref="E66:F66"/>
    <mergeCell ref="E97:F97"/>
    <mergeCell ref="E98:F98"/>
    <mergeCell ref="E86:F86"/>
    <mergeCell ref="E89:F89"/>
    <mergeCell ref="E90:F90"/>
    <mergeCell ref="E93:F93"/>
    <mergeCell ref="E94:F94"/>
    <mergeCell ref="E78:F78"/>
    <mergeCell ref="E81:F81"/>
    <mergeCell ref="E82:F82"/>
    <mergeCell ref="E85:F85"/>
    <mergeCell ref="E106:F106"/>
    <mergeCell ref="E107:F107"/>
    <mergeCell ref="E108:F108"/>
    <mergeCell ref="E110:F110"/>
    <mergeCell ref="E111:F111"/>
    <mergeCell ref="E100:F100"/>
    <mergeCell ref="E101:F101"/>
    <mergeCell ref="E102:F102"/>
    <mergeCell ref="E103:F103"/>
    <mergeCell ref="E105:F105"/>
    <mergeCell ref="E132:F132"/>
    <mergeCell ref="E133:F133"/>
    <mergeCell ref="E122:F122"/>
    <mergeCell ref="E125:F125"/>
    <mergeCell ref="E126:F126"/>
    <mergeCell ref="E129:F129"/>
    <mergeCell ref="E130:F130"/>
    <mergeCell ref="E112:F112"/>
    <mergeCell ref="E113:F113"/>
    <mergeCell ref="E117:F117"/>
    <mergeCell ref="E118:F118"/>
    <mergeCell ref="E121:F121"/>
    <mergeCell ref="E140:F140"/>
    <mergeCell ref="E142:F142"/>
    <mergeCell ref="E143:F143"/>
    <mergeCell ref="E144:F144"/>
    <mergeCell ref="E145:F145"/>
    <mergeCell ref="E134:F134"/>
    <mergeCell ref="E135:F135"/>
    <mergeCell ref="E137:F137"/>
    <mergeCell ref="E138:F138"/>
    <mergeCell ref="E139:F139"/>
    <mergeCell ref="E158:F158"/>
    <mergeCell ref="E161:F161"/>
    <mergeCell ref="E162:F162"/>
    <mergeCell ref="E165:F165"/>
    <mergeCell ref="E166:F166"/>
    <mergeCell ref="E149:F149"/>
    <mergeCell ref="E150:F150"/>
    <mergeCell ref="E153:F153"/>
    <mergeCell ref="E154:F154"/>
    <mergeCell ref="E157:F157"/>
    <mergeCell ref="E178:F178"/>
    <mergeCell ref="E180:F180"/>
    <mergeCell ref="E181:F181"/>
    <mergeCell ref="E182:F182"/>
    <mergeCell ref="E183:F183"/>
    <mergeCell ref="E169:F169"/>
    <mergeCell ref="E170:F170"/>
    <mergeCell ref="E173:F173"/>
    <mergeCell ref="E174:F174"/>
    <mergeCell ref="E177:F177"/>
    <mergeCell ref="E265:F265"/>
    <mergeCell ref="E266:F266"/>
    <mergeCell ref="E268:F268"/>
    <mergeCell ref="E191:F191"/>
    <mergeCell ref="E192:F192"/>
    <mergeCell ref="E193:F193"/>
    <mergeCell ref="E257:F257"/>
    <mergeCell ref="E258:F258"/>
    <mergeCell ref="E185:F185"/>
    <mergeCell ref="E186:F186"/>
    <mergeCell ref="E187:F187"/>
    <mergeCell ref="E188:F188"/>
    <mergeCell ref="E190:F190"/>
    <mergeCell ref="E210:F210"/>
    <mergeCell ref="E213:F213"/>
    <mergeCell ref="E214:F214"/>
    <mergeCell ref="E217:F217"/>
    <mergeCell ref="E218:F218"/>
    <mergeCell ref="E220:F220"/>
    <mergeCell ref="E221:F221"/>
    <mergeCell ref="E222:F222"/>
    <mergeCell ref="E223:F223"/>
    <mergeCell ref="E225:F225"/>
    <mergeCell ref="E202:F202"/>
    <mergeCell ref="E305:F305"/>
    <mergeCell ref="E306:F306"/>
    <mergeCell ref="E299:F299"/>
    <mergeCell ref="E300:F300"/>
    <mergeCell ref="E301:F301"/>
    <mergeCell ref="E303:F303"/>
    <mergeCell ref="E304:F304"/>
    <mergeCell ref="E293:F293"/>
    <mergeCell ref="E294:F294"/>
    <mergeCell ref="E295:F295"/>
    <mergeCell ref="E296:F296"/>
    <mergeCell ref="E298:F298"/>
    <mergeCell ref="E281:F281"/>
    <mergeCell ref="E286:F286"/>
    <mergeCell ref="E287:F287"/>
    <mergeCell ref="E290:F290"/>
    <mergeCell ref="E291:F291"/>
    <mergeCell ref="E275:F275"/>
    <mergeCell ref="E276:F276"/>
    <mergeCell ref="E278:F278"/>
    <mergeCell ref="E246:F246"/>
    <mergeCell ref="E247:F247"/>
    <mergeCell ref="E248:F248"/>
    <mergeCell ref="E250:F250"/>
    <mergeCell ref="E251:F251"/>
    <mergeCell ref="E252:F252"/>
    <mergeCell ref="E253:F253"/>
    <mergeCell ref="E279:F279"/>
    <mergeCell ref="E280:F280"/>
    <mergeCell ref="E269:F269"/>
    <mergeCell ref="E270:F270"/>
    <mergeCell ref="E271:F271"/>
    <mergeCell ref="E273:F273"/>
    <mergeCell ref="E274:F274"/>
    <mergeCell ref="E261:F261"/>
    <mergeCell ref="E262:F262"/>
    <mergeCell ref="E197:F197"/>
    <mergeCell ref="E198:F198"/>
    <mergeCell ref="E240:F240"/>
    <mergeCell ref="E241:F241"/>
    <mergeCell ref="E242:F242"/>
    <mergeCell ref="E243:F243"/>
    <mergeCell ref="E245:F245"/>
    <mergeCell ref="E226:F226"/>
    <mergeCell ref="E227:F227"/>
    <mergeCell ref="E228:F228"/>
    <mergeCell ref="E230:F230"/>
    <mergeCell ref="E231:F231"/>
    <mergeCell ref="E232:F232"/>
    <mergeCell ref="E233:F233"/>
    <mergeCell ref="E237:F237"/>
    <mergeCell ref="E238:F238"/>
    <mergeCell ref="E201:F201"/>
    <mergeCell ref="E205:F205"/>
    <mergeCell ref="E206:F206"/>
    <mergeCell ref="E209:F209"/>
  </mergeCells>
  <conditionalFormatting sqref="Q12:Q13">
    <cfRule type="cellIs" dxfId="393" priority="588" operator="lessThan">
      <formula>0</formula>
    </cfRule>
    <cfRule type="cellIs" dxfId="392" priority="589" operator="greaterThan">
      <formula>0</formula>
    </cfRule>
    <cfRule type="cellIs" dxfId="391" priority="590" operator="equal">
      <formula>0</formula>
    </cfRule>
  </conditionalFormatting>
  <conditionalFormatting sqref="R282">
    <cfRule type="cellIs" dxfId="390" priority="586" operator="lessThan">
      <formula>0.15</formula>
    </cfRule>
    <cfRule type="cellIs" dxfId="389" priority="587" operator="greaterThan">
      <formula>0.15</formula>
    </cfRule>
  </conditionalFormatting>
  <conditionalFormatting sqref="Q14">
    <cfRule type="cellIs" dxfId="388" priority="583" operator="lessThan">
      <formula>0</formula>
    </cfRule>
    <cfRule type="cellIs" dxfId="387" priority="584" operator="greaterThan">
      <formula>0</formula>
    </cfRule>
    <cfRule type="cellIs" dxfId="386" priority="585" operator="equal">
      <formula>0</formula>
    </cfRule>
  </conditionalFormatting>
  <conditionalFormatting sqref="Q15">
    <cfRule type="cellIs" dxfId="385" priority="580" operator="lessThan">
      <formula>0</formula>
    </cfRule>
    <cfRule type="cellIs" dxfId="384" priority="581" operator="greaterThan">
      <formula>0</formula>
    </cfRule>
    <cfRule type="cellIs" dxfId="383" priority="582" operator="equal">
      <formula>0</formula>
    </cfRule>
  </conditionalFormatting>
  <conditionalFormatting sqref="R15">
    <cfRule type="cellIs" dxfId="382" priority="577" operator="lessThan">
      <formula>0</formula>
    </cfRule>
    <cfRule type="cellIs" dxfId="381" priority="578" operator="greaterThan">
      <formula>0</formula>
    </cfRule>
    <cfRule type="cellIs" dxfId="380" priority="579" operator="equal">
      <formula>0</formula>
    </cfRule>
  </conditionalFormatting>
  <conditionalFormatting sqref="Q19">
    <cfRule type="cellIs" dxfId="379" priority="574" operator="lessThan">
      <formula>0</formula>
    </cfRule>
    <cfRule type="cellIs" dxfId="378" priority="575" operator="greaterThan">
      <formula>0</formula>
    </cfRule>
    <cfRule type="cellIs" dxfId="377" priority="576" operator="equal">
      <formula>0</formula>
    </cfRule>
  </conditionalFormatting>
  <conditionalFormatting sqref="R19">
    <cfRule type="cellIs" dxfId="376" priority="571" operator="lessThan">
      <formula>0</formula>
    </cfRule>
    <cfRule type="cellIs" dxfId="375" priority="572" operator="greaterThan">
      <formula>0</formula>
    </cfRule>
    <cfRule type="cellIs" dxfId="374" priority="573" operator="equal">
      <formula>0</formula>
    </cfRule>
  </conditionalFormatting>
  <conditionalFormatting sqref="Q23">
    <cfRule type="cellIs" dxfId="373" priority="568" operator="lessThan">
      <formula>0</formula>
    </cfRule>
    <cfRule type="cellIs" dxfId="372" priority="569" operator="greaterThan">
      <formula>0</formula>
    </cfRule>
    <cfRule type="cellIs" dxfId="371" priority="570" operator="equal">
      <formula>0</formula>
    </cfRule>
  </conditionalFormatting>
  <conditionalFormatting sqref="R23">
    <cfRule type="cellIs" dxfId="370" priority="565" operator="lessThan">
      <formula>0</formula>
    </cfRule>
    <cfRule type="cellIs" dxfId="369" priority="566" operator="greaterThan">
      <formula>0</formula>
    </cfRule>
    <cfRule type="cellIs" dxfId="368" priority="567" operator="equal">
      <formula>0</formula>
    </cfRule>
  </conditionalFormatting>
  <conditionalFormatting sqref="Q27">
    <cfRule type="cellIs" dxfId="367" priority="562" operator="lessThan">
      <formula>0</formula>
    </cfRule>
    <cfRule type="cellIs" dxfId="366" priority="563" operator="greaterThan">
      <formula>0</formula>
    </cfRule>
    <cfRule type="cellIs" dxfId="365" priority="564" operator="equal">
      <formula>0</formula>
    </cfRule>
  </conditionalFormatting>
  <conditionalFormatting sqref="R27">
    <cfRule type="cellIs" dxfId="364" priority="559" operator="lessThan">
      <formula>0</formula>
    </cfRule>
    <cfRule type="cellIs" dxfId="363" priority="560" operator="greaterThan">
      <formula>0</formula>
    </cfRule>
    <cfRule type="cellIs" dxfId="362" priority="561" operator="equal">
      <formula>0</formula>
    </cfRule>
  </conditionalFormatting>
  <conditionalFormatting sqref="Q31">
    <cfRule type="cellIs" dxfId="361" priority="556" operator="lessThan">
      <formula>0</formula>
    </cfRule>
    <cfRule type="cellIs" dxfId="360" priority="557" operator="greaterThan">
      <formula>0</formula>
    </cfRule>
    <cfRule type="cellIs" dxfId="359" priority="558" operator="equal">
      <formula>0</formula>
    </cfRule>
  </conditionalFormatting>
  <conditionalFormatting sqref="R31">
    <cfRule type="cellIs" dxfId="358" priority="553" operator="lessThan">
      <formula>0</formula>
    </cfRule>
    <cfRule type="cellIs" dxfId="357" priority="554" operator="greaterThan">
      <formula>0</formula>
    </cfRule>
    <cfRule type="cellIs" dxfId="356" priority="555" operator="equal">
      <formula>0</formula>
    </cfRule>
  </conditionalFormatting>
  <conditionalFormatting sqref="Q35">
    <cfRule type="cellIs" dxfId="355" priority="550" operator="lessThan">
      <formula>0</formula>
    </cfRule>
    <cfRule type="cellIs" dxfId="354" priority="551" operator="greaterThan">
      <formula>0</formula>
    </cfRule>
    <cfRule type="cellIs" dxfId="353" priority="552" operator="equal">
      <formula>0</formula>
    </cfRule>
  </conditionalFormatting>
  <conditionalFormatting sqref="R35">
    <cfRule type="cellIs" dxfId="352" priority="547" operator="lessThan">
      <formula>0</formula>
    </cfRule>
    <cfRule type="cellIs" dxfId="351" priority="548" operator="greaterThan">
      <formula>0</formula>
    </cfRule>
    <cfRule type="cellIs" dxfId="350" priority="549" operator="equal">
      <formula>0</formula>
    </cfRule>
  </conditionalFormatting>
  <conditionalFormatting sqref="Q39">
    <cfRule type="cellIs" dxfId="349" priority="544" operator="lessThan">
      <formula>0</formula>
    </cfRule>
    <cfRule type="cellIs" dxfId="348" priority="545" operator="greaterThan">
      <formula>0</formula>
    </cfRule>
    <cfRule type="cellIs" dxfId="347" priority="546" operator="equal">
      <formula>0</formula>
    </cfRule>
  </conditionalFormatting>
  <conditionalFormatting sqref="R39">
    <cfRule type="cellIs" dxfId="346" priority="541" operator="lessThan">
      <formula>0</formula>
    </cfRule>
    <cfRule type="cellIs" dxfId="345" priority="542" operator="greaterThan">
      <formula>0</formula>
    </cfRule>
    <cfRule type="cellIs" dxfId="344" priority="543" operator="equal">
      <formula>0</formula>
    </cfRule>
  </conditionalFormatting>
  <conditionalFormatting sqref="Q43">
    <cfRule type="cellIs" dxfId="343" priority="538" operator="lessThan">
      <formula>0</formula>
    </cfRule>
    <cfRule type="cellIs" dxfId="342" priority="539" operator="greaterThan">
      <formula>0</formula>
    </cfRule>
    <cfRule type="cellIs" dxfId="341" priority="540" operator="equal">
      <formula>0</formula>
    </cfRule>
  </conditionalFormatting>
  <conditionalFormatting sqref="R43">
    <cfRule type="cellIs" dxfId="340" priority="535" operator="lessThan">
      <formula>0</formula>
    </cfRule>
    <cfRule type="cellIs" dxfId="339" priority="536" operator="greaterThan">
      <formula>0</formula>
    </cfRule>
    <cfRule type="cellIs" dxfId="338" priority="537" operator="equal">
      <formula>0</formula>
    </cfRule>
  </conditionalFormatting>
  <conditionalFormatting sqref="Q48">
    <cfRule type="cellIs" dxfId="337" priority="496" operator="lessThan">
      <formula>0</formula>
    </cfRule>
    <cfRule type="cellIs" dxfId="336" priority="497" operator="greaterThan">
      <formula>0</formula>
    </cfRule>
    <cfRule type="cellIs" dxfId="335" priority="498" operator="equal">
      <formula>0</formula>
    </cfRule>
  </conditionalFormatting>
  <conditionalFormatting sqref="R48">
    <cfRule type="cellIs" dxfId="334" priority="493" operator="lessThan">
      <formula>0</formula>
    </cfRule>
    <cfRule type="cellIs" dxfId="333" priority="494" operator="greaterThan">
      <formula>0</formula>
    </cfRule>
    <cfRule type="cellIs" dxfId="332" priority="495" operator="equal">
      <formula>0</formula>
    </cfRule>
  </conditionalFormatting>
  <conditionalFormatting sqref="Q53">
    <cfRule type="cellIs" dxfId="331" priority="490" operator="lessThan">
      <formula>0</formula>
    </cfRule>
    <cfRule type="cellIs" dxfId="330" priority="491" operator="greaterThan">
      <formula>0</formula>
    </cfRule>
    <cfRule type="cellIs" dxfId="329" priority="492" operator="equal">
      <formula>0</formula>
    </cfRule>
  </conditionalFormatting>
  <conditionalFormatting sqref="R53">
    <cfRule type="cellIs" dxfId="328" priority="487" operator="lessThan">
      <formula>0</formula>
    </cfRule>
    <cfRule type="cellIs" dxfId="327" priority="488" operator="greaterThan">
      <formula>0</formula>
    </cfRule>
    <cfRule type="cellIs" dxfId="326" priority="489" operator="equal">
      <formula>0</formula>
    </cfRule>
  </conditionalFormatting>
  <conditionalFormatting sqref="Q58">
    <cfRule type="cellIs" dxfId="325" priority="484" operator="lessThan">
      <formula>0</formula>
    </cfRule>
    <cfRule type="cellIs" dxfId="324" priority="485" operator="greaterThan">
      <formula>0</formula>
    </cfRule>
    <cfRule type="cellIs" dxfId="323" priority="486" operator="equal">
      <formula>0</formula>
    </cfRule>
  </conditionalFormatting>
  <conditionalFormatting sqref="R58">
    <cfRule type="cellIs" dxfId="322" priority="481" operator="lessThan">
      <formula>0</formula>
    </cfRule>
    <cfRule type="cellIs" dxfId="321" priority="482" operator="greaterThan">
      <formula>0</formula>
    </cfRule>
    <cfRule type="cellIs" dxfId="320" priority="483" operator="equal">
      <formula>0</formula>
    </cfRule>
  </conditionalFormatting>
  <conditionalFormatting sqref="Q62:Q63">
    <cfRule type="cellIs" dxfId="319" priority="478" operator="lessThan">
      <formula>0</formula>
    </cfRule>
    <cfRule type="cellIs" dxfId="318" priority="479" operator="greaterThan">
      <formula>0</formula>
    </cfRule>
    <cfRule type="cellIs" dxfId="317" priority="480" operator="equal">
      <formula>0</formula>
    </cfRule>
  </conditionalFormatting>
  <conditionalFormatting sqref="R63">
    <cfRule type="cellIs" dxfId="316" priority="475" operator="lessThan">
      <formula>0</formula>
    </cfRule>
    <cfRule type="cellIs" dxfId="315" priority="476" operator="greaterThan">
      <formula>0</formula>
    </cfRule>
    <cfRule type="cellIs" dxfId="314" priority="477" operator="equal">
      <formula>0</formula>
    </cfRule>
  </conditionalFormatting>
  <conditionalFormatting sqref="Q67:R67">
    <cfRule type="cellIs" dxfId="313" priority="472" operator="lessThan">
      <formula>0</formula>
    </cfRule>
    <cfRule type="cellIs" dxfId="312" priority="473" operator="greaterThan">
      <formula>0</formula>
    </cfRule>
    <cfRule type="cellIs" dxfId="311" priority="474" operator="equal">
      <formula>0</formula>
    </cfRule>
  </conditionalFormatting>
  <conditionalFormatting sqref="Q71:R71">
    <cfRule type="cellIs" dxfId="310" priority="469" operator="lessThan">
      <formula>0</formula>
    </cfRule>
    <cfRule type="cellIs" dxfId="309" priority="470" operator="greaterThan">
      <formula>0</formula>
    </cfRule>
    <cfRule type="cellIs" dxfId="308" priority="471" operator="equal">
      <formula>0</formula>
    </cfRule>
  </conditionalFormatting>
  <conditionalFormatting sqref="Q75:R75">
    <cfRule type="cellIs" dxfId="307" priority="466" operator="lessThan">
      <formula>0</formula>
    </cfRule>
    <cfRule type="cellIs" dxfId="306" priority="467" operator="greaterThan">
      <formula>0</formula>
    </cfRule>
    <cfRule type="cellIs" dxfId="305" priority="468" operator="equal">
      <formula>0</formula>
    </cfRule>
  </conditionalFormatting>
  <conditionalFormatting sqref="Q79:R79">
    <cfRule type="cellIs" dxfId="304" priority="463" operator="lessThan">
      <formula>0</formula>
    </cfRule>
    <cfRule type="cellIs" dxfId="303" priority="464" operator="greaterThan">
      <formula>0</formula>
    </cfRule>
    <cfRule type="cellIs" dxfId="302" priority="465" operator="equal">
      <formula>0</formula>
    </cfRule>
  </conditionalFormatting>
  <conditionalFormatting sqref="Q83:R83">
    <cfRule type="cellIs" dxfId="301" priority="460" operator="lessThan">
      <formula>0</formula>
    </cfRule>
    <cfRule type="cellIs" dxfId="300" priority="461" operator="greaterThan">
      <formula>0</formula>
    </cfRule>
    <cfRule type="cellIs" dxfId="299" priority="462" operator="equal">
      <formula>0</formula>
    </cfRule>
  </conditionalFormatting>
  <conditionalFormatting sqref="Q87:R87">
    <cfRule type="cellIs" dxfId="298" priority="457" operator="lessThan">
      <formula>0</formula>
    </cfRule>
    <cfRule type="cellIs" dxfId="297" priority="458" operator="greaterThan">
      <formula>0</formula>
    </cfRule>
    <cfRule type="cellIs" dxfId="296" priority="459" operator="equal">
      <formula>0</formula>
    </cfRule>
  </conditionalFormatting>
  <conditionalFormatting sqref="Q91:R91">
    <cfRule type="cellIs" dxfId="295" priority="454" operator="lessThan">
      <formula>0</formula>
    </cfRule>
    <cfRule type="cellIs" dxfId="294" priority="455" operator="greaterThan">
      <formula>0</formula>
    </cfRule>
    <cfRule type="cellIs" dxfId="293" priority="456" operator="equal">
      <formula>0</formula>
    </cfRule>
  </conditionalFormatting>
  <conditionalFormatting sqref="Q95:R95">
    <cfRule type="cellIs" dxfId="292" priority="451" operator="lessThan">
      <formula>0</formula>
    </cfRule>
    <cfRule type="cellIs" dxfId="291" priority="452" operator="greaterThan">
      <formula>0</formula>
    </cfRule>
    <cfRule type="cellIs" dxfId="290" priority="453" operator="equal">
      <formula>0</formula>
    </cfRule>
  </conditionalFormatting>
  <conditionalFormatting sqref="Q100:R100">
    <cfRule type="cellIs" dxfId="289" priority="421" operator="lessThan">
      <formula>0</formula>
    </cfRule>
    <cfRule type="cellIs" dxfId="288" priority="422" operator="greaterThan">
      <formula>0</formula>
    </cfRule>
    <cfRule type="cellIs" dxfId="287" priority="423" operator="equal">
      <formula>0</formula>
    </cfRule>
  </conditionalFormatting>
  <conditionalFormatting sqref="Q105:R105">
    <cfRule type="cellIs" dxfId="286" priority="418" operator="lessThan">
      <formula>0</formula>
    </cfRule>
    <cfRule type="cellIs" dxfId="285" priority="419" operator="greaterThan">
      <formula>0</formula>
    </cfRule>
    <cfRule type="cellIs" dxfId="284" priority="420" operator="equal">
      <formula>0</formula>
    </cfRule>
  </conditionalFormatting>
  <conditionalFormatting sqref="Q110:R110">
    <cfRule type="cellIs" dxfId="283" priority="415" operator="lessThan">
      <formula>0</formula>
    </cfRule>
    <cfRule type="cellIs" dxfId="282" priority="416" operator="greaterThan">
      <formula>0</formula>
    </cfRule>
    <cfRule type="cellIs" dxfId="281" priority="417" operator="equal">
      <formula>0</formula>
    </cfRule>
  </conditionalFormatting>
  <conditionalFormatting sqref="Q114:Q115">
    <cfRule type="cellIs" dxfId="280" priority="412" operator="lessThan">
      <formula>0</formula>
    </cfRule>
    <cfRule type="cellIs" dxfId="279" priority="413" operator="greaterThan">
      <formula>0</formula>
    </cfRule>
    <cfRule type="cellIs" dxfId="278" priority="414" operator="equal">
      <formula>0</formula>
    </cfRule>
  </conditionalFormatting>
  <conditionalFormatting sqref="R115:R116">
    <cfRule type="cellIs" dxfId="277" priority="409" operator="lessThan">
      <formula>0</formula>
    </cfRule>
    <cfRule type="cellIs" dxfId="276" priority="410" operator="greaterThan">
      <formula>0</formula>
    </cfRule>
    <cfRule type="cellIs" dxfId="275" priority="411" operator="equal">
      <formula>0</formula>
    </cfRule>
  </conditionalFormatting>
  <conditionalFormatting sqref="Q119:R119">
    <cfRule type="cellIs" dxfId="274" priority="406" operator="lessThan">
      <formula>0</formula>
    </cfRule>
    <cfRule type="cellIs" dxfId="273" priority="407" operator="greaterThan">
      <formula>0</formula>
    </cfRule>
    <cfRule type="cellIs" dxfId="272" priority="408" operator="equal">
      <formula>0</formula>
    </cfRule>
  </conditionalFormatting>
  <conditionalFormatting sqref="Q123:R123">
    <cfRule type="cellIs" dxfId="271" priority="403" operator="lessThan">
      <formula>0</formula>
    </cfRule>
    <cfRule type="cellIs" dxfId="270" priority="404" operator="greaterThan">
      <formula>0</formula>
    </cfRule>
    <cfRule type="cellIs" dxfId="269" priority="405" operator="equal">
      <formula>0</formula>
    </cfRule>
  </conditionalFormatting>
  <conditionalFormatting sqref="Q127:R127">
    <cfRule type="cellIs" dxfId="268" priority="400" operator="lessThan">
      <formula>0</formula>
    </cfRule>
    <cfRule type="cellIs" dxfId="267" priority="401" operator="greaterThan">
      <formula>0</formula>
    </cfRule>
    <cfRule type="cellIs" dxfId="266" priority="402" operator="equal">
      <formula>0</formula>
    </cfRule>
  </conditionalFormatting>
  <conditionalFormatting sqref="Q132:R132">
    <cfRule type="cellIs" dxfId="265" priority="355" operator="lessThan">
      <formula>0</formula>
    </cfRule>
    <cfRule type="cellIs" dxfId="264" priority="356" operator="greaterThan">
      <formula>0</formula>
    </cfRule>
    <cfRule type="cellIs" dxfId="263" priority="357" operator="equal">
      <formula>0</formula>
    </cfRule>
  </conditionalFormatting>
  <conditionalFormatting sqref="Q137:R137">
    <cfRule type="cellIs" dxfId="262" priority="352" operator="lessThan">
      <formula>0</formula>
    </cfRule>
    <cfRule type="cellIs" dxfId="261" priority="353" operator="greaterThan">
      <formula>0</formula>
    </cfRule>
    <cfRule type="cellIs" dxfId="260" priority="354" operator="equal">
      <formula>0</formula>
    </cfRule>
  </conditionalFormatting>
  <conditionalFormatting sqref="Q142:R142">
    <cfRule type="cellIs" dxfId="259" priority="349" operator="lessThan">
      <formula>0</formula>
    </cfRule>
    <cfRule type="cellIs" dxfId="258" priority="350" operator="greaterThan">
      <formula>0</formula>
    </cfRule>
    <cfRule type="cellIs" dxfId="257" priority="351" operator="equal">
      <formula>0</formula>
    </cfRule>
  </conditionalFormatting>
  <conditionalFormatting sqref="Q147:R147">
    <cfRule type="cellIs" dxfId="256" priority="346" operator="lessThan">
      <formula>0</formula>
    </cfRule>
    <cfRule type="cellIs" dxfId="255" priority="347" operator="greaterThan">
      <formula>0</formula>
    </cfRule>
    <cfRule type="cellIs" dxfId="254" priority="348" operator="equal">
      <formula>0</formula>
    </cfRule>
  </conditionalFormatting>
  <conditionalFormatting sqref="Q146">
    <cfRule type="cellIs" dxfId="253" priority="343" operator="lessThan">
      <formula>0</formula>
    </cfRule>
    <cfRule type="cellIs" dxfId="252" priority="344" operator="greaterThan">
      <formula>0</formula>
    </cfRule>
    <cfRule type="cellIs" dxfId="251" priority="345" operator="equal">
      <formula>0</formula>
    </cfRule>
  </conditionalFormatting>
  <conditionalFormatting sqref="Q151:R151">
    <cfRule type="cellIs" dxfId="250" priority="340" operator="lessThan">
      <formula>0</formula>
    </cfRule>
    <cfRule type="cellIs" dxfId="249" priority="341" operator="greaterThan">
      <formula>0</formula>
    </cfRule>
    <cfRule type="cellIs" dxfId="248" priority="342" operator="equal">
      <formula>0</formula>
    </cfRule>
  </conditionalFormatting>
  <conditionalFormatting sqref="Q155:R155">
    <cfRule type="cellIs" dxfId="247" priority="337" operator="lessThan">
      <formula>0</formula>
    </cfRule>
    <cfRule type="cellIs" dxfId="246" priority="338" operator="greaterThan">
      <formula>0</formula>
    </cfRule>
    <cfRule type="cellIs" dxfId="245" priority="339" operator="equal">
      <formula>0</formula>
    </cfRule>
  </conditionalFormatting>
  <conditionalFormatting sqref="Q159:R159">
    <cfRule type="cellIs" dxfId="244" priority="334" operator="lessThan">
      <formula>0</formula>
    </cfRule>
    <cfRule type="cellIs" dxfId="243" priority="335" operator="greaterThan">
      <formula>0</formula>
    </cfRule>
    <cfRule type="cellIs" dxfId="242" priority="336" operator="equal">
      <formula>0</formula>
    </cfRule>
  </conditionalFormatting>
  <conditionalFormatting sqref="Q163:R163">
    <cfRule type="cellIs" dxfId="241" priority="331" operator="lessThan">
      <formula>0</formula>
    </cfRule>
    <cfRule type="cellIs" dxfId="240" priority="332" operator="greaterThan">
      <formula>0</formula>
    </cfRule>
    <cfRule type="cellIs" dxfId="239" priority="333" operator="equal">
      <formula>0</formula>
    </cfRule>
  </conditionalFormatting>
  <conditionalFormatting sqref="Q167:R167">
    <cfRule type="cellIs" dxfId="238" priority="328" operator="lessThan">
      <formula>0</formula>
    </cfRule>
    <cfRule type="cellIs" dxfId="237" priority="329" operator="greaterThan">
      <formula>0</formula>
    </cfRule>
    <cfRule type="cellIs" dxfId="236" priority="330" operator="equal">
      <formula>0</formula>
    </cfRule>
  </conditionalFormatting>
  <conditionalFormatting sqref="Q171:R171">
    <cfRule type="cellIs" dxfId="235" priority="325" operator="lessThan">
      <formula>0</formula>
    </cfRule>
    <cfRule type="cellIs" dxfId="234" priority="326" operator="greaterThan">
      <formula>0</formula>
    </cfRule>
    <cfRule type="cellIs" dxfId="233" priority="327" operator="equal">
      <formula>0</formula>
    </cfRule>
  </conditionalFormatting>
  <conditionalFormatting sqref="Q175:R175">
    <cfRule type="cellIs" dxfId="232" priority="322" operator="lessThan">
      <formula>0</formula>
    </cfRule>
    <cfRule type="cellIs" dxfId="231" priority="323" operator="greaterThan">
      <formula>0</formula>
    </cfRule>
    <cfRule type="cellIs" dxfId="230" priority="324" operator="equal">
      <formula>0</formula>
    </cfRule>
  </conditionalFormatting>
  <conditionalFormatting sqref="Q180:R180">
    <cfRule type="cellIs" dxfId="229" priority="319" operator="lessThan">
      <formula>0</formula>
    </cfRule>
    <cfRule type="cellIs" dxfId="228" priority="320" operator="greaterThan">
      <formula>0</formula>
    </cfRule>
    <cfRule type="cellIs" dxfId="227" priority="321" operator="equal">
      <formula>0</formula>
    </cfRule>
  </conditionalFormatting>
  <conditionalFormatting sqref="Q185:R185">
    <cfRule type="cellIs" dxfId="226" priority="316" operator="lessThan">
      <formula>0</formula>
    </cfRule>
    <cfRule type="cellIs" dxfId="225" priority="317" operator="greaterThan">
      <formula>0</formula>
    </cfRule>
    <cfRule type="cellIs" dxfId="224" priority="318" operator="equal">
      <formula>0</formula>
    </cfRule>
  </conditionalFormatting>
  <conditionalFormatting sqref="Q190:R190">
    <cfRule type="cellIs" dxfId="223" priority="313" operator="lessThan">
      <formula>0</formula>
    </cfRule>
    <cfRule type="cellIs" dxfId="222" priority="314" operator="greaterThan">
      <formula>0</formula>
    </cfRule>
    <cfRule type="cellIs" dxfId="221" priority="315" operator="equal">
      <formula>0</formula>
    </cfRule>
  </conditionalFormatting>
  <conditionalFormatting sqref="Q255:R255">
    <cfRule type="cellIs" dxfId="220" priority="310" operator="lessThan">
      <formula>0</formula>
    </cfRule>
    <cfRule type="cellIs" dxfId="219" priority="311" operator="greaterThan">
      <formula>0</formula>
    </cfRule>
    <cfRule type="cellIs" dxfId="218" priority="312" operator="equal">
      <formula>0</formula>
    </cfRule>
  </conditionalFormatting>
  <conditionalFormatting sqref="Q254">
    <cfRule type="cellIs" dxfId="217" priority="307" operator="lessThan">
      <formula>0</formula>
    </cfRule>
    <cfRule type="cellIs" dxfId="216" priority="308" operator="greaterThan">
      <formula>0</formula>
    </cfRule>
    <cfRule type="cellIs" dxfId="215" priority="309" operator="equal">
      <formula>0</formula>
    </cfRule>
  </conditionalFormatting>
  <conditionalFormatting sqref="Q259:R259">
    <cfRule type="cellIs" dxfId="214" priority="304" operator="lessThan">
      <formula>0</formula>
    </cfRule>
    <cfRule type="cellIs" dxfId="213" priority="305" operator="greaterThan">
      <formula>0</formula>
    </cfRule>
    <cfRule type="cellIs" dxfId="212" priority="306" operator="equal">
      <formula>0</formula>
    </cfRule>
  </conditionalFormatting>
  <conditionalFormatting sqref="Q263:R263">
    <cfRule type="cellIs" dxfId="211" priority="301" operator="lessThan">
      <formula>0</formula>
    </cfRule>
    <cfRule type="cellIs" dxfId="210" priority="302" operator="greaterThan">
      <formula>0</formula>
    </cfRule>
    <cfRule type="cellIs" dxfId="209" priority="303" operator="equal">
      <formula>0</formula>
    </cfRule>
  </conditionalFormatting>
  <conditionalFormatting sqref="Q268:R268">
    <cfRule type="cellIs" dxfId="208" priority="298" operator="lessThan">
      <formula>0</formula>
    </cfRule>
    <cfRule type="cellIs" dxfId="207" priority="299" operator="greaterThan">
      <formula>0</formula>
    </cfRule>
    <cfRule type="cellIs" dxfId="206" priority="300" operator="equal">
      <formula>0</formula>
    </cfRule>
  </conditionalFormatting>
  <conditionalFormatting sqref="Q273:R273">
    <cfRule type="cellIs" dxfId="205" priority="295" operator="lessThan">
      <formula>0</formula>
    </cfRule>
    <cfRule type="cellIs" dxfId="204" priority="296" operator="greaterThan">
      <formula>0</formula>
    </cfRule>
    <cfRule type="cellIs" dxfId="203" priority="297" operator="equal">
      <formula>0</formula>
    </cfRule>
  </conditionalFormatting>
  <conditionalFormatting sqref="Q278:R278">
    <cfRule type="cellIs" dxfId="202" priority="292" operator="lessThan">
      <formula>0</formula>
    </cfRule>
    <cfRule type="cellIs" dxfId="201" priority="293" operator="greaterThan">
      <formula>0</formula>
    </cfRule>
    <cfRule type="cellIs" dxfId="200" priority="294" operator="equal">
      <formula>0</formula>
    </cfRule>
  </conditionalFormatting>
  <conditionalFormatting sqref="Q282:Q284">
    <cfRule type="cellIs" dxfId="199" priority="289" operator="lessThan">
      <formula>0</formula>
    </cfRule>
    <cfRule type="cellIs" dxfId="198" priority="290" operator="greaterThan">
      <formula>0</formula>
    </cfRule>
    <cfRule type="cellIs" dxfId="197" priority="291" operator="equal">
      <formula>0</formula>
    </cfRule>
  </conditionalFormatting>
  <conditionalFormatting sqref="R284:R285">
    <cfRule type="cellIs" dxfId="196" priority="286" operator="lessThan">
      <formula>0</formula>
    </cfRule>
    <cfRule type="cellIs" dxfId="195" priority="287" operator="greaterThan">
      <formula>0</formula>
    </cfRule>
    <cfRule type="cellIs" dxfId="194" priority="288" operator="equal">
      <formula>0</formula>
    </cfRule>
  </conditionalFormatting>
  <conditionalFormatting sqref="Q288">
    <cfRule type="cellIs" dxfId="193" priority="283" operator="lessThan">
      <formula>0</formula>
    </cfRule>
    <cfRule type="cellIs" dxfId="192" priority="284" operator="greaterThan">
      <formula>0</formula>
    </cfRule>
    <cfRule type="cellIs" dxfId="191" priority="285" operator="equal">
      <formula>0</formula>
    </cfRule>
  </conditionalFormatting>
  <conditionalFormatting sqref="R288">
    <cfRule type="cellIs" dxfId="190" priority="280" operator="lessThan">
      <formula>0</formula>
    </cfRule>
    <cfRule type="cellIs" dxfId="189" priority="281" operator="greaterThan">
      <formula>0</formula>
    </cfRule>
    <cfRule type="cellIs" dxfId="188" priority="282" operator="equal">
      <formula>0</formula>
    </cfRule>
  </conditionalFormatting>
  <conditionalFormatting sqref="Q293">
    <cfRule type="cellIs" dxfId="187" priority="277" operator="lessThan">
      <formula>0</formula>
    </cfRule>
    <cfRule type="cellIs" dxfId="186" priority="278" operator="greaterThan">
      <formula>0</formula>
    </cfRule>
    <cfRule type="cellIs" dxfId="185" priority="279" operator="equal">
      <formula>0</formula>
    </cfRule>
  </conditionalFormatting>
  <conditionalFormatting sqref="R293">
    <cfRule type="cellIs" dxfId="184" priority="274" operator="lessThan">
      <formula>0</formula>
    </cfRule>
    <cfRule type="cellIs" dxfId="183" priority="275" operator="greaterThan">
      <formula>0</formula>
    </cfRule>
    <cfRule type="cellIs" dxfId="182" priority="276" operator="equal">
      <formula>0</formula>
    </cfRule>
  </conditionalFormatting>
  <conditionalFormatting sqref="Q298">
    <cfRule type="cellIs" dxfId="181" priority="271" operator="lessThan">
      <formula>0</formula>
    </cfRule>
    <cfRule type="cellIs" dxfId="180" priority="272" operator="greaterThan">
      <formula>0</formula>
    </cfRule>
    <cfRule type="cellIs" dxfId="179" priority="273" operator="equal">
      <formula>0</formula>
    </cfRule>
  </conditionalFormatting>
  <conditionalFormatting sqref="R298">
    <cfRule type="cellIs" dxfId="178" priority="268" operator="lessThan">
      <formula>0</formula>
    </cfRule>
    <cfRule type="cellIs" dxfId="177" priority="269" operator="greaterThan">
      <formula>0</formula>
    </cfRule>
    <cfRule type="cellIs" dxfId="176" priority="270" operator="equal">
      <formula>0</formula>
    </cfRule>
  </conditionalFormatting>
  <conditionalFormatting sqref="Q303:R303">
    <cfRule type="cellIs" dxfId="175" priority="265" operator="lessThan">
      <formula>0</formula>
    </cfRule>
    <cfRule type="cellIs" dxfId="174" priority="266" operator="greaterThan">
      <formula>0</formula>
    </cfRule>
    <cfRule type="cellIs" dxfId="173" priority="267" operator="equal">
      <formula>0</formula>
    </cfRule>
  </conditionalFormatting>
  <conditionalFormatting sqref="M17:M18">
    <cfRule type="expression" dxfId="172" priority="261">
      <formula>NOT(_xlfn.ISFORMULA(M17))</formula>
    </cfRule>
  </conditionalFormatting>
  <conditionalFormatting sqref="M21">
    <cfRule type="expression" dxfId="171" priority="260">
      <formula>NOT(_xlfn.ISFORMULA(M21))</formula>
    </cfRule>
  </conditionalFormatting>
  <conditionalFormatting sqref="M22">
    <cfRule type="expression" dxfId="170" priority="259">
      <formula>NOT(_xlfn.ISFORMULA(M22))</formula>
    </cfRule>
  </conditionalFormatting>
  <conditionalFormatting sqref="M25">
    <cfRule type="expression" dxfId="169" priority="258">
      <formula>NOT(_xlfn.ISFORMULA(M25))</formula>
    </cfRule>
  </conditionalFormatting>
  <conditionalFormatting sqref="M26">
    <cfRule type="expression" dxfId="168" priority="257">
      <formula>NOT(_xlfn.ISFORMULA(M26))</formula>
    </cfRule>
  </conditionalFormatting>
  <conditionalFormatting sqref="M29">
    <cfRule type="expression" dxfId="167" priority="256">
      <formula>NOT(_xlfn.ISFORMULA(M29))</formula>
    </cfRule>
  </conditionalFormatting>
  <conditionalFormatting sqref="M30">
    <cfRule type="expression" dxfId="166" priority="255">
      <formula>NOT(_xlfn.ISFORMULA(M30))</formula>
    </cfRule>
  </conditionalFormatting>
  <conditionalFormatting sqref="M33">
    <cfRule type="expression" dxfId="165" priority="254">
      <formula>NOT(_xlfn.ISFORMULA(M33))</formula>
    </cfRule>
  </conditionalFormatting>
  <conditionalFormatting sqref="M34">
    <cfRule type="expression" dxfId="164" priority="253">
      <formula>NOT(_xlfn.ISFORMULA(M34))</formula>
    </cfRule>
  </conditionalFormatting>
  <conditionalFormatting sqref="M37">
    <cfRule type="expression" dxfId="163" priority="252">
      <formula>NOT(_xlfn.ISFORMULA(M37))</formula>
    </cfRule>
  </conditionalFormatting>
  <conditionalFormatting sqref="M38">
    <cfRule type="expression" dxfId="162" priority="251">
      <formula>NOT(_xlfn.ISFORMULA(M38))</formula>
    </cfRule>
  </conditionalFormatting>
  <conditionalFormatting sqref="M41">
    <cfRule type="expression" dxfId="161" priority="250">
      <formula>NOT(_xlfn.ISFORMULA(M41))</formula>
    </cfRule>
  </conditionalFormatting>
  <conditionalFormatting sqref="M42">
    <cfRule type="expression" dxfId="160" priority="249">
      <formula>NOT(_xlfn.ISFORMULA(M42))</formula>
    </cfRule>
  </conditionalFormatting>
  <conditionalFormatting sqref="M45">
    <cfRule type="expression" dxfId="159" priority="248">
      <formula>NOT(_xlfn.ISFORMULA(M45))</formula>
    </cfRule>
  </conditionalFormatting>
  <conditionalFormatting sqref="M46">
    <cfRule type="expression" dxfId="158" priority="247">
      <formula>NOT(_xlfn.ISFORMULA(M46))</formula>
    </cfRule>
  </conditionalFormatting>
  <conditionalFormatting sqref="M112">
    <cfRule type="expression" dxfId="157" priority="188">
      <formula>NOT(_xlfn.ISFORMULA(M112))</formula>
    </cfRule>
  </conditionalFormatting>
  <conditionalFormatting sqref="M113">
    <cfRule type="expression" dxfId="156" priority="187">
      <formula>NOT(_xlfn.ISFORMULA(M113))</formula>
    </cfRule>
  </conditionalFormatting>
  <conditionalFormatting sqref="M117">
    <cfRule type="expression" dxfId="155" priority="186">
      <formula>NOT(_xlfn.ISFORMULA(M117))</formula>
    </cfRule>
  </conditionalFormatting>
  <conditionalFormatting sqref="M118">
    <cfRule type="expression" dxfId="154" priority="185">
      <formula>NOT(_xlfn.ISFORMULA(M118))</formula>
    </cfRule>
  </conditionalFormatting>
  <conditionalFormatting sqref="M121">
    <cfRule type="expression" dxfId="153" priority="184">
      <formula>NOT(_xlfn.ISFORMULA(M121))</formula>
    </cfRule>
  </conditionalFormatting>
  <conditionalFormatting sqref="M122">
    <cfRule type="expression" dxfId="152" priority="183">
      <formula>NOT(_xlfn.ISFORMULA(M122))</formula>
    </cfRule>
  </conditionalFormatting>
  <conditionalFormatting sqref="M125">
    <cfRule type="expression" dxfId="151" priority="182">
      <formula>NOT(_xlfn.ISFORMULA(M125))</formula>
    </cfRule>
  </conditionalFormatting>
  <conditionalFormatting sqref="M126">
    <cfRule type="expression" dxfId="150" priority="181">
      <formula>NOT(_xlfn.ISFORMULA(M126))</formula>
    </cfRule>
  </conditionalFormatting>
  <conditionalFormatting sqref="M129">
    <cfRule type="expression" dxfId="149" priority="180">
      <formula>NOT(_xlfn.ISFORMULA(M129))</formula>
    </cfRule>
  </conditionalFormatting>
  <conditionalFormatting sqref="M130">
    <cfRule type="expression" dxfId="148" priority="179">
      <formula>NOT(_xlfn.ISFORMULA(M130))</formula>
    </cfRule>
  </conditionalFormatting>
  <conditionalFormatting sqref="M145">
    <cfRule type="expression" dxfId="147" priority="145">
      <formula>NOT(_xlfn.ISFORMULA(M145))</formula>
    </cfRule>
  </conditionalFormatting>
  <conditionalFormatting sqref="M149">
    <cfRule type="expression" dxfId="146" priority="144">
      <formula>NOT(_xlfn.ISFORMULA(M149))</formula>
    </cfRule>
  </conditionalFormatting>
  <conditionalFormatting sqref="M50">
    <cfRule type="expression" dxfId="145" priority="234">
      <formula>NOT(_xlfn.ISFORMULA(M50))</formula>
    </cfRule>
  </conditionalFormatting>
  <conditionalFormatting sqref="M51">
    <cfRule type="expression" dxfId="144" priority="233">
      <formula>NOT(_xlfn.ISFORMULA(M51))</formula>
    </cfRule>
  </conditionalFormatting>
  <conditionalFormatting sqref="M55">
    <cfRule type="expression" dxfId="143" priority="232">
      <formula>NOT(_xlfn.ISFORMULA(M55))</formula>
    </cfRule>
  </conditionalFormatting>
  <conditionalFormatting sqref="M56">
    <cfRule type="expression" dxfId="142" priority="231">
      <formula>NOT(_xlfn.ISFORMULA(M56))</formula>
    </cfRule>
  </conditionalFormatting>
  <conditionalFormatting sqref="M60">
    <cfRule type="expression" dxfId="141" priority="230">
      <formula>NOT(_xlfn.ISFORMULA(M60))</formula>
    </cfRule>
  </conditionalFormatting>
  <conditionalFormatting sqref="M61">
    <cfRule type="expression" dxfId="140" priority="229">
      <formula>NOT(_xlfn.ISFORMULA(M61))</formula>
    </cfRule>
  </conditionalFormatting>
  <conditionalFormatting sqref="M65">
    <cfRule type="expression" dxfId="139" priority="228">
      <formula>NOT(_xlfn.ISFORMULA(M65))</formula>
    </cfRule>
  </conditionalFormatting>
  <conditionalFormatting sqref="M66">
    <cfRule type="expression" dxfId="138" priority="227">
      <formula>NOT(_xlfn.ISFORMULA(M66))</formula>
    </cfRule>
  </conditionalFormatting>
  <conditionalFormatting sqref="M69">
    <cfRule type="expression" dxfId="137" priority="226">
      <formula>NOT(_xlfn.ISFORMULA(M69))</formula>
    </cfRule>
  </conditionalFormatting>
  <conditionalFormatting sqref="M70">
    <cfRule type="expression" dxfId="136" priority="225">
      <formula>NOT(_xlfn.ISFORMULA(M70))</formula>
    </cfRule>
  </conditionalFormatting>
  <conditionalFormatting sqref="M73">
    <cfRule type="expression" dxfId="135" priority="224">
      <formula>NOT(_xlfn.ISFORMULA(M73))</formula>
    </cfRule>
  </conditionalFormatting>
  <conditionalFormatting sqref="M74">
    <cfRule type="expression" dxfId="134" priority="223">
      <formula>NOT(_xlfn.ISFORMULA(M74))</formula>
    </cfRule>
  </conditionalFormatting>
  <conditionalFormatting sqref="M77">
    <cfRule type="expression" dxfId="133" priority="222">
      <formula>NOT(_xlfn.ISFORMULA(M77))</formula>
    </cfRule>
  </conditionalFormatting>
  <conditionalFormatting sqref="M78">
    <cfRule type="expression" dxfId="132" priority="221">
      <formula>NOT(_xlfn.ISFORMULA(M78))</formula>
    </cfRule>
  </conditionalFormatting>
  <conditionalFormatting sqref="M81">
    <cfRule type="expression" dxfId="131" priority="220">
      <formula>NOT(_xlfn.ISFORMULA(M81))</formula>
    </cfRule>
  </conditionalFormatting>
  <conditionalFormatting sqref="M82">
    <cfRule type="expression" dxfId="130" priority="219">
      <formula>NOT(_xlfn.ISFORMULA(M82))</formula>
    </cfRule>
  </conditionalFormatting>
  <conditionalFormatting sqref="M85">
    <cfRule type="expression" dxfId="129" priority="218">
      <formula>NOT(_xlfn.ISFORMULA(M85))</formula>
    </cfRule>
  </conditionalFormatting>
  <conditionalFormatting sqref="M86">
    <cfRule type="expression" dxfId="128" priority="217">
      <formula>NOT(_xlfn.ISFORMULA(M86))</formula>
    </cfRule>
  </conditionalFormatting>
  <conditionalFormatting sqref="M89">
    <cfRule type="expression" dxfId="127" priority="216">
      <formula>NOT(_xlfn.ISFORMULA(M89))</formula>
    </cfRule>
  </conditionalFormatting>
  <conditionalFormatting sqref="M90">
    <cfRule type="expression" dxfId="126" priority="215">
      <formula>NOT(_xlfn.ISFORMULA(M90))</formula>
    </cfRule>
  </conditionalFormatting>
  <conditionalFormatting sqref="M93">
    <cfRule type="expression" dxfId="125" priority="214">
      <formula>NOT(_xlfn.ISFORMULA(M93))</formula>
    </cfRule>
  </conditionalFormatting>
  <conditionalFormatting sqref="M94">
    <cfRule type="expression" dxfId="124" priority="213">
      <formula>NOT(_xlfn.ISFORMULA(M94))</formula>
    </cfRule>
  </conditionalFormatting>
  <conditionalFormatting sqref="M97">
    <cfRule type="expression" dxfId="123" priority="212">
      <formula>NOT(_xlfn.ISFORMULA(M97))</formula>
    </cfRule>
  </conditionalFormatting>
  <conditionalFormatting sqref="M98">
    <cfRule type="expression" dxfId="122" priority="211">
      <formula>NOT(_xlfn.ISFORMULA(M98))</formula>
    </cfRule>
  </conditionalFormatting>
  <conditionalFormatting sqref="M262">
    <cfRule type="expression" dxfId="121" priority="119">
      <formula>NOT(_xlfn.ISFORMULA(M262))</formula>
    </cfRule>
  </conditionalFormatting>
  <conditionalFormatting sqref="M265">
    <cfRule type="expression" dxfId="120" priority="118">
      <formula>NOT(_xlfn.ISFORMULA(M265))</formula>
    </cfRule>
  </conditionalFormatting>
  <conditionalFormatting sqref="M134">
    <cfRule type="expression" dxfId="119" priority="150">
      <formula>NOT(_xlfn.ISFORMULA(M134))</formula>
    </cfRule>
  </conditionalFormatting>
  <conditionalFormatting sqref="M135">
    <cfRule type="expression" dxfId="118" priority="149">
      <formula>NOT(_xlfn.ISFORMULA(M135))</formula>
    </cfRule>
  </conditionalFormatting>
  <conditionalFormatting sqref="M139">
    <cfRule type="expression" dxfId="117" priority="148">
      <formula>NOT(_xlfn.ISFORMULA(M139))</formula>
    </cfRule>
  </conditionalFormatting>
  <conditionalFormatting sqref="M140">
    <cfRule type="expression" dxfId="116" priority="147">
      <formula>NOT(_xlfn.ISFORMULA(M140))</formula>
    </cfRule>
  </conditionalFormatting>
  <conditionalFormatting sqref="M144">
    <cfRule type="expression" dxfId="115" priority="146">
      <formula>NOT(_xlfn.ISFORMULA(M144))</formula>
    </cfRule>
  </conditionalFormatting>
  <conditionalFormatting sqref="M150">
    <cfRule type="expression" dxfId="114" priority="143">
      <formula>NOT(_xlfn.ISFORMULA(M150))</formula>
    </cfRule>
  </conditionalFormatting>
  <conditionalFormatting sqref="M153">
    <cfRule type="expression" dxfId="113" priority="142">
      <formula>NOT(_xlfn.ISFORMULA(M153))</formula>
    </cfRule>
  </conditionalFormatting>
  <conditionalFormatting sqref="M154">
    <cfRule type="expression" dxfId="112" priority="141">
      <formula>NOT(_xlfn.ISFORMULA(M154))</formula>
    </cfRule>
  </conditionalFormatting>
  <conditionalFormatting sqref="M157">
    <cfRule type="expression" dxfId="111" priority="140">
      <formula>NOT(_xlfn.ISFORMULA(M157))</formula>
    </cfRule>
  </conditionalFormatting>
  <conditionalFormatting sqref="M158">
    <cfRule type="expression" dxfId="110" priority="139">
      <formula>NOT(_xlfn.ISFORMULA(M158))</formula>
    </cfRule>
  </conditionalFormatting>
  <conditionalFormatting sqref="M161">
    <cfRule type="expression" dxfId="109" priority="138">
      <formula>NOT(_xlfn.ISFORMULA(M161))</formula>
    </cfRule>
  </conditionalFormatting>
  <conditionalFormatting sqref="M162">
    <cfRule type="expression" dxfId="108" priority="137">
      <formula>NOT(_xlfn.ISFORMULA(M162))</formula>
    </cfRule>
  </conditionalFormatting>
  <conditionalFormatting sqref="M165">
    <cfRule type="expression" dxfId="107" priority="136">
      <formula>NOT(_xlfn.ISFORMULA(M165))</formula>
    </cfRule>
  </conditionalFormatting>
  <conditionalFormatting sqref="M166">
    <cfRule type="expression" dxfId="106" priority="135">
      <formula>NOT(_xlfn.ISFORMULA(M166))</formula>
    </cfRule>
  </conditionalFormatting>
  <conditionalFormatting sqref="M102">
    <cfRule type="expression" dxfId="105" priority="192">
      <formula>NOT(_xlfn.ISFORMULA(M102))</formula>
    </cfRule>
  </conditionalFormatting>
  <conditionalFormatting sqref="M103">
    <cfRule type="expression" dxfId="104" priority="191">
      <formula>NOT(_xlfn.ISFORMULA(M103))</formula>
    </cfRule>
  </conditionalFormatting>
  <conditionalFormatting sqref="M107">
    <cfRule type="expression" dxfId="103" priority="190">
      <formula>NOT(_xlfn.ISFORMULA(M107))</formula>
    </cfRule>
  </conditionalFormatting>
  <conditionalFormatting sqref="M108">
    <cfRule type="expression" dxfId="102" priority="189">
      <formula>NOT(_xlfn.ISFORMULA(M108))</formula>
    </cfRule>
  </conditionalFormatting>
  <conditionalFormatting sqref="M261">
    <cfRule type="expression" dxfId="101" priority="120">
      <formula>NOT(_xlfn.ISFORMULA(M261))</formula>
    </cfRule>
  </conditionalFormatting>
  <conditionalFormatting sqref="M266">
    <cfRule type="expression" dxfId="100" priority="117">
      <formula>NOT(_xlfn.ISFORMULA(M266))</formula>
    </cfRule>
  </conditionalFormatting>
  <conditionalFormatting sqref="M270">
    <cfRule type="expression" dxfId="99" priority="116">
      <formula>NOT(_xlfn.ISFORMULA(M270))</formula>
    </cfRule>
  </conditionalFormatting>
  <conditionalFormatting sqref="M271">
    <cfRule type="expression" dxfId="98" priority="115">
      <formula>NOT(_xlfn.ISFORMULA(M271))</formula>
    </cfRule>
  </conditionalFormatting>
  <conditionalFormatting sqref="M275">
    <cfRule type="expression" dxfId="97" priority="114">
      <formula>NOT(_xlfn.ISFORMULA(M275))</formula>
    </cfRule>
  </conditionalFormatting>
  <conditionalFormatting sqref="M276">
    <cfRule type="expression" dxfId="96" priority="113">
      <formula>NOT(_xlfn.ISFORMULA(M276))</formula>
    </cfRule>
  </conditionalFormatting>
  <conditionalFormatting sqref="M280">
    <cfRule type="expression" dxfId="95" priority="112">
      <formula>NOT(_xlfn.ISFORMULA(M280))</formula>
    </cfRule>
  </conditionalFormatting>
  <conditionalFormatting sqref="M281">
    <cfRule type="expression" dxfId="94" priority="111">
      <formula>NOT(_xlfn.ISFORMULA(M281))</formula>
    </cfRule>
  </conditionalFormatting>
  <conditionalFormatting sqref="M286">
    <cfRule type="expression" dxfId="93" priority="106">
      <formula>NOT(_xlfn.ISFORMULA(M286))</formula>
    </cfRule>
  </conditionalFormatting>
  <conditionalFormatting sqref="M287">
    <cfRule type="expression" dxfId="92" priority="105">
      <formula>NOT(_xlfn.ISFORMULA(M287))</formula>
    </cfRule>
  </conditionalFormatting>
  <conditionalFormatting sqref="M290:M291">
    <cfRule type="expression" dxfId="91" priority="103">
      <formula>NOT(_xlfn.ISFORMULA(M290))</formula>
    </cfRule>
  </conditionalFormatting>
  <conditionalFormatting sqref="M295">
    <cfRule type="expression" dxfId="90" priority="102">
      <formula>NOT(_xlfn.ISFORMULA(M295))</formula>
    </cfRule>
  </conditionalFormatting>
  <conditionalFormatting sqref="M296">
    <cfRule type="expression" dxfId="89" priority="101">
      <formula>NOT(_xlfn.ISFORMULA(M296))</formula>
    </cfRule>
  </conditionalFormatting>
  <conditionalFormatting sqref="M300">
    <cfRule type="expression" dxfId="88" priority="100">
      <formula>NOT(_xlfn.ISFORMULA(M300))</formula>
    </cfRule>
  </conditionalFormatting>
  <conditionalFormatting sqref="M301">
    <cfRule type="expression" dxfId="87" priority="99">
      <formula>NOT(_xlfn.ISFORMULA(M301))</formula>
    </cfRule>
  </conditionalFormatting>
  <conditionalFormatting sqref="M305">
    <cfRule type="expression" dxfId="86" priority="98">
      <formula>NOT(_xlfn.ISFORMULA(M305))</formula>
    </cfRule>
  </conditionalFormatting>
  <conditionalFormatting sqref="M306">
    <cfRule type="expression" dxfId="85" priority="97">
      <formula>NOT(_xlfn.ISFORMULA(M306))</formula>
    </cfRule>
  </conditionalFormatting>
  <conditionalFormatting sqref="M169">
    <cfRule type="expression" dxfId="84" priority="134">
      <formula>NOT(_xlfn.ISFORMULA(M169))</formula>
    </cfRule>
  </conditionalFormatting>
  <conditionalFormatting sqref="M170">
    <cfRule type="expression" dxfId="83" priority="133">
      <formula>NOT(_xlfn.ISFORMULA(M170))</formula>
    </cfRule>
  </conditionalFormatting>
  <conditionalFormatting sqref="M173">
    <cfRule type="expression" dxfId="82" priority="132">
      <formula>NOT(_xlfn.ISFORMULA(M173))</formula>
    </cfRule>
  </conditionalFormatting>
  <conditionalFormatting sqref="M174">
    <cfRule type="expression" dxfId="81" priority="131">
      <formula>NOT(_xlfn.ISFORMULA(M174))</formula>
    </cfRule>
  </conditionalFormatting>
  <conditionalFormatting sqref="M177">
    <cfRule type="expression" dxfId="80" priority="130">
      <formula>NOT(_xlfn.ISFORMULA(M177))</formula>
    </cfRule>
  </conditionalFormatting>
  <conditionalFormatting sqref="M178">
    <cfRule type="expression" dxfId="79" priority="129">
      <formula>NOT(_xlfn.ISFORMULA(M178))</formula>
    </cfRule>
  </conditionalFormatting>
  <conditionalFormatting sqref="M182">
    <cfRule type="expression" dxfId="78" priority="128">
      <formula>NOT(_xlfn.ISFORMULA(M182))</formula>
    </cfRule>
  </conditionalFormatting>
  <conditionalFormatting sqref="M183">
    <cfRule type="expression" dxfId="77" priority="127">
      <formula>NOT(_xlfn.ISFORMULA(M183))</formula>
    </cfRule>
  </conditionalFormatting>
  <conditionalFormatting sqref="M187">
    <cfRule type="expression" dxfId="76" priority="126">
      <formula>NOT(_xlfn.ISFORMULA(M187))</formula>
    </cfRule>
  </conditionalFormatting>
  <conditionalFormatting sqref="M188">
    <cfRule type="expression" dxfId="75" priority="125">
      <formula>NOT(_xlfn.ISFORMULA(M188))</formula>
    </cfRule>
  </conditionalFormatting>
  <conditionalFormatting sqref="M192">
    <cfRule type="expression" dxfId="74" priority="124">
      <formula>NOT(_xlfn.ISFORMULA(M192))</formula>
    </cfRule>
  </conditionalFormatting>
  <conditionalFormatting sqref="M193">
    <cfRule type="expression" dxfId="73" priority="123">
      <formula>NOT(_xlfn.ISFORMULA(M193))</formula>
    </cfRule>
  </conditionalFormatting>
  <conditionalFormatting sqref="M257">
    <cfRule type="expression" dxfId="72" priority="122">
      <formula>NOT(_xlfn.ISFORMULA(M257))</formula>
    </cfRule>
  </conditionalFormatting>
  <conditionalFormatting sqref="M258">
    <cfRule type="expression" dxfId="71" priority="121">
      <formula>NOT(_xlfn.ISFORMULA(M258))</formula>
    </cfRule>
  </conditionalFormatting>
  <conditionalFormatting sqref="Q194">
    <cfRule type="cellIs" dxfId="70" priority="91" operator="lessThan">
      <formula>0</formula>
    </cfRule>
    <cfRule type="cellIs" dxfId="69" priority="92" operator="greaterThan">
      <formula>0</formula>
    </cfRule>
    <cfRule type="cellIs" dxfId="68" priority="93" operator="equal">
      <formula>0</formula>
    </cfRule>
  </conditionalFormatting>
  <conditionalFormatting sqref="Q199:R199">
    <cfRule type="cellIs" dxfId="67" priority="88" operator="lessThan">
      <formula>0</formula>
    </cfRule>
    <cfRule type="cellIs" dxfId="66" priority="89" operator="greaterThan">
      <formula>0</formula>
    </cfRule>
    <cfRule type="cellIs" dxfId="65" priority="90" operator="equal">
      <formula>0</formula>
    </cfRule>
  </conditionalFormatting>
  <conditionalFormatting sqref="Q203:R203">
    <cfRule type="cellIs" dxfId="64" priority="85" operator="lessThan">
      <formula>0</formula>
    </cfRule>
    <cfRule type="cellIs" dxfId="63" priority="86" operator="greaterThan">
      <formula>0</formula>
    </cfRule>
    <cfRule type="cellIs" dxfId="62" priority="87" operator="equal">
      <formula>0</formula>
    </cfRule>
  </conditionalFormatting>
  <conditionalFormatting sqref="Q207:R207">
    <cfRule type="cellIs" dxfId="61" priority="82" operator="lessThan">
      <formula>0</formula>
    </cfRule>
    <cfRule type="cellIs" dxfId="60" priority="83" operator="greaterThan">
      <formula>0</formula>
    </cfRule>
    <cfRule type="cellIs" dxfId="59" priority="84" operator="equal">
      <formula>0</formula>
    </cfRule>
  </conditionalFormatting>
  <conditionalFormatting sqref="Q211:R211">
    <cfRule type="cellIs" dxfId="58" priority="79" operator="lessThan">
      <formula>0</formula>
    </cfRule>
    <cfRule type="cellIs" dxfId="57" priority="80" operator="greaterThan">
      <formula>0</formula>
    </cfRule>
    <cfRule type="cellIs" dxfId="56" priority="81" operator="equal">
      <formula>0</formula>
    </cfRule>
  </conditionalFormatting>
  <conditionalFormatting sqref="Q215:R215">
    <cfRule type="cellIs" dxfId="55" priority="76" operator="lessThan">
      <formula>0</formula>
    </cfRule>
    <cfRule type="cellIs" dxfId="54" priority="77" operator="greaterThan">
      <formula>0</formula>
    </cfRule>
    <cfRule type="cellIs" dxfId="53" priority="78" operator="equal">
      <formula>0</formula>
    </cfRule>
  </conditionalFormatting>
  <conditionalFormatting sqref="Q220:R220">
    <cfRule type="cellIs" dxfId="52" priority="67" operator="lessThan">
      <formula>0</formula>
    </cfRule>
    <cfRule type="cellIs" dxfId="51" priority="68" operator="greaterThan">
      <formula>0</formula>
    </cfRule>
    <cfRule type="cellIs" dxfId="50" priority="69" operator="equal">
      <formula>0</formula>
    </cfRule>
  </conditionalFormatting>
  <conditionalFormatting sqref="Q225:R225">
    <cfRule type="cellIs" dxfId="49" priority="64" operator="lessThan">
      <formula>0</formula>
    </cfRule>
    <cfRule type="cellIs" dxfId="48" priority="65" operator="greaterThan">
      <formula>0</formula>
    </cfRule>
    <cfRule type="cellIs" dxfId="47" priority="66" operator="equal">
      <formula>0</formula>
    </cfRule>
  </conditionalFormatting>
  <conditionalFormatting sqref="Q230:R230">
    <cfRule type="cellIs" dxfId="46" priority="61" operator="lessThan">
      <formula>0</formula>
    </cfRule>
    <cfRule type="cellIs" dxfId="45" priority="62" operator="greaterThan">
      <formula>0</formula>
    </cfRule>
    <cfRule type="cellIs" dxfId="44" priority="63" operator="equal">
      <formula>0</formula>
    </cfRule>
  </conditionalFormatting>
  <conditionalFormatting sqref="M201">
    <cfRule type="expression" dxfId="43" priority="58">
      <formula>NOT(_xlfn.ISFORMULA(M201))</formula>
    </cfRule>
  </conditionalFormatting>
  <conditionalFormatting sqref="M202">
    <cfRule type="expression" dxfId="42" priority="57">
      <formula>NOT(_xlfn.ISFORMULA(M202))</formula>
    </cfRule>
  </conditionalFormatting>
  <conditionalFormatting sqref="M205">
    <cfRule type="expression" dxfId="41" priority="56">
      <formula>NOT(_xlfn.ISFORMULA(M205))</formula>
    </cfRule>
  </conditionalFormatting>
  <conditionalFormatting sqref="M206">
    <cfRule type="expression" dxfId="40" priority="55">
      <formula>NOT(_xlfn.ISFORMULA(M206))</formula>
    </cfRule>
  </conditionalFormatting>
  <conditionalFormatting sqref="M209">
    <cfRule type="expression" dxfId="39" priority="54">
      <formula>NOT(_xlfn.ISFORMULA(M209))</formula>
    </cfRule>
  </conditionalFormatting>
  <conditionalFormatting sqref="M210">
    <cfRule type="expression" dxfId="38" priority="53">
      <formula>NOT(_xlfn.ISFORMULA(M210))</formula>
    </cfRule>
  </conditionalFormatting>
  <conditionalFormatting sqref="M213">
    <cfRule type="expression" dxfId="37" priority="52">
      <formula>NOT(_xlfn.ISFORMULA(M213))</formula>
    </cfRule>
  </conditionalFormatting>
  <conditionalFormatting sqref="M214">
    <cfRule type="expression" dxfId="36" priority="51">
      <formula>NOT(_xlfn.ISFORMULA(M214))</formula>
    </cfRule>
  </conditionalFormatting>
  <conditionalFormatting sqref="M217">
    <cfRule type="expression" dxfId="35" priority="50">
      <formula>NOT(_xlfn.ISFORMULA(M217))</formula>
    </cfRule>
  </conditionalFormatting>
  <conditionalFormatting sqref="M218">
    <cfRule type="expression" dxfId="34" priority="49">
      <formula>NOT(_xlfn.ISFORMULA(M218))</formula>
    </cfRule>
  </conditionalFormatting>
  <conditionalFormatting sqref="M222">
    <cfRule type="expression" dxfId="33" priority="44">
      <formula>NOT(_xlfn.ISFORMULA(M222))</formula>
    </cfRule>
  </conditionalFormatting>
  <conditionalFormatting sqref="M223">
    <cfRule type="expression" dxfId="32" priority="43">
      <formula>NOT(_xlfn.ISFORMULA(M223))</formula>
    </cfRule>
  </conditionalFormatting>
  <conditionalFormatting sqref="M227">
    <cfRule type="expression" dxfId="31" priority="42">
      <formula>NOT(_xlfn.ISFORMULA(M227))</formula>
    </cfRule>
  </conditionalFormatting>
  <conditionalFormatting sqref="M228">
    <cfRule type="expression" dxfId="30" priority="41">
      <formula>NOT(_xlfn.ISFORMULA(M228))</formula>
    </cfRule>
  </conditionalFormatting>
  <conditionalFormatting sqref="M232">
    <cfRule type="expression" dxfId="29" priority="40">
      <formula>NOT(_xlfn.ISFORMULA(M232))</formula>
    </cfRule>
  </conditionalFormatting>
  <conditionalFormatting sqref="M233">
    <cfRule type="expression" dxfId="28" priority="39">
      <formula>NOT(_xlfn.ISFORMULA(M233))</formula>
    </cfRule>
  </conditionalFormatting>
  <conditionalFormatting sqref="Q235:R235">
    <cfRule type="cellIs" dxfId="27" priority="36" operator="lessThan">
      <formula>0</formula>
    </cfRule>
    <cfRule type="cellIs" dxfId="26" priority="37" operator="greaterThan">
      <formula>0</formula>
    </cfRule>
    <cfRule type="cellIs" dxfId="25" priority="38" operator="equal">
      <formula>0</formula>
    </cfRule>
  </conditionalFormatting>
  <conditionalFormatting sqref="Q234">
    <cfRule type="cellIs" dxfId="24" priority="33" operator="lessThan">
      <formula>0</formula>
    </cfRule>
    <cfRule type="cellIs" dxfId="23" priority="34" operator="greaterThan">
      <formula>0</formula>
    </cfRule>
    <cfRule type="cellIs" dxfId="22" priority="35" operator="equal">
      <formula>0</formula>
    </cfRule>
  </conditionalFormatting>
  <conditionalFormatting sqref="Q240:R240">
    <cfRule type="cellIs" dxfId="21" priority="24" operator="lessThan">
      <formula>0</formula>
    </cfRule>
    <cfRule type="cellIs" dxfId="20" priority="25" operator="greaterThan">
      <formula>0</formula>
    </cfRule>
    <cfRule type="cellIs" dxfId="19" priority="26" operator="equal">
      <formula>0</formula>
    </cfRule>
  </conditionalFormatting>
  <conditionalFormatting sqref="Q245:R245">
    <cfRule type="cellIs" dxfId="18" priority="21" operator="lessThan">
      <formula>0</formula>
    </cfRule>
    <cfRule type="cellIs" dxfId="17" priority="22" operator="greaterThan">
      <formula>0</formula>
    </cfRule>
    <cfRule type="cellIs" dxfId="16" priority="23" operator="equal">
      <formula>0</formula>
    </cfRule>
  </conditionalFormatting>
  <conditionalFormatting sqref="Q250:R250">
    <cfRule type="cellIs" dxfId="15" priority="18" operator="lessThan">
      <formula>0</formula>
    </cfRule>
    <cfRule type="cellIs" dxfId="14" priority="19" operator="greaterThan">
      <formula>0</formula>
    </cfRule>
    <cfRule type="cellIs" dxfId="13" priority="20" operator="equal">
      <formula>0</formula>
    </cfRule>
  </conditionalFormatting>
  <conditionalFormatting sqref="M242">
    <cfRule type="expression" dxfId="12" priority="11">
      <formula>NOT(_xlfn.ISFORMULA(M242))</formula>
    </cfRule>
  </conditionalFormatting>
  <conditionalFormatting sqref="M243">
    <cfRule type="expression" dxfId="11" priority="10">
      <formula>NOT(_xlfn.ISFORMULA(M243))</formula>
    </cfRule>
  </conditionalFormatting>
  <conditionalFormatting sqref="M247">
    <cfRule type="expression" dxfId="10" priority="9">
      <formula>NOT(_xlfn.ISFORMULA(M247))</formula>
    </cfRule>
  </conditionalFormatting>
  <conditionalFormatting sqref="M248">
    <cfRule type="expression" dxfId="9" priority="8">
      <formula>NOT(_xlfn.ISFORMULA(M248))</formula>
    </cfRule>
  </conditionalFormatting>
  <conditionalFormatting sqref="M252">
    <cfRule type="expression" dxfId="8" priority="7">
      <formula>NOT(_xlfn.ISFORMULA(M252))</formula>
    </cfRule>
  </conditionalFormatting>
  <conditionalFormatting sqref="M253">
    <cfRule type="expression" dxfId="7" priority="6">
      <formula>NOT(_xlfn.ISFORMULA(M253))</formula>
    </cfRule>
  </conditionalFormatting>
  <conditionalFormatting sqref="M237">
    <cfRule type="expression" dxfId="6" priority="17">
      <formula>NOT(_xlfn.ISFORMULA(M237))</formula>
    </cfRule>
  </conditionalFormatting>
  <conditionalFormatting sqref="M238">
    <cfRule type="expression" dxfId="5" priority="16">
      <formula>NOT(_xlfn.ISFORMULA(M238))</formula>
    </cfRule>
  </conditionalFormatting>
  <conditionalFormatting sqref="Q195:R195">
    <cfRule type="cellIs" dxfId="4" priority="3" operator="lessThan">
      <formula>0</formula>
    </cfRule>
    <cfRule type="cellIs" dxfId="3" priority="4" operator="greaterThan">
      <formula>0</formula>
    </cfRule>
    <cfRule type="cellIs" dxfId="2" priority="5" operator="equal">
      <formula>0</formula>
    </cfRule>
  </conditionalFormatting>
  <conditionalFormatting sqref="M197">
    <cfRule type="expression" dxfId="1" priority="2">
      <formula>NOT(_xlfn.ISFORMULA(M197))</formula>
    </cfRule>
  </conditionalFormatting>
  <conditionalFormatting sqref="M198">
    <cfRule type="expression" dxfId="0" priority="1">
      <formula>NOT(_xlfn.ISFORMULA(M198))</formula>
    </cfRule>
  </conditionalFormatting>
  <pageMargins left="0.78740157480314965" right="0.78740157480314965" top="0.59055118110236227" bottom="0.78740157480314965" header="0.31496062992125984" footer="0.31496062992125984"/>
  <pageSetup scale="51" fitToHeight="0" orientation="landscape" r:id="rId1"/>
  <headerFooter>
    <oddFooter>&amp;L&amp;"Arial,Standard"&amp;9Druckdatum: &amp;D&amp;R&amp;"Arial,Standard"&amp;9Seite &amp;P von &amp;N</oddFooter>
  </headerFooter>
  <customProperties>
    <customPr name="EpmWorksheetKeyString_GUID" r:id="rId2"/>
  </customProperties>
  <ignoredErrors>
    <ignoredError sqref="M47:M61 M68:M70 M72:M74 M76:M78 M80:M82 M307:M318 M290 M17 M63:M66" unlockedFormula="1"/>
    <ignoredError sqref="M27:M28 M288" formula="1"/>
    <ignoredError sqref="M18:M26 M29:M46 M83:M113 M79 M75 M71 M67 M289 M291:M306 M284:M287 M255:M282 M115:M193" formula="1" unlockedFormula="1"/>
    <ignoredError sqref="G43:G46 G28:G30 G256:G258 G284:G288 G32:G34 G36:G38 G260:G262" numberStoredAsText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Texte!$A$1:$C$1</xm:f>
          </x14:formula1>
          <xm:sqref>O1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1"/>
  <sheetViews>
    <sheetView topLeftCell="B1" workbookViewId="0">
      <selection activeCell="B9" sqref="B9"/>
    </sheetView>
  </sheetViews>
  <sheetFormatPr baseColWidth="10" defaultColWidth="11.42578125" defaultRowHeight="12.75" x14ac:dyDescent="0.2"/>
  <cols>
    <col min="1" max="1" width="59.85546875" style="270" customWidth="1"/>
    <col min="2" max="2" width="59" style="270" customWidth="1"/>
    <col min="3" max="3" width="58" style="270" customWidth="1"/>
    <col min="4" max="16384" width="11.42578125" style="270"/>
  </cols>
  <sheetData>
    <row r="1" spans="1:3" x14ac:dyDescent="0.2">
      <c r="A1" s="269" t="s">
        <v>36</v>
      </c>
      <c r="B1" s="269" t="s">
        <v>37</v>
      </c>
      <c r="C1" s="269" t="s">
        <v>38</v>
      </c>
    </row>
    <row r="2" spans="1:3" x14ac:dyDescent="0.2">
      <c r="A2" s="271" t="s">
        <v>106</v>
      </c>
      <c r="B2" s="271" t="s">
        <v>107</v>
      </c>
      <c r="C2" s="271" t="s">
        <v>108</v>
      </c>
    </row>
    <row r="3" spans="1:3" ht="38.25" x14ac:dyDescent="0.2">
      <c r="A3" s="270" t="s">
        <v>25</v>
      </c>
      <c r="B3" s="270" t="s">
        <v>40</v>
      </c>
      <c r="C3" s="270" t="s">
        <v>67</v>
      </c>
    </row>
    <row r="4" spans="1:3" x14ac:dyDescent="0.2">
      <c r="A4" s="311" t="s">
        <v>235</v>
      </c>
      <c r="B4" s="311" t="s">
        <v>236</v>
      </c>
      <c r="C4" s="311" t="s">
        <v>237</v>
      </c>
    </row>
    <row r="5" spans="1:3" x14ac:dyDescent="0.2">
      <c r="A5" s="271" t="s">
        <v>219</v>
      </c>
      <c r="B5" s="271" t="s">
        <v>220</v>
      </c>
      <c r="C5" s="271" t="s">
        <v>221</v>
      </c>
    </row>
    <row r="6" spans="1:3" s="272" customFormat="1" x14ac:dyDescent="0.2">
      <c r="A6" s="272" t="s">
        <v>22</v>
      </c>
      <c r="B6" s="272" t="s">
        <v>41</v>
      </c>
      <c r="C6" s="272" t="s">
        <v>68</v>
      </c>
    </row>
    <row r="7" spans="1:3" x14ac:dyDescent="0.2">
      <c r="A7" s="270" t="s">
        <v>21</v>
      </c>
      <c r="B7" s="270" t="s">
        <v>42</v>
      </c>
      <c r="C7" s="270" t="s">
        <v>69</v>
      </c>
    </row>
    <row r="8" spans="1:3" x14ac:dyDescent="0.2">
      <c r="A8" s="270" t="s">
        <v>15</v>
      </c>
      <c r="B8" s="270" t="s">
        <v>43</v>
      </c>
      <c r="C8" s="270" t="s">
        <v>70</v>
      </c>
    </row>
    <row r="9" spans="1:3" x14ac:dyDescent="0.2">
      <c r="A9" s="273" t="s">
        <v>95</v>
      </c>
      <c r="B9" s="273" t="s">
        <v>44</v>
      </c>
      <c r="C9" s="273" t="s">
        <v>96</v>
      </c>
    </row>
    <row r="10" spans="1:3" x14ac:dyDescent="0.2">
      <c r="A10" s="274" t="s">
        <v>102</v>
      </c>
      <c r="B10" s="274" t="s">
        <v>103</v>
      </c>
      <c r="C10" s="274" t="s">
        <v>104</v>
      </c>
    </row>
    <row r="11" spans="1:3" x14ac:dyDescent="0.2">
      <c r="A11" s="275" t="s">
        <v>91</v>
      </c>
      <c r="B11" s="275" t="s">
        <v>92</v>
      </c>
      <c r="C11" s="275" t="s">
        <v>93</v>
      </c>
    </row>
    <row r="12" spans="1:3" x14ac:dyDescent="0.2">
      <c r="A12" s="270" t="s">
        <v>20</v>
      </c>
      <c r="B12" s="270" t="s">
        <v>45</v>
      </c>
      <c r="C12" s="270" t="s">
        <v>71</v>
      </c>
    </row>
    <row r="13" spans="1:3" x14ac:dyDescent="0.2">
      <c r="A13" s="276" t="s">
        <v>97</v>
      </c>
      <c r="B13" s="276" t="s">
        <v>98</v>
      </c>
      <c r="C13" s="276" t="s">
        <v>99</v>
      </c>
    </row>
    <row r="14" spans="1:3" s="272" customFormat="1" x14ac:dyDescent="0.2">
      <c r="A14" s="272" t="s">
        <v>26</v>
      </c>
      <c r="B14" s="272" t="s">
        <v>46</v>
      </c>
      <c r="C14" s="272" t="s">
        <v>72</v>
      </c>
    </row>
    <row r="15" spans="1:3" x14ac:dyDescent="0.2">
      <c r="A15" s="270" t="s">
        <v>39</v>
      </c>
      <c r="B15" s="270" t="s">
        <v>47</v>
      </c>
      <c r="C15" s="270" t="s">
        <v>48</v>
      </c>
    </row>
    <row r="16" spans="1:3" x14ac:dyDescent="0.2">
      <c r="A16" s="270" t="s">
        <v>16</v>
      </c>
      <c r="B16" s="270" t="s">
        <v>49</v>
      </c>
      <c r="C16" s="270" t="s">
        <v>73</v>
      </c>
    </row>
    <row r="17" spans="1:3" x14ac:dyDescent="0.2">
      <c r="A17" s="270" t="s">
        <v>17</v>
      </c>
      <c r="B17" s="270" t="s">
        <v>50</v>
      </c>
      <c r="C17" s="270" t="s">
        <v>74</v>
      </c>
    </row>
    <row r="18" spans="1:3" x14ac:dyDescent="0.2">
      <c r="A18" s="270" t="s">
        <v>18</v>
      </c>
      <c r="B18" s="270" t="s">
        <v>51</v>
      </c>
      <c r="C18" s="270" t="s">
        <v>75</v>
      </c>
    </row>
    <row r="19" spans="1:3" x14ac:dyDescent="0.2">
      <c r="A19" s="270" t="s">
        <v>19</v>
      </c>
      <c r="B19" s="270" t="s">
        <v>52</v>
      </c>
      <c r="C19" s="270" t="s">
        <v>76</v>
      </c>
    </row>
    <row r="20" spans="1:3" x14ac:dyDescent="0.2">
      <c r="A20" s="275" t="s">
        <v>90</v>
      </c>
      <c r="B20" s="271" t="s">
        <v>222</v>
      </c>
      <c r="C20" s="270" t="s">
        <v>77</v>
      </c>
    </row>
    <row r="21" spans="1:3" ht="25.5" x14ac:dyDescent="0.2">
      <c r="A21" s="270" t="s">
        <v>27</v>
      </c>
      <c r="B21" s="270" t="s">
        <v>53</v>
      </c>
      <c r="C21" s="270" t="s">
        <v>78</v>
      </c>
    </row>
    <row r="22" spans="1:3" x14ac:dyDescent="0.2">
      <c r="A22" s="270" t="s">
        <v>28</v>
      </c>
      <c r="B22" s="270" t="s">
        <v>54</v>
      </c>
      <c r="C22" s="270" t="s">
        <v>79</v>
      </c>
    </row>
    <row r="23" spans="1:3" ht="25.5" x14ac:dyDescent="0.2">
      <c r="A23" s="270" t="s">
        <v>29</v>
      </c>
      <c r="B23" s="270" t="s">
        <v>55</v>
      </c>
      <c r="C23" s="270" t="s">
        <v>80</v>
      </c>
    </row>
    <row r="24" spans="1:3" ht="38.25" x14ac:dyDescent="0.2">
      <c r="A24" s="277" t="s">
        <v>105</v>
      </c>
      <c r="B24" s="270" t="s">
        <v>56</v>
      </c>
      <c r="C24" s="270" t="s">
        <v>81</v>
      </c>
    </row>
    <row r="25" spans="1:3" x14ac:dyDescent="0.2">
      <c r="A25" s="270" t="s">
        <v>33</v>
      </c>
      <c r="B25" s="270" t="s">
        <v>57</v>
      </c>
      <c r="C25" s="270" t="s">
        <v>82</v>
      </c>
    </row>
    <row r="26" spans="1:3" x14ac:dyDescent="0.2">
      <c r="A26" s="270" t="s">
        <v>31</v>
      </c>
      <c r="B26" s="270" t="s">
        <v>31</v>
      </c>
      <c r="C26" s="270" t="s">
        <v>31</v>
      </c>
    </row>
    <row r="27" spans="1:3" x14ac:dyDescent="0.2">
      <c r="A27" s="270" t="s">
        <v>30</v>
      </c>
      <c r="B27" s="270" t="s">
        <v>58</v>
      </c>
      <c r="C27" s="270" t="s">
        <v>58</v>
      </c>
    </row>
    <row r="28" spans="1:3" x14ac:dyDescent="0.2">
      <c r="A28" s="270" t="s">
        <v>0</v>
      </c>
      <c r="B28" s="270" t="s">
        <v>59</v>
      </c>
      <c r="C28" s="270" t="s">
        <v>83</v>
      </c>
    </row>
    <row r="29" spans="1:3" s="272" customFormat="1" x14ac:dyDescent="0.2">
      <c r="A29" s="272" t="s">
        <v>109</v>
      </c>
      <c r="B29" s="272" t="s">
        <v>110</v>
      </c>
      <c r="C29" s="272" t="s">
        <v>111</v>
      </c>
    </row>
    <row r="30" spans="1:3" x14ac:dyDescent="0.2">
      <c r="A30" s="278" t="s">
        <v>112</v>
      </c>
      <c r="B30" s="279" t="s">
        <v>113</v>
      </c>
      <c r="C30" s="278" t="s">
        <v>114</v>
      </c>
    </row>
    <row r="31" spans="1:3" x14ac:dyDescent="0.2">
      <c r="A31" s="278" t="s">
        <v>115</v>
      </c>
      <c r="B31" s="279" t="s">
        <v>116</v>
      </c>
      <c r="C31" s="278" t="s">
        <v>117</v>
      </c>
    </row>
    <row r="32" spans="1:3" x14ac:dyDescent="0.2">
      <c r="A32" s="278" t="s">
        <v>118</v>
      </c>
      <c r="B32" s="279" t="s">
        <v>119</v>
      </c>
      <c r="C32" s="278" t="s">
        <v>120</v>
      </c>
    </row>
    <row r="33" spans="1:3" x14ac:dyDescent="0.2">
      <c r="A33" s="278" t="s">
        <v>121</v>
      </c>
      <c r="B33" s="279" t="s">
        <v>122</v>
      </c>
      <c r="C33" s="286" t="s">
        <v>123</v>
      </c>
    </row>
    <row r="34" spans="1:3" x14ac:dyDescent="0.2">
      <c r="A34" s="278" t="s">
        <v>124</v>
      </c>
      <c r="B34" s="279" t="s">
        <v>125</v>
      </c>
      <c r="C34" s="286" t="s">
        <v>126</v>
      </c>
    </row>
    <row r="35" spans="1:3" x14ac:dyDescent="0.2">
      <c r="A35" s="278" t="s">
        <v>127</v>
      </c>
      <c r="B35" s="279" t="s">
        <v>218</v>
      </c>
      <c r="C35" s="286" t="s">
        <v>231</v>
      </c>
    </row>
    <row r="36" spans="1:3" x14ac:dyDescent="0.2">
      <c r="A36" s="278" t="s">
        <v>128</v>
      </c>
      <c r="B36" s="279" t="s">
        <v>129</v>
      </c>
      <c r="C36" s="286" t="s">
        <v>232</v>
      </c>
    </row>
    <row r="37" spans="1:3" x14ac:dyDescent="0.2">
      <c r="A37" s="278" t="s">
        <v>130</v>
      </c>
      <c r="B37" s="279" t="s">
        <v>131</v>
      </c>
      <c r="C37" s="286" t="s">
        <v>132</v>
      </c>
    </row>
    <row r="38" spans="1:3" x14ac:dyDescent="0.2">
      <c r="A38" s="280" t="s">
        <v>135</v>
      </c>
      <c r="B38" s="281" t="s">
        <v>136</v>
      </c>
      <c r="C38" s="280" t="s">
        <v>226</v>
      </c>
    </row>
    <row r="39" spans="1:3" x14ac:dyDescent="0.2">
      <c r="A39" s="278" t="s">
        <v>137</v>
      </c>
      <c r="B39" s="282" t="s">
        <v>138</v>
      </c>
      <c r="C39" s="278" t="s">
        <v>139</v>
      </c>
    </row>
    <row r="40" spans="1:3" x14ac:dyDescent="0.2">
      <c r="A40" s="278" t="s">
        <v>223</v>
      </c>
      <c r="B40" s="279" t="s">
        <v>224</v>
      </c>
      <c r="C40" s="278" t="s">
        <v>225</v>
      </c>
    </row>
    <row r="41" spans="1:3" x14ac:dyDescent="0.2">
      <c r="A41" s="278" t="s">
        <v>140</v>
      </c>
      <c r="B41" s="279" t="s">
        <v>141</v>
      </c>
      <c r="C41" s="278" t="s">
        <v>142</v>
      </c>
    </row>
    <row r="42" spans="1:3" x14ac:dyDescent="0.2">
      <c r="A42" s="278" t="s">
        <v>143</v>
      </c>
      <c r="B42" s="279" t="s">
        <v>144</v>
      </c>
      <c r="C42" s="278" t="s">
        <v>145</v>
      </c>
    </row>
    <row r="43" spans="1:3" x14ac:dyDescent="0.2">
      <c r="A43" s="278" t="s">
        <v>146</v>
      </c>
      <c r="B43" s="279" t="s">
        <v>147</v>
      </c>
      <c r="C43" s="286" t="s">
        <v>148</v>
      </c>
    </row>
    <row r="44" spans="1:3" x14ac:dyDescent="0.2">
      <c r="A44" s="278" t="s">
        <v>149</v>
      </c>
      <c r="B44" s="279" t="s">
        <v>150</v>
      </c>
      <c r="C44" s="286" t="s">
        <v>229</v>
      </c>
    </row>
    <row r="45" spans="1:3" x14ac:dyDescent="0.2">
      <c r="A45" s="278" t="s">
        <v>151</v>
      </c>
      <c r="B45" s="279" t="s">
        <v>152</v>
      </c>
      <c r="C45" s="286" t="s">
        <v>234</v>
      </c>
    </row>
    <row r="46" spans="1:3" ht="25.5" x14ac:dyDescent="0.2">
      <c r="A46" s="278" t="s">
        <v>1</v>
      </c>
      <c r="B46" s="282" t="s">
        <v>60</v>
      </c>
      <c r="C46" s="286" t="s">
        <v>153</v>
      </c>
    </row>
    <row r="47" spans="1:3" x14ac:dyDescent="0.2">
      <c r="A47" s="278" t="s">
        <v>3</v>
      </c>
      <c r="B47" s="279" t="s">
        <v>154</v>
      </c>
      <c r="C47" s="278" t="s">
        <v>155</v>
      </c>
    </row>
    <row r="48" spans="1:3" x14ac:dyDescent="0.2">
      <c r="A48" s="280" t="s">
        <v>4</v>
      </c>
      <c r="B48" s="281" t="s">
        <v>156</v>
      </c>
      <c r="C48" s="280" t="s">
        <v>157</v>
      </c>
    </row>
    <row r="49" spans="1:3" x14ac:dyDescent="0.2">
      <c r="A49" s="278" t="s">
        <v>137</v>
      </c>
      <c r="B49" s="282" t="s">
        <v>138</v>
      </c>
      <c r="C49" s="278" t="s">
        <v>139</v>
      </c>
    </row>
    <row r="50" spans="1:3" x14ac:dyDescent="0.2">
      <c r="A50" s="278" t="s">
        <v>158</v>
      </c>
      <c r="B50" s="282" t="s">
        <v>159</v>
      </c>
      <c r="C50" s="278" t="s">
        <v>160</v>
      </c>
    </row>
    <row r="51" spans="1:3" x14ac:dyDescent="0.2">
      <c r="A51" s="278" t="s">
        <v>161</v>
      </c>
      <c r="B51" s="282" t="s">
        <v>162</v>
      </c>
      <c r="C51" s="278" t="s">
        <v>163</v>
      </c>
    </row>
    <row r="52" spans="1:3" x14ac:dyDescent="0.2">
      <c r="A52" s="278" t="s">
        <v>164</v>
      </c>
      <c r="B52" s="282" t="s">
        <v>165</v>
      </c>
      <c r="C52" s="278" t="s">
        <v>166</v>
      </c>
    </row>
    <row r="53" spans="1:3" x14ac:dyDescent="0.2">
      <c r="A53" s="280" t="s">
        <v>167</v>
      </c>
      <c r="B53" s="281" t="s">
        <v>168</v>
      </c>
      <c r="C53" s="280" t="s">
        <v>169</v>
      </c>
    </row>
    <row r="54" spans="1:3" x14ac:dyDescent="0.2">
      <c r="A54" s="278" t="s">
        <v>137</v>
      </c>
      <c r="B54" s="282" t="s">
        <v>138</v>
      </c>
      <c r="C54" s="278" t="s">
        <v>139</v>
      </c>
    </row>
    <row r="55" spans="1:3" x14ac:dyDescent="0.2">
      <c r="A55" s="278" t="s">
        <v>170</v>
      </c>
      <c r="B55" s="279" t="s">
        <v>171</v>
      </c>
      <c r="C55" s="286" t="s">
        <v>172</v>
      </c>
    </row>
    <row r="56" spans="1:3" x14ac:dyDescent="0.2">
      <c r="A56" s="278" t="s">
        <v>173</v>
      </c>
      <c r="B56" s="279" t="s">
        <v>174</v>
      </c>
      <c r="C56" s="286" t="s">
        <v>227</v>
      </c>
    </row>
    <row r="57" spans="1:3" x14ac:dyDescent="0.2">
      <c r="A57" s="278" t="s">
        <v>175</v>
      </c>
      <c r="B57" s="279" t="s">
        <v>176</v>
      </c>
      <c r="C57" s="286" t="s">
        <v>177</v>
      </c>
    </row>
    <row r="58" spans="1:3" x14ac:dyDescent="0.2">
      <c r="A58" s="278" t="s">
        <v>178</v>
      </c>
      <c r="B58" s="279" t="s">
        <v>179</v>
      </c>
      <c r="C58" s="286" t="s">
        <v>180</v>
      </c>
    </row>
    <row r="59" spans="1:3" x14ac:dyDescent="0.2">
      <c r="A59" s="278" t="s">
        <v>181</v>
      </c>
      <c r="B59" s="279" t="s">
        <v>182</v>
      </c>
      <c r="C59" s="286" t="s">
        <v>233</v>
      </c>
    </row>
    <row r="60" spans="1:3" x14ac:dyDescent="0.2">
      <c r="A60" s="278" t="s">
        <v>183</v>
      </c>
      <c r="B60" s="279" t="s">
        <v>184</v>
      </c>
      <c r="C60" s="286" t="s">
        <v>228</v>
      </c>
    </row>
    <row r="61" spans="1:3" x14ac:dyDescent="0.2">
      <c r="A61" s="278" t="s">
        <v>3</v>
      </c>
      <c r="B61" s="279" t="s">
        <v>154</v>
      </c>
      <c r="C61" s="278" t="s">
        <v>155</v>
      </c>
    </row>
    <row r="62" spans="1:3" x14ac:dyDescent="0.2">
      <c r="A62" s="280" t="s">
        <v>185</v>
      </c>
      <c r="B62" s="281" t="s">
        <v>186</v>
      </c>
      <c r="C62" s="280" t="s">
        <v>187</v>
      </c>
    </row>
    <row r="63" spans="1:3" x14ac:dyDescent="0.2">
      <c r="A63" s="278" t="s">
        <v>188</v>
      </c>
      <c r="B63" s="279" t="s">
        <v>189</v>
      </c>
      <c r="C63" s="278" t="s">
        <v>190</v>
      </c>
    </row>
    <row r="64" spans="1:3" x14ac:dyDescent="0.2">
      <c r="A64" s="278" t="s">
        <v>191</v>
      </c>
      <c r="B64" s="279" t="s">
        <v>192</v>
      </c>
      <c r="C64" s="278" t="s">
        <v>193</v>
      </c>
    </row>
    <row r="65" spans="1:3" x14ac:dyDescent="0.2">
      <c r="A65" s="278" t="s">
        <v>194</v>
      </c>
      <c r="B65" s="279" t="s">
        <v>195</v>
      </c>
      <c r="C65" s="278" t="s">
        <v>196</v>
      </c>
    </row>
    <row r="66" spans="1:3" x14ac:dyDescent="0.2">
      <c r="A66" s="278" t="s">
        <v>197</v>
      </c>
      <c r="B66" s="279" t="s">
        <v>198</v>
      </c>
      <c r="C66" s="278" t="s">
        <v>199</v>
      </c>
    </row>
    <row r="67" spans="1:3" x14ac:dyDescent="0.2">
      <c r="A67" s="278" t="s">
        <v>200</v>
      </c>
      <c r="B67" s="279" t="s">
        <v>201</v>
      </c>
      <c r="C67" s="278" t="s">
        <v>202</v>
      </c>
    </row>
    <row r="68" spans="1:3" x14ac:dyDescent="0.2">
      <c r="A68" s="278" t="s">
        <v>203</v>
      </c>
      <c r="B68" s="279" t="s">
        <v>204</v>
      </c>
      <c r="C68" s="278" t="s">
        <v>205</v>
      </c>
    </row>
    <row r="69" spans="1:3" x14ac:dyDescent="0.2">
      <c r="A69" s="280" t="s">
        <v>206</v>
      </c>
      <c r="B69" s="283" t="s">
        <v>207</v>
      </c>
      <c r="C69" s="280" t="s">
        <v>208</v>
      </c>
    </row>
    <row r="70" spans="1:3" x14ac:dyDescent="0.2">
      <c r="A70" s="278" t="s">
        <v>209</v>
      </c>
      <c r="B70" s="278" t="s">
        <v>210</v>
      </c>
      <c r="C70" s="278" t="s">
        <v>211</v>
      </c>
    </row>
    <row r="71" spans="1:3" s="272" customFormat="1" x14ac:dyDescent="0.2">
      <c r="A71" s="272" t="s">
        <v>5</v>
      </c>
      <c r="B71" s="272" t="s">
        <v>61</v>
      </c>
      <c r="C71" s="272" t="s">
        <v>84</v>
      </c>
    </row>
    <row r="72" spans="1:3" x14ac:dyDescent="0.2">
      <c r="A72" s="270" t="s">
        <v>6</v>
      </c>
      <c r="B72" s="270" t="s">
        <v>62</v>
      </c>
      <c r="C72" s="270" t="s">
        <v>85</v>
      </c>
    </row>
    <row r="73" spans="1:3" x14ac:dyDescent="0.2">
      <c r="A73" s="278" t="s">
        <v>212</v>
      </c>
      <c r="B73" s="279" t="s">
        <v>213</v>
      </c>
      <c r="C73" s="278" t="s">
        <v>214</v>
      </c>
    </row>
    <row r="74" spans="1:3" x14ac:dyDescent="0.2">
      <c r="A74" s="278" t="s">
        <v>215</v>
      </c>
      <c r="B74" s="279" t="s">
        <v>216</v>
      </c>
      <c r="C74" s="278" t="s">
        <v>217</v>
      </c>
    </row>
    <row r="75" spans="1:3" s="272" customFormat="1" x14ac:dyDescent="0.2">
      <c r="A75" s="272" t="s">
        <v>7</v>
      </c>
      <c r="B75" s="272" t="s">
        <v>63</v>
      </c>
      <c r="C75" s="285" t="s">
        <v>230</v>
      </c>
    </row>
    <row r="76" spans="1:3" x14ac:dyDescent="0.2">
      <c r="A76" s="270" t="s">
        <v>7</v>
      </c>
      <c r="B76" s="270" t="s">
        <v>63</v>
      </c>
      <c r="C76" s="284" t="s">
        <v>230</v>
      </c>
    </row>
    <row r="77" spans="1:3" x14ac:dyDescent="0.2">
      <c r="A77" s="271" t="s">
        <v>133</v>
      </c>
      <c r="B77" s="271" t="s">
        <v>64</v>
      </c>
      <c r="C77" s="271" t="s">
        <v>134</v>
      </c>
    </row>
    <row r="78" spans="1:3" x14ac:dyDescent="0.2">
      <c r="A78" s="270" t="s">
        <v>8</v>
      </c>
      <c r="B78" s="270" t="s">
        <v>65</v>
      </c>
      <c r="C78" s="270" t="s">
        <v>86</v>
      </c>
    </row>
    <row r="79" spans="1:3" s="272" customFormat="1" x14ac:dyDescent="0.2">
      <c r="A79" s="272" t="s">
        <v>23</v>
      </c>
      <c r="B79" s="272" t="s">
        <v>38</v>
      </c>
      <c r="C79" s="272" t="s">
        <v>38</v>
      </c>
    </row>
    <row r="80" spans="1:3" x14ac:dyDescent="0.2">
      <c r="A80" s="270" t="s">
        <v>24</v>
      </c>
      <c r="B80" s="270" t="s">
        <v>66</v>
      </c>
      <c r="C80" s="270" t="s">
        <v>87</v>
      </c>
    </row>
    <row r="81" spans="1:3" x14ac:dyDescent="0.2">
      <c r="A81" s="270" t="s">
        <v>32</v>
      </c>
      <c r="B81" s="270" t="s">
        <v>89</v>
      </c>
      <c r="C81" s="270" t="s">
        <v>88</v>
      </c>
    </row>
  </sheetData>
  <sheetProtection algorithmName="SHA-512" hashValue="I/iqBIu5bvoPtulno7QGLxGD/NJs2EhgO9Fqj40v26zili5HQhbRucSs7y22uIZZt6uzzAX25y1HkzQtscYsPw==" saltValue="+JNoT4f9YNFClLL28NwIRg==" spinCount="100000" sheet="1" objects="1" scenarios="1"/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sheetProtection algorithmName="SHA-512" hashValue="o/sOUNjo70VfXxX8gcVf2s5PJEjqaCHN5z5h4vT5w9wbNR3je1XmqaCy4xJiYbn90M2ZIhEmfike0IDvVKmkOg==" saltValue="9XEjy9aTN+RK6USa2qhFrA==" spinCount="100000" sheet="1" objects="1" scenarios="1"/>
  <pageMargins left="0.7" right="0.7" top="0.78740157499999996" bottom="0.78740157499999996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1.1_Vorlage_Investitionskosten_D"/>
    <f:field ref="objsubject" par="" edit="true" text=""/>
    <f:field ref="objcreatedby" par="" text="Semadeni, Gianni (BFE - seg)"/>
    <f:field ref="objcreatedat" par="" text="08.10.2018 13:42:31"/>
    <f:field ref="objchangedby" par="" text="Semadeni, Gianni (BFE - seg)"/>
    <f:field ref="objmodifiedat" par="" text="07.11.2018 14:03:22"/>
    <f:field ref="doc_FSCFOLIO_1_1001_FieldDocumentNumber" par="" text=""/>
    <f:field ref="doc_FSCFOLIO_1_1001_FieldSubject" par="" edit="true" text=""/>
    <f:field ref="FSCFOLIO_1_1001_FieldCurrentUser" par="" text="Gianni Semadeni"/>
    <f:field ref="CCAPRECONFIG_15_1001_Objektname" par="" edit="true" text="1.1_Vorlage_Investitionskosten_D"/>
    <f:field ref="CHPRECONFIG_1_1001_Objektname" par="" edit="true" text="1.1_Vorlage_Investitionskosten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Investitionskosten</vt:lpstr>
      <vt:lpstr>Texte</vt:lpstr>
      <vt:lpstr>Liste</vt:lpstr>
      <vt:lpstr>Investitionskosten!Druckbereich</vt:lpstr>
      <vt:lpstr>Investitionskosten!Drucktitel</vt:lpstr>
    </vt:vector>
  </TitlesOfParts>
  <Company>Pöyry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Oberrauch, Felix</dc:creator>
  <cp:lastModifiedBy>Heiniger Leo-Philipp BFE</cp:lastModifiedBy>
  <cp:lastPrinted>2022-10-10T12:20:19Z</cp:lastPrinted>
  <dcterms:created xsi:type="dcterms:W3CDTF">2017-12-08T11:35:47Z</dcterms:created>
  <dcterms:modified xsi:type="dcterms:W3CDTF">2024-03-10T15:49:52Z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/>
  </property>
  <property fmtid="{D5CDD505-2E9C-101B-9397-08002B2CF9AE}" pid="3" name="FSC#UVEKCFG@15.1700:FileRespOrg">
    <vt:lpwstr>Wasserkraft</vt:lpwstr>
  </property>
  <property fmtid="{D5CDD505-2E9C-101B-9397-08002B2CF9AE}" pid="4" name="FSC#UVEKCFG@15.1700:DefaultGroupFileResponsible">
    <vt:lpwstr/>
  </property>
  <property fmtid="{D5CDD505-2E9C-101B-9397-08002B2CF9AE}" pid="5" name="FSC#UVEKCFG@15.1700:FileRespFunction">
    <vt:lpwstr/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/>
  </property>
  <property fmtid="{D5CDD505-2E9C-101B-9397-08002B2CF9AE}" pid="9" name="FSC#UVEKCFG@15.1700:FileResponsibleTel">
    <vt:lpwstr/>
  </property>
  <property fmtid="{D5CDD505-2E9C-101B-9397-08002B2CF9AE}" pid="10" name="FSC#UVEKCFG@15.1700:FileResponsibleEmail">
    <vt:lpwstr/>
  </property>
  <property fmtid="{D5CDD505-2E9C-101B-9397-08002B2CF9AE}" pid="11" name="FSC#UVEKCFG@15.1700:FileResponsibleFax">
    <vt:lpwstr/>
  </property>
  <property fmtid="{D5CDD505-2E9C-101B-9397-08002B2CF9AE}" pid="12" name="FSC#UVEKCFG@15.1700:FileResponsibleAddress">
    <vt:lpwstr/>
  </property>
  <property fmtid="{D5CDD505-2E9C-101B-9397-08002B2CF9AE}" pid="13" name="FSC#UVEKCFG@15.1700:FileResponsibleStreet">
    <vt:lpwstr/>
  </property>
  <property fmtid="{D5CDD505-2E9C-101B-9397-08002B2CF9AE}" pid="14" name="FSC#UVEKCFG@15.1700:FileResponsiblezipcode">
    <vt:lpwstr/>
  </property>
  <property fmtid="{D5CDD505-2E9C-101B-9397-08002B2CF9AE}" pid="15" name="FSC#UVEKCFG@15.1700:FileResponsiblecity">
    <vt:lpwstr/>
  </property>
  <property fmtid="{D5CDD505-2E9C-101B-9397-08002B2CF9AE}" pid="16" name="FSC#UVEKCFG@15.1700:FileResponsibleAbbreviation">
    <vt:lpwstr/>
  </property>
  <property fmtid="{D5CDD505-2E9C-101B-9397-08002B2CF9AE}" pid="17" name="FSC#UVEKCFG@15.1700:FileRespOrgHome">
    <vt:lpwstr>Mühlestrasse 4, 3003 Bern</vt:lpwstr>
  </property>
  <property fmtid="{D5CDD505-2E9C-101B-9397-08002B2CF9AE}" pid="18" name="FSC#UVEKCFG@15.1700:CurrUserAbbreviation">
    <vt:lpwstr>seg</vt:lpwstr>
  </property>
  <property fmtid="{D5CDD505-2E9C-101B-9397-08002B2CF9AE}" pid="19" name="FSC#UVEKCFG@15.1700:CategoryReference">
    <vt:lpwstr>452.11</vt:lpwstr>
  </property>
  <property fmtid="{D5CDD505-2E9C-101B-9397-08002B2CF9AE}" pid="20" name="FSC#UVEKCFG@15.1700:cooAddress">
    <vt:lpwstr>COO.2207.110.4.1692680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1.1_Vorlage_Investitionskosten_D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2018-10-08-0215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/>
  </property>
  <property fmtid="{D5CDD505-2E9C-101B-9397-08002B2CF9AE}" pid="92" name="FSC#UVEKCFG@15.1700:Abs_Vorname">
    <vt:lpwstr/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01.03.2019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1.1_Vorlage_Investitionskosten_D</vt:lpwstr>
  </property>
  <property fmtid="{D5CDD505-2E9C-101B-9397-08002B2CF9AE}" pid="100" name="FSC#UVEKCFG@15.1700:Nummer">
    <vt:lpwstr>2018-10-08-0215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/>
  </property>
  <property fmtid="{D5CDD505-2E9C-101B-9397-08002B2CF9AE}" pid="104" name="FSC#UVEKCFG@15.1700:FileResponsiblezipcodePostal">
    <vt:lpwstr/>
  </property>
  <property fmtid="{D5CDD505-2E9C-101B-9397-08002B2CF9AE}" pid="105" name="FSC#UVEKCFG@15.1700:FileResponsiblecityPostal">
    <vt:lpwstr/>
  </property>
  <property fmtid="{D5CDD505-2E9C-101B-9397-08002B2CF9AE}" pid="106" name="FSC#UVEKCFG@15.1700:FileResponsibleStreetInvoice">
    <vt:lpwstr/>
  </property>
  <property fmtid="{D5CDD505-2E9C-101B-9397-08002B2CF9AE}" pid="107" name="FSC#UVEKCFG@15.1700:FileResponsiblezipcodeInvoice">
    <vt:lpwstr/>
  </property>
  <property fmtid="{D5CDD505-2E9C-101B-9397-08002B2CF9AE}" pid="108" name="FSC#UVEKCFG@15.1700:FileResponsiblecityInvoice">
    <vt:lpwstr/>
  </property>
  <property fmtid="{D5CDD505-2E9C-101B-9397-08002B2CF9AE}" pid="109" name="FSC#UVEKCFG@15.1700:ResponsibleDefaultRoleOrg">
    <vt:lpwstr/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452.11-00007</vt:lpwstr>
  </property>
  <property fmtid="{D5CDD505-2E9C-101B-9397-08002B2CF9AE}" pid="136" name="FSC#COOELAK@1.1001:FileRefYear">
    <vt:lpwstr>2017</vt:lpwstr>
  </property>
  <property fmtid="{D5CDD505-2E9C-101B-9397-08002B2CF9AE}" pid="137" name="FSC#COOELAK@1.1001:FileRefOrdinal">
    <vt:lpwstr>7</vt:lpwstr>
  </property>
  <property fmtid="{D5CDD505-2E9C-101B-9397-08002B2CF9AE}" pid="138" name="FSC#COOELAK@1.1001:FileRefOU">
    <vt:lpwstr>EE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Semadeni Gianni</vt:lpwstr>
  </property>
  <property fmtid="{D5CDD505-2E9C-101B-9397-08002B2CF9AE}" pid="141" name="FSC#COOELAK@1.1001:OwnerExtension">
    <vt:lpwstr>+41 58 466 34 44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Wasserkraft (BFE)</vt:lpwstr>
  </property>
  <property fmtid="{D5CDD505-2E9C-101B-9397-08002B2CF9AE}" pid="148" name="FSC#COOELAK@1.1001:CreatedAt">
    <vt:lpwstr>08.10.2018</vt:lpwstr>
  </property>
  <property fmtid="{D5CDD505-2E9C-101B-9397-08002B2CF9AE}" pid="149" name="FSC#COOELAK@1.1001:OU">
    <vt:lpwstr>Wasserkraft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*COO.2207.110.4.1692680*</vt:lpwstr>
  </property>
  <property fmtid="{D5CDD505-2E9C-101B-9397-08002B2CF9AE}" pid="152" name="FSC#COOELAK@1.1001:RefBarCode">
    <vt:lpwstr>*COO.2207.110.3.1692680*</vt:lpwstr>
  </property>
  <property fmtid="{D5CDD505-2E9C-101B-9397-08002B2CF9AE}" pid="153" name="FSC#COOELAK@1.1001:FileRefBarCode">
    <vt:lpwstr>*452.11-00007*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452.11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gianni.semadeni@bfe.admin.ch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/>
  </property>
  <property fmtid="{D5CDD505-2E9C-101B-9397-08002B2CF9AE}" pid="176" name="FSC#ATSTATECFG@1.1001:AgentPhone">
    <vt:lpwstr/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REV_Vorlage_Investitionskosten_D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452.11-00007/00004/00005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COO.2207.110.4.1692680</vt:lpwstr>
  </property>
  <property fmtid="{D5CDD505-2E9C-101B-9397-08002B2CF9AE}" pid="198" name="FSC#FSCFOLIO@1.1001:docpropproject">
    <vt:lpwstr/>
  </property>
</Properties>
</file>