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27167\AppData\Local\Microsoft\Windows\INetCache\Content.Outlook\I2NPYX57\"/>
    </mc:Choice>
  </mc:AlternateContent>
  <xr:revisionPtr revIDLastSave="0" documentId="13_ncr:1_{85F2EC96-E30F-46D4-955A-8A7A51D49259}" xr6:coauthVersionLast="47" xr6:coauthVersionMax="47" xr10:uidLastSave="{00000000-0000-0000-0000-000000000000}"/>
  <bookViews>
    <workbookView xWindow="3510" yWindow="3590" windowWidth="28800" windowHeight="15540" xr2:uid="{00000000-000D-0000-FFFF-FFFF00000000}"/>
  </bookViews>
  <sheets>
    <sheet name="2022" sheetId="1" r:id="rId1"/>
    <sheet name="Hilfstabelle" sheetId="2" state="hidden" r:id="rId2"/>
  </sheets>
  <definedNames>
    <definedName name="_xlnm.Print_Area" localSheetId="0">'2022'!$A$1:$P$157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1" i="1" l="1"/>
  <c r="P102" i="1"/>
  <c r="P103" i="1"/>
  <c r="P104" i="1"/>
  <c r="D101" i="1"/>
  <c r="G101" i="1" s="1"/>
  <c r="I101" i="1" s="1"/>
  <c r="M101" i="1" s="1"/>
  <c r="D102" i="1"/>
  <c r="G102" i="1" s="1"/>
  <c r="I102" i="1" s="1"/>
  <c r="M102" i="1" s="1"/>
  <c r="D103" i="1"/>
  <c r="D104" i="1"/>
  <c r="G103" i="1"/>
  <c r="I103" i="1" s="1"/>
  <c r="M103" i="1" s="1"/>
  <c r="G104" i="1"/>
  <c r="I104" i="1" s="1"/>
  <c r="M104" i="1" s="1"/>
  <c r="L101" i="1" l="1"/>
  <c r="L102" i="1"/>
  <c r="L103" i="1"/>
  <c r="L104" i="1"/>
  <c r="A99" i="1"/>
  <c r="A101" i="1" s="1"/>
  <c r="A102" i="1" s="1"/>
  <c r="A103" i="1" s="1"/>
  <c r="A104" i="1" s="1"/>
  <c r="M96" i="1"/>
  <c r="M97" i="1"/>
  <c r="M98" i="1"/>
  <c r="I96" i="1"/>
  <c r="I97" i="1"/>
  <c r="I98" i="1"/>
  <c r="G95" i="1"/>
  <c r="I95" i="1" s="1"/>
  <c r="M95" i="1" s="1"/>
  <c r="G96" i="1"/>
  <c r="G97" i="1"/>
  <c r="G98" i="1"/>
  <c r="D95" i="1"/>
  <c r="D96" i="1"/>
  <c r="D97" i="1"/>
  <c r="D98" i="1"/>
  <c r="D99" i="1"/>
  <c r="G99" i="1" s="1"/>
  <c r="I99" i="1" s="1"/>
  <c r="M99" i="1" s="1"/>
  <c r="P95" i="1"/>
  <c r="P96" i="1"/>
  <c r="P97" i="1"/>
  <c r="P98" i="1"/>
  <c r="P99" i="1"/>
  <c r="L95" i="1"/>
  <c r="L96" i="1"/>
  <c r="L97" i="1"/>
  <c r="L98" i="1"/>
  <c r="L99" i="1"/>
  <c r="P90" i="1"/>
  <c r="P91" i="1"/>
  <c r="P92" i="1"/>
  <c r="P93" i="1"/>
  <c r="M90" i="1"/>
  <c r="M91" i="1"/>
  <c r="M92" i="1"/>
  <c r="M93" i="1"/>
  <c r="L90" i="1"/>
  <c r="L91" i="1"/>
  <c r="L92" i="1"/>
  <c r="L93" i="1"/>
  <c r="I90" i="1" l="1"/>
  <c r="I91" i="1"/>
  <c r="I92" i="1"/>
  <c r="I93" i="1"/>
  <c r="D90" i="1"/>
  <c r="G90" i="1" s="1"/>
  <c r="D91" i="1"/>
  <c r="D92" i="1"/>
  <c r="D93" i="1"/>
  <c r="G91" i="1"/>
  <c r="G92" i="1"/>
  <c r="G93" i="1"/>
  <c r="P85" i="1" l="1"/>
  <c r="P86" i="1"/>
  <c r="P87" i="1"/>
  <c r="P88" i="1"/>
  <c r="M85" i="1"/>
  <c r="M86" i="1"/>
  <c r="M87" i="1"/>
  <c r="M88" i="1"/>
  <c r="L85" i="1"/>
  <c r="L86" i="1"/>
  <c r="L87" i="1"/>
  <c r="L88" i="1"/>
  <c r="I85" i="1" l="1"/>
  <c r="I86" i="1"/>
  <c r="I87" i="1"/>
  <c r="I88" i="1"/>
  <c r="D85" i="1"/>
  <c r="D86" i="1"/>
  <c r="D87" i="1"/>
  <c r="G87" i="1" s="1"/>
  <c r="D88" i="1"/>
  <c r="G88" i="1" s="1"/>
  <c r="G85" i="1"/>
  <c r="G86" i="1"/>
  <c r="P83" i="1"/>
  <c r="P79" i="1"/>
  <c r="P80" i="1"/>
  <c r="P81" i="1"/>
  <c r="P82" i="1"/>
  <c r="M79" i="1"/>
  <c r="M80" i="1"/>
  <c r="M81" i="1"/>
  <c r="M82" i="1"/>
  <c r="M83" i="1"/>
  <c r="L79" i="1"/>
  <c r="L80" i="1"/>
  <c r="L81" i="1"/>
  <c r="L82" i="1"/>
  <c r="L83" i="1"/>
  <c r="I79" i="1" l="1"/>
  <c r="I80" i="1"/>
  <c r="I81" i="1"/>
  <c r="I82" i="1"/>
  <c r="I83" i="1"/>
  <c r="G79" i="1"/>
  <c r="G80" i="1"/>
  <c r="G81" i="1"/>
  <c r="G82" i="1"/>
  <c r="G83" i="1"/>
  <c r="D79" i="1"/>
  <c r="D80" i="1"/>
  <c r="D81" i="1"/>
  <c r="D82" i="1"/>
  <c r="D83" i="1"/>
  <c r="D75" i="1"/>
  <c r="G75" i="1" s="1"/>
  <c r="I75" i="1" s="1"/>
  <c r="M75" i="1" s="1"/>
  <c r="D76" i="1"/>
  <c r="G76" i="1" s="1"/>
  <c r="I76" i="1" s="1"/>
  <c r="M76" i="1" s="1"/>
  <c r="D77" i="1"/>
  <c r="G77" i="1" s="1"/>
  <c r="I77" i="1" s="1"/>
  <c r="M77" i="1" s="1"/>
  <c r="P75" i="1"/>
  <c r="P76" i="1"/>
  <c r="P77" i="1"/>
  <c r="P74" i="1"/>
  <c r="D74" i="1"/>
  <c r="G74" i="1" s="1"/>
  <c r="I74" i="1" s="1"/>
  <c r="M74" i="1" s="1"/>
  <c r="L74" i="1"/>
  <c r="L75" i="1"/>
  <c r="L76" i="1"/>
  <c r="L77" i="1"/>
  <c r="Y2" i="2"/>
  <c r="X2" i="2" s="1"/>
  <c r="W2" i="2"/>
  <c r="Y3" i="2"/>
  <c r="Y4" i="2"/>
  <c r="Y5" i="2"/>
  <c r="Y6" i="2"/>
  <c r="Y7" i="2"/>
  <c r="Y8" i="2"/>
  <c r="X8" i="2" s="1"/>
  <c r="Y9" i="2"/>
  <c r="Y10" i="2"/>
  <c r="Y11" i="2"/>
  <c r="Y12" i="2"/>
  <c r="Y13" i="2"/>
  <c r="Y14" i="2"/>
  <c r="Y15" i="2"/>
  <c r="X15" i="2" s="1"/>
  <c r="Y16" i="2"/>
  <c r="X16" i="2" s="1"/>
  <c r="Y17" i="2"/>
  <c r="Y18" i="2"/>
  <c r="Y19" i="2"/>
  <c r="Y20" i="2"/>
  <c r="Y21" i="2"/>
  <c r="Y22" i="2"/>
  <c r="Y23" i="2"/>
  <c r="X23" i="2" s="1"/>
  <c r="Y24" i="2"/>
  <c r="X24" i="2" s="1"/>
  <c r="Y25" i="2"/>
  <c r="Y26" i="2"/>
  <c r="Y27" i="2"/>
  <c r="Y28" i="2"/>
  <c r="Y29" i="2"/>
  <c r="Y30" i="2"/>
  <c r="Y31" i="2"/>
  <c r="X31" i="2" s="1"/>
  <c r="Y32" i="2"/>
  <c r="X32" i="2" s="1"/>
  <c r="Y33" i="2"/>
  <c r="Y34" i="2"/>
  <c r="Y35" i="2"/>
  <c r="Y36" i="2"/>
  <c r="Y37" i="2"/>
  <c r="Y38" i="2"/>
  <c r="X38" i="2" s="1"/>
  <c r="Y39" i="2"/>
  <c r="X39" i="2" s="1"/>
  <c r="Y40" i="2"/>
  <c r="X40" i="2" s="1"/>
  <c r="Y41" i="2"/>
  <c r="Y42" i="2"/>
  <c r="Y43" i="2"/>
  <c r="Y44" i="2"/>
  <c r="Y45" i="2"/>
  <c r="Y46" i="2"/>
  <c r="X46" i="2" s="1"/>
  <c r="Y47" i="2"/>
  <c r="X47" i="2" s="1"/>
  <c r="Y48" i="2"/>
  <c r="X48" i="2" s="1"/>
  <c r="Y49" i="2"/>
  <c r="Y50" i="2"/>
  <c r="Y51" i="2"/>
  <c r="Y52" i="2"/>
  <c r="Y53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P48" i="1"/>
  <c r="P49" i="1"/>
  <c r="P50" i="1"/>
  <c r="P51" i="1"/>
  <c r="P52" i="1"/>
  <c r="L48" i="1"/>
  <c r="L49" i="1"/>
  <c r="L50" i="1"/>
  <c r="L51" i="1"/>
  <c r="L52" i="1"/>
  <c r="X7" i="2" l="1"/>
  <c r="X30" i="2"/>
  <c r="X22" i="2"/>
  <c r="X14" i="2"/>
  <c r="X6" i="2"/>
  <c r="X53" i="2"/>
  <c r="X45" i="2"/>
  <c r="X37" i="2"/>
  <c r="X29" i="2"/>
  <c r="X21" i="2"/>
  <c r="X13" i="2"/>
  <c r="X5" i="2"/>
  <c r="X52" i="2"/>
  <c r="X44" i="2"/>
  <c r="X36" i="2"/>
  <c r="X28" i="2"/>
  <c r="X20" i="2"/>
  <c r="X12" i="2"/>
  <c r="X4" i="2"/>
  <c r="X51" i="2"/>
  <c r="X43" i="2"/>
  <c r="X35" i="2"/>
  <c r="X27" i="2"/>
  <c r="X19" i="2"/>
  <c r="X11" i="2"/>
  <c r="X3" i="2"/>
  <c r="X50" i="2"/>
  <c r="X42" i="2"/>
  <c r="X34" i="2"/>
  <c r="X26" i="2"/>
  <c r="X18" i="2"/>
  <c r="X10" i="2"/>
  <c r="X49" i="2"/>
  <c r="X41" i="2"/>
  <c r="X33" i="2"/>
  <c r="X25" i="2"/>
  <c r="X17" i="2"/>
  <c r="X9" i="2"/>
  <c r="G48" i="1"/>
  <c r="I48" i="1" s="1"/>
  <c r="M48" i="1" s="1"/>
  <c r="G49" i="1"/>
  <c r="I49" i="1" s="1"/>
  <c r="M49" i="1" s="1"/>
  <c r="G50" i="1"/>
  <c r="I50" i="1" s="1"/>
  <c r="M50" i="1" s="1"/>
  <c r="G51" i="1"/>
  <c r="I51" i="1" s="1"/>
  <c r="M51" i="1" s="1"/>
  <c r="G52" i="1"/>
  <c r="I52" i="1" s="1"/>
  <c r="M52" i="1" s="1"/>
  <c r="D48" i="1"/>
  <c r="D49" i="1"/>
  <c r="D50" i="1"/>
  <c r="D51" i="1"/>
  <c r="D52" i="1"/>
  <c r="P43" i="1" l="1"/>
  <c r="P44" i="1"/>
  <c r="P45" i="1"/>
  <c r="P46" i="1"/>
  <c r="D43" i="1" l="1"/>
  <c r="G43" i="1" s="1"/>
  <c r="I43" i="1" s="1"/>
  <c r="D44" i="1"/>
  <c r="G44" i="1" s="1"/>
  <c r="I44" i="1" s="1"/>
  <c r="D45" i="1"/>
  <c r="G45" i="1" s="1"/>
  <c r="I45" i="1" s="1"/>
  <c r="D46" i="1"/>
  <c r="G46" i="1" s="1"/>
  <c r="I46" i="1" s="1"/>
  <c r="L43" i="1"/>
  <c r="L44" i="1"/>
  <c r="L45" i="1"/>
  <c r="L46" i="1"/>
  <c r="M44" i="1" l="1"/>
  <c r="M46" i="1"/>
  <c r="M45" i="1"/>
  <c r="M43" i="1"/>
  <c r="P38" i="1"/>
  <c r="P39" i="1"/>
  <c r="P40" i="1"/>
  <c r="P41" i="1"/>
  <c r="L38" i="1" l="1"/>
  <c r="L39" i="1"/>
  <c r="L40" i="1"/>
  <c r="L41" i="1"/>
  <c r="G38" i="1" l="1"/>
  <c r="I38" i="1" s="1"/>
  <c r="M38" i="1" s="1"/>
  <c r="G39" i="1"/>
  <c r="I39" i="1" s="1"/>
  <c r="M39" i="1" s="1"/>
  <c r="G40" i="1"/>
  <c r="I40" i="1" s="1"/>
  <c r="M40" i="1" s="1"/>
  <c r="G41" i="1"/>
  <c r="I41" i="1" s="1"/>
  <c r="M41" i="1" s="1"/>
  <c r="D38" i="1"/>
  <c r="D39" i="1"/>
  <c r="D40" i="1"/>
  <c r="D41" i="1"/>
  <c r="P27" i="1" l="1"/>
  <c r="P28" i="1"/>
  <c r="P29" i="1"/>
  <c r="P30" i="1"/>
  <c r="P32" i="1"/>
  <c r="P33" i="1"/>
  <c r="P34" i="1"/>
  <c r="P35" i="1"/>
  <c r="P36" i="1"/>
  <c r="D32" i="1"/>
  <c r="G32" i="1" s="1"/>
  <c r="I32" i="1" s="1"/>
  <c r="D33" i="1"/>
  <c r="G33" i="1" s="1"/>
  <c r="I33" i="1" s="1"/>
  <c r="D34" i="1"/>
  <c r="G34" i="1" s="1"/>
  <c r="I34" i="1" s="1"/>
  <c r="D35" i="1"/>
  <c r="G35" i="1" s="1"/>
  <c r="I35" i="1" s="1"/>
  <c r="D36" i="1"/>
  <c r="G36" i="1" s="1"/>
  <c r="I36" i="1" s="1"/>
  <c r="M35" i="1" l="1"/>
  <c r="L32" i="1"/>
  <c r="M32" i="1" s="1"/>
  <c r="L33" i="1"/>
  <c r="M33" i="1" s="1"/>
  <c r="L34" i="1"/>
  <c r="M34" i="1" s="1"/>
  <c r="L35" i="1"/>
  <c r="L36" i="1"/>
  <c r="M36" i="1" s="1"/>
  <c r="P23" i="1" l="1"/>
  <c r="P24" i="1"/>
  <c r="P25" i="1"/>
  <c r="P22" i="1"/>
  <c r="L27" i="1"/>
  <c r="L28" i="1"/>
  <c r="L29" i="1"/>
  <c r="L30" i="1"/>
  <c r="D27" i="1"/>
  <c r="G27" i="1" s="1"/>
  <c r="I27" i="1" s="1"/>
  <c r="D28" i="1"/>
  <c r="G28" i="1" s="1"/>
  <c r="I28" i="1" s="1"/>
  <c r="D29" i="1"/>
  <c r="G29" i="1" s="1"/>
  <c r="I29" i="1" s="1"/>
  <c r="D30" i="1"/>
  <c r="G30" i="1" s="1"/>
  <c r="I30" i="1" s="1"/>
  <c r="M29" i="1" l="1"/>
  <c r="M30" i="1"/>
  <c r="M28" i="1"/>
  <c r="M27" i="1"/>
  <c r="N54" i="2"/>
  <c r="O54" i="2"/>
  <c r="P54" i="2"/>
  <c r="Q54" i="2"/>
  <c r="M54" i="2"/>
  <c r="D23" i="1"/>
  <c r="G23" i="1" s="1"/>
  <c r="I23" i="1" s="1"/>
  <c r="D24" i="1"/>
  <c r="G24" i="1" s="1"/>
  <c r="I24" i="1" s="1"/>
  <c r="D25" i="1"/>
  <c r="G25" i="1" s="1"/>
  <c r="I25" i="1" s="1"/>
  <c r="L23" i="1"/>
  <c r="L24" i="1"/>
  <c r="L25" i="1"/>
  <c r="D22" i="1"/>
  <c r="G22" i="1" s="1"/>
  <c r="I22" i="1" s="1"/>
  <c r="U3" i="2"/>
  <c r="U4" i="2" s="1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A23" i="1"/>
  <c r="A24" i="1" s="1"/>
  <c r="A25" i="1" s="1"/>
  <c r="L22" i="1"/>
  <c r="M24" i="1" l="1"/>
  <c r="A27" i="1"/>
  <c r="A28" i="1" s="1"/>
  <c r="A29" i="1" s="1"/>
  <c r="A30" i="1" s="1"/>
  <c r="A32" i="1" s="1"/>
  <c r="A33" i="1" s="1"/>
  <c r="A34" i="1" s="1"/>
  <c r="A35" i="1" s="1"/>
  <c r="A36" i="1" s="1"/>
  <c r="A38" i="1" s="1"/>
  <c r="A39" i="1" s="1"/>
  <c r="A40" i="1" s="1"/>
  <c r="A41" i="1" s="1"/>
  <c r="A43" i="1" s="1"/>
  <c r="A44" i="1" s="1"/>
  <c r="A45" i="1" s="1"/>
  <c r="A46" i="1" s="1"/>
  <c r="A48" i="1" s="1"/>
  <c r="A49" i="1" s="1"/>
  <c r="A50" i="1" s="1"/>
  <c r="A51" i="1" s="1"/>
  <c r="A52" i="1" s="1"/>
  <c r="M22" i="1"/>
  <c r="M25" i="1"/>
  <c r="M23" i="1"/>
  <c r="A74" i="1" l="1"/>
  <c r="A75" i="1" s="1"/>
  <c r="A76" i="1" s="1"/>
  <c r="A77" i="1" s="1"/>
  <c r="A79" i="1" s="1"/>
  <c r="A80" i="1" s="1"/>
  <c r="A81" i="1" s="1"/>
  <c r="A82" i="1" s="1"/>
  <c r="A83" i="1" s="1"/>
  <c r="A85" i="1" s="1"/>
  <c r="A86" i="1" s="1"/>
  <c r="A87" i="1" s="1"/>
  <c r="A88" i="1" s="1"/>
  <c r="A90" i="1" s="1"/>
  <c r="A91" i="1" s="1"/>
  <c r="A92" i="1" s="1"/>
  <c r="A93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<sst xmlns="http://schemas.openxmlformats.org/spreadsheetml/2006/main" count="200" uniqueCount="85">
  <si>
    <t xml:space="preserve">ERZEUGUNG UND ABGABE ELEKTRISCHER ENERGIE IN DER SCHWEIZ </t>
  </si>
  <si>
    <t xml:space="preserve">PRODUCTION ET CONSOMMATION D'ENERGIE ELECTRIQUE EN SUISSE </t>
  </si>
  <si>
    <t xml:space="preserve"> </t>
  </si>
  <si>
    <t>MITGETEILT VOM BUNDESAMT FÜR ENERGIE.</t>
  </si>
  <si>
    <t>COMMUNICATION DE L'OFFICE FEDERAL DE L'ENERGIE.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</si>
  <si>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</si>
  <si>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</si>
  <si>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</si>
  <si>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</si>
  <si>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</si>
  <si>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</si>
  <si>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</si>
  <si>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</si>
  <si>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</si>
  <si>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</si>
  <si>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</si>
  <si>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</si>
  <si>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</si>
  <si>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</si>
  <si>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</si>
  <si>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</si>
  <si>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</si>
  <si>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</si>
  <si>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</si>
  <si>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</si>
  <si>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</si>
  <si>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</si>
  <si>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Hydraulische</t>
  </si>
  <si>
    <t>Erzeugung der</t>
  </si>
  <si>
    <t>Konv.-therm.</t>
  </si>
  <si>
    <t>Total</t>
  </si>
  <si>
    <t>Ausfuhr -</t>
  </si>
  <si>
    <t xml:space="preserve"> Basel, Bern,</t>
  </si>
  <si>
    <t>Rheinfelden</t>
  </si>
  <si>
    <t>vom langjährigen</t>
  </si>
  <si>
    <t>Erzeugung</t>
  </si>
  <si>
    <t>Kernkraftwerke</t>
  </si>
  <si>
    <t>und andere</t>
  </si>
  <si>
    <t xml:space="preserve"> Lausanne, Zürich</t>
  </si>
  <si>
    <t>Tagesmittel</t>
  </si>
  <si>
    <t>Monatsmittel</t>
  </si>
  <si>
    <t>Centrales au</t>
  </si>
  <si>
    <t>Centrales à</t>
  </si>
  <si>
    <t>Production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</si>
  <si>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</si>
  <si>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</si>
  <si>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</si>
  <si>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</si>
  <si>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</si>
  <si>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</si>
  <si>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</si>
  <si>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</si>
  <si>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</si>
  <si>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</si>
  <si>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</si>
  <si>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therm. class.</t>
  </si>
  <si>
    <t>d'accumulation</t>
  </si>
  <si>
    <t>importateur +</t>
  </si>
  <si>
    <t>du pays</t>
  </si>
  <si>
    <t>moyenne</t>
  </si>
  <si>
    <t>à Rheinfelden</t>
  </si>
  <si>
    <t>en %</t>
  </si>
  <si>
    <t>et divers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</si>
  <si>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</si>
  <si>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</si>
  <si>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</si>
  <si>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</si>
  <si>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</si>
  <si>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</si>
  <si>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</si>
  <si>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>6=3+4+5</t>
  </si>
  <si>
    <t>8=6-7</t>
  </si>
  <si>
    <t>11=9-10</t>
  </si>
  <si>
    <t>12=8+11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</si>
  <si>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</si>
  <si>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</si>
  <si>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</si>
  <si>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</si>
  <si>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</si>
  <si>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</si>
  <si>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</si>
  <si>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</si>
  <si>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</si>
  <si>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</si>
  <si>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Min/Max 2003-2021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</si>
</sst>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#,##0;[Red]#,##0"/>
    <numFmt numFmtId="170" formatCode="0.0\ \ \ \ \ "/>
    <numFmt numFmtId="171" formatCode="\+0\ &quot;°C&quot;;\-0\ &quot;°C&quot;"/>
    <numFmt numFmtId="172" formatCode="0.0"/>
  </numFmts>
  <fonts count="34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9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7.5"/>
      <color indexed="8"/>
      <name val="Helvetica"/>
    </font>
    <font>
      <sz val="7.5"/>
      <color indexed="8"/>
      <name val="Helvetica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Preview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1" fillId="0" borderId="0"/>
    <xf numFmtId="0" fontId="21" fillId="0" borderId="0"/>
    <xf numFmtId="0" fontId="22" fillId="0" borderId="0"/>
    <xf numFmtId="0" fontId="23" fillId="0" borderId="0"/>
    <xf numFmtId="0" fontId="32" fillId="0" borderId="0"/>
    <xf numFmtId="0" fontId="29" fillId="0" borderId="0">
      <alignment vertical="top"/>
    </xf>
    <xf numFmtId="0" fontId="30" fillId="0" borderId="0">
      <alignment vertical="top"/>
    </xf>
    <xf numFmtId="0" fontId="33" fillId="0" borderId="0"/>
    <xf numFmtId="0" fontId="33" fillId="0" borderId="0"/>
  </cellStyleXfs>
  <cellXfs count="104">
    <xf numFmtId="0" fontId="0" fillId="0" borderId="0" xfId="0"/>
    <xf numFmtId="0" fontId="0" fillId="0" borderId="0" xfId="0" applyBorder="1"/>
    <xf numFmtId="0" fontId="1" fillId="0" borderId="0" xfId="0" applyNumberFormat="1" applyFont="1" applyFill="1"/>
    <xf numFmtId="0" fontId="2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 applyAlignment="1"/>
    <xf numFmtId="0" fontId="6" fillId="0" borderId="0" xfId="0" applyNumberFormat="1" applyFont="1" applyFill="1"/>
    <xf numFmtId="0" fontId="3" fillId="0" borderId="0" xfId="0" applyFont="1" applyFill="1"/>
    <xf numFmtId="0" fontId="7" fillId="0" borderId="0" xfId="0" applyFont="1"/>
    <xf numFmtId="0" fontId="6" fillId="2" borderId="1" xfId="0" applyNumberFormat="1" applyFont="1" applyFill="1" applyBorder="1" applyAlignment="1">
      <alignment horizontal="left"/>
    </xf>
    <xf numFmtId="0" fontId="6" fillId="2" borderId="2" xfId="0" applyNumberFormat="1" applyFont="1" applyFill="1" applyBorder="1" applyAlignment="1">
      <alignment horizontal="left"/>
    </xf>
    <xf numFmtId="0" fontId="6" fillId="2" borderId="2" xfId="0" applyNumberFormat="1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/>
    <xf numFmtId="0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left"/>
    </xf>
    <xf numFmtId="0" fontId="6" fillId="2" borderId="10" xfId="0" applyNumberFormat="1" applyFont="1" applyFill="1" applyBorder="1" applyAlignment="1">
      <alignment horizontal="left"/>
    </xf>
    <xf numFmtId="0" fontId="6" fillId="2" borderId="10" xfId="0" applyNumberFormat="1" applyFont="1" applyFill="1" applyBorder="1" applyAlignment="1">
      <alignment horizontal="center"/>
    </xf>
    <xf numFmtId="0" fontId="11" fillId="2" borderId="10" xfId="0" applyNumberFormat="1" applyFont="1" applyFill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165" fontId="13" fillId="0" borderId="3" xfId="0" applyNumberFormat="1" applyFont="1" applyFill="1" applyBorder="1" applyAlignment="1">
      <alignment horizontal="center"/>
    </xf>
    <xf numFmtId="0" fontId="0" fillId="0" borderId="3" xfId="0" applyBorder="1"/>
    <xf numFmtId="166" fontId="12" fillId="0" borderId="6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12" fillId="0" borderId="4" xfId="0" applyNumberFormat="1" applyFont="1" applyFill="1" applyBorder="1" applyAlignment="1">
      <alignment horizontal="center"/>
    </xf>
    <xf numFmtId="165" fontId="12" fillId="0" borderId="6" xfId="0" applyNumberFormat="1" applyFont="1" applyFill="1" applyBorder="1"/>
    <xf numFmtId="168" fontId="15" fillId="0" borderId="6" xfId="0" applyNumberFormat="1" applyFont="1" applyFill="1" applyBorder="1" applyAlignment="1">
      <alignment horizontal="right"/>
    </xf>
    <xf numFmtId="167" fontId="12" fillId="0" borderId="6" xfId="0" applyNumberFormat="1" applyFont="1" applyFill="1" applyBorder="1"/>
    <xf numFmtId="14" fontId="12" fillId="0" borderId="7" xfId="0" applyNumberFormat="1" applyFont="1" applyFill="1" applyBorder="1" applyAlignment="1">
      <alignment horizontal="center"/>
    </xf>
    <xf numFmtId="166" fontId="12" fillId="0" borderId="7" xfId="0" applyNumberFormat="1" applyFont="1" applyFill="1" applyBorder="1" applyAlignment="1">
      <alignment horizontal="center"/>
    </xf>
    <xf numFmtId="168" fontId="15" fillId="0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0" fillId="0" borderId="0" xfId="0" applyFill="1"/>
    <xf numFmtId="0" fontId="6" fillId="2" borderId="1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/>
    </xf>
    <xf numFmtId="170" fontId="12" fillId="0" borderId="6" xfId="0" applyNumberFormat="1" applyFont="1" applyFill="1" applyBorder="1"/>
    <xf numFmtId="14" fontId="12" fillId="0" borderId="6" xfId="0" applyNumberFormat="1" applyFont="1" applyFill="1" applyBorder="1" applyAlignment="1">
      <alignment horizontal="center"/>
    </xf>
    <xf numFmtId="169" fontId="15" fillId="0" borderId="0" xfId="0" applyNumberFormat="1" applyFont="1" applyFill="1"/>
    <xf numFmtId="0" fontId="3" fillId="0" borderId="13" xfId="0" applyFont="1" applyFill="1" applyBorder="1"/>
    <xf numFmtId="172" fontId="0" fillId="0" borderId="0" xfId="0" applyNumberFormat="1"/>
    <xf numFmtId="166" fontId="15" fillId="0" borderId="6" xfId="0" applyNumberFormat="1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0" fontId="19" fillId="0" borderId="3" xfId="0" applyFont="1" applyFill="1" applyBorder="1"/>
    <xf numFmtId="170" fontId="12" fillId="0" borderId="7" xfId="0" applyNumberFormat="1" applyFont="1" applyFill="1" applyBorder="1"/>
    <xf numFmtId="0" fontId="12" fillId="0" borderId="3" xfId="0" applyNumberFormat="1" applyFont="1" applyFill="1" applyBorder="1" applyAlignment="1">
      <alignment horizontal="center"/>
    </xf>
    <xf numFmtId="0" fontId="0" fillId="0" borderId="6" xfId="0" applyBorder="1"/>
    <xf numFmtId="170" fontId="0" fillId="0" borderId="0" xfId="0" applyNumberFormat="1" applyBorder="1"/>
    <xf numFmtId="0" fontId="3" fillId="2" borderId="7" xfId="0" applyNumberFormat="1" applyFont="1" applyFill="1" applyBorder="1" applyAlignment="1">
      <alignment horizontal="center"/>
    </xf>
    <xf numFmtId="166" fontId="12" fillId="0" borderId="13" xfId="0" applyNumberFormat="1" applyFont="1" applyFill="1" applyBorder="1" applyAlignment="1">
      <alignment horizontal="center"/>
    </xf>
    <xf numFmtId="165" fontId="12" fillId="0" borderId="7" xfId="0" applyNumberFormat="1" applyFont="1" applyFill="1" applyBorder="1"/>
    <xf numFmtId="3" fontId="0" fillId="0" borderId="0" xfId="0" applyNumberFormat="1" applyBorder="1"/>
    <xf numFmtId="43" fontId="0" fillId="0" borderId="0" xfId="0" applyNumberFormat="1"/>
    <xf numFmtId="171" fontId="1" fillId="0" borderId="0" xfId="57" applyNumberFormat="1" applyFont="1" applyFill="1"/>
    <xf numFmtId="1" fontId="12" fillId="0" borderId="6" xfId="0" applyNumberFormat="1" applyFont="1" applyFill="1" applyBorder="1" applyAlignment="1">
      <alignment horizontal="center"/>
    </xf>
    <xf numFmtId="0" fontId="27" fillId="0" borderId="0" xfId="54" applyFont="1" applyBorder="1"/>
    <xf numFmtId="0" fontId="26" fillId="0" borderId="0" xfId="54" applyFont="1" applyBorder="1" applyAlignment="1">
      <alignment horizontal="center"/>
    </xf>
    <xf numFmtId="0" fontId="28" fillId="2" borderId="0" xfId="54" applyFont="1" applyFill="1" applyBorder="1" applyAlignment="1">
      <alignment horizontal="center"/>
    </xf>
    <xf numFmtId="3" fontId="26" fillId="0" borderId="0" xfId="54" applyNumberFormat="1" applyFont="1" applyBorder="1"/>
    <xf numFmtId="0" fontId="19" fillId="0" borderId="0" xfId="54" applyFont="1" applyBorder="1"/>
    <xf numFmtId="0" fontId="8" fillId="0" borderId="6" xfId="0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/>
    </xf>
    <xf numFmtId="0" fontId="10" fillId="0" borderId="6" xfId="0" applyNumberFormat="1" applyFont="1" applyFill="1" applyBorder="1" applyAlignment="1">
      <alignment horizontal="left"/>
    </xf>
    <xf numFmtId="0" fontId="20" fillId="0" borderId="7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3" borderId="13" xfId="0" applyFill="1" applyBorder="1"/>
    <xf numFmtId="0" fontId="12" fillId="3" borderId="9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/>
    </xf>
    <xf numFmtId="14" fontId="12" fillId="3" borderId="5" xfId="0" applyNumberFormat="1" applyFont="1" applyFill="1" applyBorder="1" applyAlignment="1">
      <alignment horizontal="center"/>
    </xf>
    <xf numFmtId="172" fontId="0" fillId="0" borderId="13" xfId="0" applyNumberFormat="1" applyBorder="1"/>
    <xf numFmtId="1" fontId="27" fillId="0" borderId="0" xfId="54" applyNumberFormat="1" applyFont="1" applyBorder="1"/>
    <xf numFmtId="43" fontId="0" fillId="0" borderId="0" xfId="0" applyNumberFormat="1" applyBorder="1"/>
    <xf numFmtId="165" fontId="12" fillId="0" borderId="7" xfId="0" quotePrefix="1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>
      <alignment horizontal="left"/>
    </xf>
    <xf numFmtId="0" fontId="20" fillId="0" borderId="7" xfId="0" applyNumberFormat="1" applyFont="1" applyFill="1" applyBorder="1" applyAlignment="1">
      <alignment horizontal="left"/>
    </xf>
    <xf numFmtId="0" fontId="0" fillId="0" borderId="4" xfId="0" applyBorder="1"/>
    <xf numFmtId="167" fontId="0" fillId="0" borderId="0" xfId="0" applyNumberFormat="1" applyBorder="1"/>
    <xf numFmtId="0" fontId="21" fillId="0" borderId="0" xfId="0" applyFont="1" applyFill="1" applyBorder="1"/>
    <xf numFmtId="172" fontId="0" fillId="3" borderId="13" xfId="0" applyNumberFormat="1" applyFill="1" applyBorder="1"/>
    <xf numFmtId="1" fontId="12" fillId="0" borderId="7" xfId="0" applyNumberFormat="1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center"/>
    </xf>
    <xf numFmtId="0" fontId="13" fillId="0" borderId="3" xfId="0" applyNumberFormat="1" applyFont="1" applyFill="1" applyBorder="1"/>
    <xf numFmtId="0" fontId="14" fillId="0" borderId="3" xfId="0" applyNumberFormat="1" applyFont="1" applyFill="1" applyBorder="1"/>
    <xf numFmtId="170" fontId="12" fillId="0" borderId="6" xfId="0" applyNumberFormat="1" applyFont="1" applyFill="1" applyBorder="1" applyProtection="1">
      <protection locked="0"/>
    </xf>
    <xf numFmtId="165" fontId="12" fillId="0" borderId="6" xfId="0" quotePrefix="1" applyNumberFormat="1" applyFont="1" applyFill="1" applyBorder="1" applyAlignment="1">
      <alignment horizontal="right"/>
    </xf>
    <xf numFmtId="167" fontId="12" fillId="0" borderId="7" xfId="0" applyNumberFormat="1" applyFont="1" applyFill="1" applyBorder="1"/>
    <xf numFmtId="167" fontId="12" fillId="0" borderId="6" xfId="0" applyNumberFormat="1" applyFont="1" applyFill="1" applyBorder="1" applyAlignment="1">
      <alignment vertical="center"/>
    </xf>
    <xf numFmtId="167" fontId="12" fillId="0" borderId="6" xfId="0" applyNumberFormat="1" applyFont="1" applyFill="1" applyBorder="1" applyAlignment="1"/>
    <xf numFmtId="172" fontId="0" fillId="0" borderId="11" xfId="0" applyNumberFormat="1" applyBorder="1"/>
    <xf numFmtId="0" fontId="21" fillId="3" borderId="11" xfId="0" applyFont="1" applyFill="1" applyBorder="1"/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9" defaultPivotStyle="PivotStyleLight16"/>
  <colors>
    <mruColors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Landesverbrauch in GWh </a:t>
            </a:r>
          </a:p>
        </c:rich>
      </c:tx>
      <c:layout>
        <c:manualLayout>
          <c:xMode val="edge"/>
          <c:yMode val="edge"/>
          <c:x val="0.40954656796457856"/>
          <c:y val="0.1021071594842418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032183783700251E-2"/>
          <c:y val="0.16300589033054672"/>
          <c:w val="0.82969262536155164"/>
          <c:h val="0.7081302995020361"/>
        </c:manualLayout>
      </c:layout>
      <c:areaChart>
        <c:grouping val="stacked"/>
        <c:varyColors val="0"/>
        <c:ser>
          <c:idx val="5"/>
          <c:order val="5"/>
          <c:tx>
            <c:strRef>
              <c:f>Hilfstabelle!$W$1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Hilfstabelle!$W$2:$W$53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189.48170049999999</c:v>
                </c:pt>
                <c:pt idx="4">
                  <c:v>181.95350399999995</c:v>
                </c:pt>
                <c:pt idx="5">
                  <c:v>197.899</c:v>
                </c:pt>
                <c:pt idx="6">
                  <c:v>190.87801200000001</c:v>
                </c:pt>
                <c:pt idx="7">
                  <c:v>182.50707199999999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167.98861678283868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149.50011499999999</c:v>
                </c:pt>
                <c:pt idx="18">
                  <c:v>150.92716849999994</c:v>
                </c:pt>
                <c:pt idx="19">
                  <c:v>150.84666099999998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155.76130300000003</c:v>
                </c:pt>
                <c:pt idx="24">
                  <c:v>150.78982260333333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156.35644144000005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158.38047032999998</c:v>
                </c:pt>
                <c:pt idx="38">
                  <c:v>161.45070334000008</c:v>
                </c:pt>
                <c:pt idx="39">
                  <c:v>164.06283823935485</c:v>
                </c:pt>
                <c:pt idx="40">
                  <c:v>161.73227280000003</c:v>
                </c:pt>
                <c:pt idx="41">
                  <c:v>168.12871600000003</c:v>
                </c:pt>
                <c:pt idx="42">
                  <c:v>171.44237552999999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187.18586899999997</c:v>
                </c:pt>
                <c:pt idx="49">
                  <c:v>199.88793000000004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F-4446-96AD-C299FC5A116A}"/>
            </c:ext>
          </c:extLst>
        </c:ser>
        <c:ser>
          <c:idx val="6"/>
          <c:order val="6"/>
          <c:tx>
            <c:strRef>
              <c:f>Hilfstabelle!$Y$1</c:f>
              <c:strCache>
                <c:ptCount val="1"/>
                <c:pt idx="0">
                  <c:v>Min/Max 2003-2021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</c:spPr>
          <c:val>
            <c:numRef>
              <c:f>Hilfstabelle!$X$2:$X$53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30.047846099999987</c:v>
                </c:pt>
                <c:pt idx="2">
                  <c:v>20.966792174999995</c:v>
                </c:pt>
                <c:pt idx="3">
                  <c:v>47.265889600000008</c:v>
                </c:pt>
                <c:pt idx="4">
                  <c:v>43.390705780000104</c:v>
                </c:pt>
                <c:pt idx="5">
                  <c:v>47.754778329999965</c:v>
                </c:pt>
                <c:pt idx="6">
                  <c:v>35.561682009999998</c:v>
                </c:pt>
                <c:pt idx="7">
                  <c:v>33.332932920000019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51.229230872161281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44.222589600000049</c:v>
                </c:pt>
                <c:pt idx="18">
                  <c:v>30.525737270000093</c:v>
                </c:pt>
                <c:pt idx="19">
                  <c:v>27.627370700000029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22.09632229999994</c:v>
                </c:pt>
                <c:pt idx="24">
                  <c:v>24.891286396666658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29.751208019999979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19.85069857000002</c:v>
                </c:pt>
                <c:pt idx="33">
                  <c:v>37.487567390000038</c:v>
                </c:pt>
                <c:pt idx="34">
                  <c:v>21.687348759999935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21.463580440000101</c:v>
                </c:pt>
                <c:pt idx="38">
                  <c:v>24.745856959999912</c:v>
                </c:pt>
                <c:pt idx="39">
                  <c:v>12.51628336064519</c:v>
                </c:pt>
                <c:pt idx="40">
                  <c:v>24.356506839354779</c:v>
                </c:pt>
                <c:pt idx="41">
                  <c:v>24.120733949999988</c:v>
                </c:pt>
                <c:pt idx="42">
                  <c:v>20.94945062000005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43.605230500000005</c:v>
                </c:pt>
                <c:pt idx="49">
                  <c:v>31.960589394999971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F-4446-96AD-C299FC5A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0"/>
          <c:order val="0"/>
          <c:tx>
            <c:strRef>
              <c:f>Hilfstabelle!$P$1</c:f>
              <c:strCache>
                <c:ptCount val="1"/>
                <c:pt idx="0">
                  <c:v>2018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Hilfstabelle!$U$2:$U$54</c:f>
              <c:numCache>
                <c:formatCode>m/d/yyyy</c:formatCode>
                <c:ptCount val="53"/>
                <c:pt idx="0">
                  <c:v>44566</c:v>
                </c:pt>
                <c:pt idx="1">
                  <c:v>44573</c:v>
                </c:pt>
                <c:pt idx="2">
                  <c:v>44580</c:v>
                </c:pt>
                <c:pt idx="3">
                  <c:v>44587</c:v>
                </c:pt>
                <c:pt idx="4">
                  <c:v>44594</c:v>
                </c:pt>
                <c:pt idx="5">
                  <c:v>44601</c:v>
                </c:pt>
                <c:pt idx="6">
                  <c:v>44608</c:v>
                </c:pt>
                <c:pt idx="7">
                  <c:v>44615</c:v>
                </c:pt>
                <c:pt idx="8">
                  <c:v>44622</c:v>
                </c:pt>
                <c:pt idx="9">
                  <c:v>44629</c:v>
                </c:pt>
                <c:pt idx="10">
                  <c:v>44636</c:v>
                </c:pt>
                <c:pt idx="11">
                  <c:v>44643</c:v>
                </c:pt>
                <c:pt idx="12">
                  <c:v>44650</c:v>
                </c:pt>
                <c:pt idx="13">
                  <c:v>44657</c:v>
                </c:pt>
                <c:pt idx="14">
                  <c:v>44664</c:v>
                </c:pt>
                <c:pt idx="15">
                  <c:v>44671</c:v>
                </c:pt>
                <c:pt idx="16">
                  <c:v>44678</c:v>
                </c:pt>
                <c:pt idx="17">
                  <c:v>44685</c:v>
                </c:pt>
                <c:pt idx="18">
                  <c:v>44692</c:v>
                </c:pt>
                <c:pt idx="19">
                  <c:v>44699</c:v>
                </c:pt>
                <c:pt idx="20">
                  <c:v>44706</c:v>
                </c:pt>
                <c:pt idx="21">
                  <c:v>44713</c:v>
                </c:pt>
                <c:pt idx="22">
                  <c:v>44720</c:v>
                </c:pt>
                <c:pt idx="23">
                  <c:v>44727</c:v>
                </c:pt>
                <c:pt idx="24">
                  <c:v>44734</c:v>
                </c:pt>
                <c:pt idx="25">
                  <c:v>44741</c:v>
                </c:pt>
                <c:pt idx="26">
                  <c:v>44748</c:v>
                </c:pt>
                <c:pt idx="27">
                  <c:v>44755</c:v>
                </c:pt>
                <c:pt idx="28">
                  <c:v>44762</c:v>
                </c:pt>
                <c:pt idx="29">
                  <c:v>44769</c:v>
                </c:pt>
                <c:pt idx="30">
                  <c:v>44776</c:v>
                </c:pt>
                <c:pt idx="31">
                  <c:v>44783</c:v>
                </c:pt>
                <c:pt idx="32">
                  <c:v>44790</c:v>
                </c:pt>
                <c:pt idx="33">
                  <c:v>44797</c:v>
                </c:pt>
                <c:pt idx="34">
                  <c:v>44804</c:v>
                </c:pt>
                <c:pt idx="35">
                  <c:v>44811</c:v>
                </c:pt>
                <c:pt idx="36">
                  <c:v>44818</c:v>
                </c:pt>
                <c:pt idx="37">
                  <c:v>44825</c:v>
                </c:pt>
                <c:pt idx="38">
                  <c:v>44832</c:v>
                </c:pt>
                <c:pt idx="39">
                  <c:v>44839</c:v>
                </c:pt>
                <c:pt idx="40">
                  <c:v>44846</c:v>
                </c:pt>
                <c:pt idx="41">
                  <c:v>44853</c:v>
                </c:pt>
                <c:pt idx="42">
                  <c:v>44860</c:v>
                </c:pt>
                <c:pt idx="43">
                  <c:v>44867</c:v>
                </c:pt>
                <c:pt idx="44">
                  <c:v>44874</c:v>
                </c:pt>
                <c:pt idx="45">
                  <c:v>44881</c:v>
                </c:pt>
                <c:pt idx="46">
                  <c:v>44888</c:v>
                </c:pt>
                <c:pt idx="47">
                  <c:v>44895</c:v>
                </c:pt>
                <c:pt idx="48">
                  <c:v>44902</c:v>
                </c:pt>
                <c:pt idx="49">
                  <c:v>44909</c:v>
                </c:pt>
                <c:pt idx="50">
                  <c:v>44916</c:v>
                </c:pt>
                <c:pt idx="51">
                  <c:v>44923</c:v>
                </c:pt>
              </c:numCache>
            </c:numRef>
          </c:cat>
          <c:val>
            <c:numRef>
              <c:f>Hilfstabelle!$P$2:$P$54</c:f>
              <c:numCache>
                <c:formatCode>0.0</c:formatCode>
                <c:ptCount val="53"/>
                <c:pt idx="0">
                  <c:v>188.77803929899994</c:v>
                </c:pt>
                <c:pt idx="1">
                  <c:v>197.12232602400002</c:v>
                </c:pt>
                <c:pt idx="2">
                  <c:v>211.34703645700006</c:v>
                </c:pt>
                <c:pt idx="3">
                  <c:v>196.24085602200006</c:v>
                </c:pt>
                <c:pt idx="4">
                  <c:v>198.18630530600001</c:v>
                </c:pt>
                <c:pt idx="5">
                  <c:v>217.94742855999993</c:v>
                </c:pt>
                <c:pt idx="6">
                  <c:v>215.99407867499997</c:v>
                </c:pt>
                <c:pt idx="7">
                  <c:v>214.52945201999998</c:v>
                </c:pt>
                <c:pt idx="8">
                  <c:v>232.33103718000001</c:v>
                </c:pt>
                <c:pt idx="9">
                  <c:v>210.89706937999995</c:v>
                </c:pt>
                <c:pt idx="10">
                  <c:v>193.05728792000002</c:v>
                </c:pt>
                <c:pt idx="11">
                  <c:v>219.21784765499996</c:v>
                </c:pt>
                <c:pt idx="12">
                  <c:v>190.33083006000001</c:v>
                </c:pt>
                <c:pt idx="13">
                  <c:v>180.47848633000001</c:v>
                </c:pt>
                <c:pt idx="14">
                  <c:v>171.09543787000001</c:v>
                </c:pt>
                <c:pt idx="15">
                  <c:v>154.94816860999998</c:v>
                </c:pt>
                <c:pt idx="16">
                  <c:v>155.83126673999996</c:v>
                </c:pt>
                <c:pt idx="17">
                  <c:v>160.48552750999997</c:v>
                </c:pt>
                <c:pt idx="18">
                  <c:v>157.12924397500004</c:v>
                </c:pt>
                <c:pt idx="19">
                  <c:v>169.56851131000002</c:v>
                </c:pt>
                <c:pt idx="20">
                  <c:v>156.03389446</c:v>
                </c:pt>
                <c:pt idx="21">
                  <c:v>155.59692933000002</c:v>
                </c:pt>
                <c:pt idx="22">
                  <c:v>165.76812476499998</c:v>
                </c:pt>
                <c:pt idx="23">
                  <c:v>169.90596904500001</c:v>
                </c:pt>
                <c:pt idx="24">
                  <c:v>162.17965148000005</c:v>
                </c:pt>
                <c:pt idx="25">
                  <c:v>161.72763894500002</c:v>
                </c:pt>
                <c:pt idx="26">
                  <c:v>152.96828685999998</c:v>
                </c:pt>
                <c:pt idx="27">
                  <c:v>165.84303472000002</c:v>
                </c:pt>
                <c:pt idx="28">
                  <c:v>158.51327556999999</c:v>
                </c:pt>
                <c:pt idx="29">
                  <c:v>157.32322762000001</c:v>
                </c:pt>
                <c:pt idx="30">
                  <c:v>137.62151709000005</c:v>
                </c:pt>
                <c:pt idx="31">
                  <c:v>159.22619175000003</c:v>
                </c:pt>
                <c:pt idx="32">
                  <c:v>153.89424052000004</c:v>
                </c:pt>
                <c:pt idx="33">
                  <c:v>165.27880095499998</c:v>
                </c:pt>
                <c:pt idx="34">
                  <c:v>169.55425213999999</c:v>
                </c:pt>
                <c:pt idx="35">
                  <c:v>170.15005009999999</c:v>
                </c:pt>
                <c:pt idx="36">
                  <c:v>179.13032695499999</c:v>
                </c:pt>
                <c:pt idx="37">
                  <c:v>179.84405077000008</c:v>
                </c:pt>
                <c:pt idx="38">
                  <c:v>183.90673224500006</c:v>
                </c:pt>
                <c:pt idx="39">
                  <c:v>172.49615295999999</c:v>
                </c:pt>
                <c:pt idx="40">
                  <c:v>173.66880866000002</c:v>
                </c:pt>
                <c:pt idx="41">
                  <c:v>171.83915468000001</c:v>
                </c:pt>
                <c:pt idx="42">
                  <c:v>182.66979025000001</c:v>
                </c:pt>
                <c:pt idx="43">
                  <c:v>186.92167448999999</c:v>
                </c:pt>
                <c:pt idx="44">
                  <c:v>184.66495032500001</c:v>
                </c:pt>
                <c:pt idx="45">
                  <c:v>189.07918547999998</c:v>
                </c:pt>
                <c:pt idx="46">
                  <c:v>207.89481575499997</c:v>
                </c:pt>
                <c:pt idx="47">
                  <c:v>218.79400710499999</c:v>
                </c:pt>
                <c:pt idx="48">
                  <c:v>202.24654172999999</c:v>
                </c:pt>
                <c:pt idx="49">
                  <c:v>215.34028796500002</c:v>
                </c:pt>
                <c:pt idx="50">
                  <c:v>214.64295000000007</c:v>
                </c:pt>
                <c:pt idx="51">
                  <c:v>170.86595450500002</c:v>
                </c:pt>
                <c:pt idx="52">
                  <c:v>175.42672434000002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CA-4682-A696-49CFA8298848}"/>
            </c:ext>
          </c:extLst>
        </c:ser>
        <c:ser>
          <c:idx val="1"/>
          <c:order val="1"/>
          <c:tx>
            <c:strRef>
              <c:f>Hilfstabelle!$Q$1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Hilfstabelle!$U$2:$U$54</c:f>
              <c:numCache>
                <c:formatCode>m/d/yyyy</c:formatCode>
                <c:ptCount val="53"/>
                <c:pt idx="0">
                  <c:v>44566</c:v>
                </c:pt>
                <c:pt idx="1">
                  <c:v>44573</c:v>
                </c:pt>
                <c:pt idx="2">
                  <c:v>44580</c:v>
                </c:pt>
                <c:pt idx="3">
                  <c:v>44587</c:v>
                </c:pt>
                <c:pt idx="4">
                  <c:v>44594</c:v>
                </c:pt>
                <c:pt idx="5">
                  <c:v>44601</c:v>
                </c:pt>
                <c:pt idx="6">
                  <c:v>44608</c:v>
                </c:pt>
                <c:pt idx="7">
                  <c:v>44615</c:v>
                </c:pt>
                <c:pt idx="8">
                  <c:v>44622</c:v>
                </c:pt>
                <c:pt idx="9">
                  <c:v>44629</c:v>
                </c:pt>
                <c:pt idx="10">
                  <c:v>44636</c:v>
                </c:pt>
                <c:pt idx="11">
                  <c:v>44643</c:v>
                </c:pt>
                <c:pt idx="12">
                  <c:v>44650</c:v>
                </c:pt>
                <c:pt idx="13">
                  <c:v>44657</c:v>
                </c:pt>
                <c:pt idx="14">
                  <c:v>44664</c:v>
                </c:pt>
                <c:pt idx="15">
                  <c:v>44671</c:v>
                </c:pt>
                <c:pt idx="16">
                  <c:v>44678</c:v>
                </c:pt>
                <c:pt idx="17">
                  <c:v>44685</c:v>
                </c:pt>
                <c:pt idx="18">
                  <c:v>44692</c:v>
                </c:pt>
                <c:pt idx="19">
                  <c:v>44699</c:v>
                </c:pt>
                <c:pt idx="20">
                  <c:v>44706</c:v>
                </c:pt>
                <c:pt idx="21">
                  <c:v>44713</c:v>
                </c:pt>
                <c:pt idx="22">
                  <c:v>44720</c:v>
                </c:pt>
                <c:pt idx="23">
                  <c:v>44727</c:v>
                </c:pt>
                <c:pt idx="24">
                  <c:v>44734</c:v>
                </c:pt>
                <c:pt idx="25">
                  <c:v>44741</c:v>
                </c:pt>
                <c:pt idx="26">
                  <c:v>44748</c:v>
                </c:pt>
                <c:pt idx="27">
                  <c:v>44755</c:v>
                </c:pt>
                <c:pt idx="28">
                  <c:v>44762</c:v>
                </c:pt>
                <c:pt idx="29">
                  <c:v>44769</c:v>
                </c:pt>
                <c:pt idx="30">
                  <c:v>44776</c:v>
                </c:pt>
                <c:pt idx="31">
                  <c:v>44783</c:v>
                </c:pt>
                <c:pt idx="32">
                  <c:v>44790</c:v>
                </c:pt>
                <c:pt idx="33">
                  <c:v>44797</c:v>
                </c:pt>
                <c:pt idx="34">
                  <c:v>44804</c:v>
                </c:pt>
                <c:pt idx="35">
                  <c:v>44811</c:v>
                </c:pt>
                <c:pt idx="36">
                  <c:v>44818</c:v>
                </c:pt>
                <c:pt idx="37">
                  <c:v>44825</c:v>
                </c:pt>
                <c:pt idx="38">
                  <c:v>44832</c:v>
                </c:pt>
                <c:pt idx="39">
                  <c:v>44839</c:v>
                </c:pt>
                <c:pt idx="40">
                  <c:v>44846</c:v>
                </c:pt>
                <c:pt idx="41">
                  <c:v>44853</c:v>
                </c:pt>
                <c:pt idx="42">
                  <c:v>44860</c:v>
                </c:pt>
                <c:pt idx="43">
                  <c:v>44867</c:v>
                </c:pt>
                <c:pt idx="44">
                  <c:v>44874</c:v>
                </c:pt>
                <c:pt idx="45">
                  <c:v>44881</c:v>
                </c:pt>
                <c:pt idx="46">
                  <c:v>44888</c:v>
                </c:pt>
                <c:pt idx="47">
                  <c:v>44895</c:v>
                </c:pt>
                <c:pt idx="48">
                  <c:v>44902</c:v>
                </c:pt>
                <c:pt idx="49">
                  <c:v>44909</c:v>
                </c:pt>
                <c:pt idx="50">
                  <c:v>44916</c:v>
                </c:pt>
                <c:pt idx="51">
                  <c:v>44923</c:v>
                </c:pt>
              </c:numCache>
            </c:numRef>
          </c:cat>
          <c:val>
            <c:numRef>
              <c:f>Hilfstabelle!$Q$2:$Q$54</c:f>
              <c:numCache>
                <c:formatCode>0.0</c:formatCode>
                <c:ptCount val="53"/>
                <c:pt idx="0">
                  <c:v>175.42672434000002</c:v>
                </c:pt>
                <c:pt idx="1">
                  <c:v>216.76916779999999</c:v>
                </c:pt>
                <c:pt idx="2">
                  <c:v>215.24221160000002</c:v>
                </c:pt>
                <c:pt idx="3">
                  <c:v>227.04436990000005</c:v>
                </c:pt>
                <c:pt idx="4">
                  <c:v>222.29217994999999</c:v>
                </c:pt>
                <c:pt idx="5">
                  <c:v>226.3447396</c:v>
                </c:pt>
                <c:pt idx="6">
                  <c:v>211.15075543999998</c:v>
                </c:pt>
                <c:pt idx="7">
                  <c:v>195.29309471000005</c:v>
                </c:pt>
                <c:pt idx="8">
                  <c:v>190.08694069000001</c:v>
                </c:pt>
                <c:pt idx="9">
                  <c:v>195.92280540000002</c:v>
                </c:pt>
                <c:pt idx="10">
                  <c:v>200.11417247</c:v>
                </c:pt>
                <c:pt idx="11">
                  <c:v>188.65764982000002</c:v>
                </c:pt>
                <c:pt idx="12">
                  <c:v>182.80859048999997</c:v>
                </c:pt>
                <c:pt idx="13">
                  <c:v>176.85835180000004</c:v>
                </c:pt>
                <c:pt idx="14">
                  <c:v>178.69672818999999</c:v>
                </c:pt>
                <c:pt idx="15">
                  <c:v>174.09181906999999</c:v>
                </c:pt>
                <c:pt idx="16">
                  <c:v>162.35241925999998</c:v>
                </c:pt>
                <c:pt idx="17">
                  <c:v>172.95290511100001</c:v>
                </c:pt>
                <c:pt idx="18">
                  <c:v>181.45290577000003</c:v>
                </c:pt>
                <c:pt idx="19">
                  <c:v>176.81414619999998</c:v>
                </c:pt>
                <c:pt idx="20">
                  <c:v>167.11228713500003</c:v>
                </c:pt>
                <c:pt idx="21">
                  <c:v>172.32988982000001</c:v>
                </c:pt>
                <c:pt idx="22">
                  <c:v>163.49990758000001</c:v>
                </c:pt>
                <c:pt idx="23">
                  <c:v>161.59871069000002</c:v>
                </c:pt>
                <c:pt idx="24">
                  <c:v>154.01427510000002</c:v>
                </c:pt>
                <c:pt idx="25">
                  <c:v>162.11711980000004</c:v>
                </c:pt>
                <c:pt idx="26">
                  <c:v>154.66921506000006</c:v>
                </c:pt>
                <c:pt idx="27">
                  <c:v>152.94537837000001</c:v>
                </c:pt>
                <c:pt idx="28">
                  <c:v>156.19930492000003</c:v>
                </c:pt>
                <c:pt idx="29">
                  <c:v>158.95249261999993</c:v>
                </c:pt>
                <c:pt idx="30">
                  <c:v>143.66363043000004</c:v>
                </c:pt>
                <c:pt idx="31">
                  <c:v>147.53585031999998</c:v>
                </c:pt>
                <c:pt idx="32">
                  <c:v>154.57055137999998</c:v>
                </c:pt>
                <c:pt idx="33">
                  <c:v>151.06492491999995</c:v>
                </c:pt>
                <c:pt idx="34">
                  <c:v>161.67913310999995</c:v>
                </c:pt>
                <c:pt idx="35">
                  <c:v>155.12144529000003</c:v>
                </c:pt>
                <c:pt idx="36">
                  <c:v>172.06897130999999</c:v>
                </c:pt>
                <c:pt idx="37">
                  <c:v>168.65812411000002</c:v>
                </c:pt>
                <c:pt idx="38">
                  <c:v>165.42244737000001</c:v>
                </c:pt>
                <c:pt idx="39">
                  <c:v>168.38851746</c:v>
                </c:pt>
                <c:pt idx="40">
                  <c:v>177.88299257</c:v>
                </c:pt>
                <c:pt idx="41">
                  <c:v>181.65548139999999</c:v>
                </c:pt>
                <c:pt idx="42">
                  <c:v>171.44237552999999</c:v>
                </c:pt>
                <c:pt idx="43">
                  <c:v>173.57546989999997</c:v>
                </c:pt>
                <c:pt idx="44">
                  <c:v>181.01523494000003</c:v>
                </c:pt>
                <c:pt idx="45">
                  <c:v>195.97298957999996</c:v>
                </c:pt>
                <c:pt idx="46">
                  <c:v>194.85982269000002</c:v>
                </c:pt>
                <c:pt idx="47">
                  <c:v>211.75036031999997</c:v>
                </c:pt>
                <c:pt idx="48">
                  <c:v>208.57687114000001</c:v>
                </c:pt>
                <c:pt idx="49">
                  <c:v>210.68531517000002</c:v>
                </c:pt>
                <c:pt idx="50">
                  <c:v>194.07073367000004</c:v>
                </c:pt>
                <c:pt idx="51">
                  <c:v>156.16511293000002</c:v>
                </c:pt>
                <c:pt idx="52">
                  <c:v>176.43351713999994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A-4682-A696-49CFA8298848}"/>
            </c:ext>
          </c:extLst>
        </c:ser>
        <c:ser>
          <c:idx val="2"/>
          <c:order val="2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Hilfstabelle!$U$2:$U$54</c:f>
              <c:numCache>
                <c:formatCode>m/d/yyyy</c:formatCode>
                <c:ptCount val="53"/>
                <c:pt idx="0">
                  <c:v>44566</c:v>
                </c:pt>
                <c:pt idx="1">
                  <c:v>44573</c:v>
                </c:pt>
                <c:pt idx="2">
                  <c:v>44580</c:v>
                </c:pt>
                <c:pt idx="3">
                  <c:v>44587</c:v>
                </c:pt>
                <c:pt idx="4">
                  <c:v>44594</c:v>
                </c:pt>
                <c:pt idx="5">
                  <c:v>44601</c:v>
                </c:pt>
                <c:pt idx="6">
                  <c:v>44608</c:v>
                </c:pt>
                <c:pt idx="7">
                  <c:v>44615</c:v>
                </c:pt>
                <c:pt idx="8">
                  <c:v>44622</c:v>
                </c:pt>
                <c:pt idx="9">
                  <c:v>44629</c:v>
                </c:pt>
                <c:pt idx="10">
                  <c:v>44636</c:v>
                </c:pt>
                <c:pt idx="11">
                  <c:v>44643</c:v>
                </c:pt>
                <c:pt idx="12">
                  <c:v>44650</c:v>
                </c:pt>
                <c:pt idx="13">
                  <c:v>44657</c:v>
                </c:pt>
                <c:pt idx="14">
                  <c:v>44664</c:v>
                </c:pt>
                <c:pt idx="15">
                  <c:v>44671</c:v>
                </c:pt>
                <c:pt idx="16">
                  <c:v>44678</c:v>
                </c:pt>
                <c:pt idx="17">
                  <c:v>44685</c:v>
                </c:pt>
                <c:pt idx="18">
                  <c:v>44692</c:v>
                </c:pt>
                <c:pt idx="19">
                  <c:v>44699</c:v>
                </c:pt>
                <c:pt idx="20">
                  <c:v>44706</c:v>
                </c:pt>
                <c:pt idx="21">
                  <c:v>44713</c:v>
                </c:pt>
                <c:pt idx="22">
                  <c:v>44720</c:v>
                </c:pt>
                <c:pt idx="23">
                  <c:v>44727</c:v>
                </c:pt>
                <c:pt idx="24">
                  <c:v>44734</c:v>
                </c:pt>
                <c:pt idx="25">
                  <c:v>44741</c:v>
                </c:pt>
                <c:pt idx="26">
                  <c:v>44748</c:v>
                </c:pt>
                <c:pt idx="27">
                  <c:v>44755</c:v>
                </c:pt>
                <c:pt idx="28">
                  <c:v>44762</c:v>
                </c:pt>
                <c:pt idx="29">
                  <c:v>44769</c:v>
                </c:pt>
                <c:pt idx="30">
                  <c:v>44776</c:v>
                </c:pt>
                <c:pt idx="31">
                  <c:v>44783</c:v>
                </c:pt>
                <c:pt idx="32">
                  <c:v>44790</c:v>
                </c:pt>
                <c:pt idx="33">
                  <c:v>44797</c:v>
                </c:pt>
                <c:pt idx="34">
                  <c:v>44804</c:v>
                </c:pt>
                <c:pt idx="35">
                  <c:v>44811</c:v>
                </c:pt>
                <c:pt idx="36">
                  <c:v>44818</c:v>
                </c:pt>
                <c:pt idx="37">
                  <c:v>44825</c:v>
                </c:pt>
                <c:pt idx="38">
                  <c:v>44832</c:v>
                </c:pt>
                <c:pt idx="39">
                  <c:v>44839</c:v>
                </c:pt>
                <c:pt idx="40">
                  <c:v>44846</c:v>
                </c:pt>
                <c:pt idx="41">
                  <c:v>44853</c:v>
                </c:pt>
                <c:pt idx="42">
                  <c:v>44860</c:v>
                </c:pt>
                <c:pt idx="43">
                  <c:v>44867</c:v>
                </c:pt>
                <c:pt idx="44">
                  <c:v>44874</c:v>
                </c:pt>
                <c:pt idx="45">
                  <c:v>44881</c:v>
                </c:pt>
                <c:pt idx="46">
                  <c:v>44888</c:v>
                </c:pt>
                <c:pt idx="47">
                  <c:v>44895</c:v>
                </c:pt>
                <c:pt idx="48">
                  <c:v>44902</c:v>
                </c:pt>
                <c:pt idx="49">
                  <c:v>44909</c:v>
                </c:pt>
                <c:pt idx="50">
                  <c:v>44916</c:v>
                </c:pt>
                <c:pt idx="51">
                  <c:v>44923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CA-4682-A696-49CFA8298848}"/>
            </c:ext>
          </c:extLst>
        </c:ser>
        <c:ser>
          <c:idx val="3"/>
          <c:order val="3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Hilfstabelle!$U$2:$U$54</c:f>
              <c:numCache>
                <c:formatCode>m/d/yyyy</c:formatCode>
                <c:ptCount val="53"/>
                <c:pt idx="0">
                  <c:v>44566</c:v>
                </c:pt>
                <c:pt idx="1">
                  <c:v>44573</c:v>
                </c:pt>
                <c:pt idx="2">
                  <c:v>44580</c:v>
                </c:pt>
                <c:pt idx="3">
                  <c:v>44587</c:v>
                </c:pt>
                <c:pt idx="4">
                  <c:v>44594</c:v>
                </c:pt>
                <c:pt idx="5">
                  <c:v>44601</c:v>
                </c:pt>
                <c:pt idx="6">
                  <c:v>44608</c:v>
                </c:pt>
                <c:pt idx="7">
                  <c:v>44615</c:v>
                </c:pt>
                <c:pt idx="8">
                  <c:v>44622</c:v>
                </c:pt>
                <c:pt idx="9">
                  <c:v>44629</c:v>
                </c:pt>
                <c:pt idx="10">
                  <c:v>44636</c:v>
                </c:pt>
                <c:pt idx="11">
                  <c:v>44643</c:v>
                </c:pt>
                <c:pt idx="12">
                  <c:v>44650</c:v>
                </c:pt>
                <c:pt idx="13">
                  <c:v>44657</c:v>
                </c:pt>
                <c:pt idx="14">
                  <c:v>44664</c:v>
                </c:pt>
                <c:pt idx="15">
                  <c:v>44671</c:v>
                </c:pt>
                <c:pt idx="16">
                  <c:v>44678</c:v>
                </c:pt>
                <c:pt idx="17">
                  <c:v>44685</c:v>
                </c:pt>
                <c:pt idx="18">
                  <c:v>44692</c:v>
                </c:pt>
                <c:pt idx="19">
                  <c:v>44699</c:v>
                </c:pt>
                <c:pt idx="20">
                  <c:v>44706</c:v>
                </c:pt>
                <c:pt idx="21">
                  <c:v>44713</c:v>
                </c:pt>
                <c:pt idx="22">
                  <c:v>44720</c:v>
                </c:pt>
                <c:pt idx="23">
                  <c:v>44727</c:v>
                </c:pt>
                <c:pt idx="24">
                  <c:v>44734</c:v>
                </c:pt>
                <c:pt idx="25">
                  <c:v>44741</c:v>
                </c:pt>
                <c:pt idx="26">
                  <c:v>44748</c:v>
                </c:pt>
                <c:pt idx="27">
                  <c:v>44755</c:v>
                </c:pt>
                <c:pt idx="28">
                  <c:v>44762</c:v>
                </c:pt>
                <c:pt idx="29">
                  <c:v>44769</c:v>
                </c:pt>
                <c:pt idx="30">
                  <c:v>44776</c:v>
                </c:pt>
                <c:pt idx="31">
                  <c:v>44783</c:v>
                </c:pt>
                <c:pt idx="32">
                  <c:v>44790</c:v>
                </c:pt>
                <c:pt idx="33">
                  <c:v>44797</c:v>
                </c:pt>
                <c:pt idx="34">
                  <c:v>44804</c:v>
                </c:pt>
                <c:pt idx="35">
                  <c:v>44811</c:v>
                </c:pt>
                <c:pt idx="36">
                  <c:v>44818</c:v>
                </c:pt>
                <c:pt idx="37">
                  <c:v>44825</c:v>
                </c:pt>
                <c:pt idx="38">
                  <c:v>44832</c:v>
                </c:pt>
                <c:pt idx="39">
                  <c:v>44839</c:v>
                </c:pt>
                <c:pt idx="40">
                  <c:v>44846</c:v>
                </c:pt>
                <c:pt idx="41">
                  <c:v>44853</c:v>
                </c:pt>
                <c:pt idx="42">
                  <c:v>44860</c:v>
                </c:pt>
                <c:pt idx="43">
                  <c:v>44867</c:v>
                </c:pt>
                <c:pt idx="44">
                  <c:v>44874</c:v>
                </c:pt>
                <c:pt idx="45">
                  <c:v>44881</c:v>
                </c:pt>
                <c:pt idx="46">
                  <c:v>44888</c:v>
                </c:pt>
                <c:pt idx="47">
                  <c:v>44895</c:v>
                </c:pt>
                <c:pt idx="48">
                  <c:v>44902</c:v>
                </c:pt>
                <c:pt idx="49">
                  <c:v>44909</c:v>
                </c:pt>
                <c:pt idx="50">
                  <c:v>44916</c:v>
                </c:pt>
                <c:pt idx="51">
                  <c:v>44923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0-43DA-81C0-FE9FB3D14691}"/>
            </c:ext>
          </c:extLst>
        </c:ser>
        <c:ser>
          <c:idx val="4"/>
          <c:order val="4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4-4F3F-BFB0-5D06A3D3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Datum</a:t>
                </a:r>
              </a:p>
            </c:rich>
          </c:tx>
          <c:layout>
            <c:manualLayout>
              <c:xMode val="edge"/>
              <c:yMode val="edge"/>
              <c:x val="0.47481790855632744"/>
              <c:y val="0.96150314758213051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ln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inorUnit val="1"/>
        <c:minorTimeUnit val="month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GWh</a:t>
                </a:r>
              </a:p>
            </c:rich>
          </c:tx>
          <c:layout>
            <c:manualLayout>
              <c:xMode val="edge"/>
              <c:yMode val="edge"/>
              <c:x val="6.2051725869889419E-3"/>
              <c:y val="0.421296547443137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95711584"/>
        <c:crossesAt val="40548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90177771939449669"/>
          <c:y val="0.35646998495368026"/>
          <c:w val="9.5278217798830098E-2"/>
          <c:h val="0.267358932318550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109</xdr:row>
      <xdr:rowOff>114300</xdr:rowOff>
    </xdr:from>
    <xdr:to>
      <xdr:col>15</xdr:col>
      <xdr:colOff>762000</xdr:colOff>
      <xdr:row>156</xdr:row>
      <xdr:rowOff>63500</xdr:rowOff>
    </xdr:to>
    <xdr:graphicFrame macro="">
      <xdr:nvGraphicFramePr>
        <xdr:cNvPr id="1863512" name="Diagramm 4">
          <a:extLst>
            <a:ext uri="{FF2B5EF4-FFF2-40B4-BE49-F238E27FC236}">
              <a16:creationId xmlns:a16="http://schemas.microsoft.com/office/drawing/2014/main" id="{00000000-0008-0000-0000-0000586F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0</xdr:row>
      <xdr:rowOff>6350</xdr:rowOff>
    </xdr:from>
    <xdr:to>
      <xdr:col>3</xdr:col>
      <xdr:colOff>158750</xdr:colOff>
      <xdr:row>3</xdr:row>
      <xdr:rowOff>139700</xdr:rowOff>
    </xdr:to>
    <xdr:pic>
      <xdr:nvPicPr>
        <xdr:cNvPr id="1863513" name="Grafik 1">
          <a:extLst>
            <a:ext uri="{FF2B5EF4-FFF2-40B4-BE49-F238E27FC236}">
              <a16:creationId xmlns:a16="http://schemas.microsoft.com/office/drawing/2014/main" id="{00000000-0008-0000-0000-000059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506058</xdr:colOff>
      <xdr:row>4</xdr:row>
      <xdr:rowOff>41460</xdr:rowOff>
    </xdr:from>
    <xdr:to>
      <xdr:col>3</xdr:col>
      <xdr:colOff>80177</xdr:colOff>
      <xdr:row>6</xdr:row>
      <xdr:rowOff>78675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81293" y="745750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6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19</xdr:col>
      <xdr:colOff>525855</xdr:colOff>
      <xdr:row>9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12700</xdr:colOff>
      <xdr:row>52</xdr:row>
      <xdr:rowOff>19050</xdr:rowOff>
    </xdr:from>
    <xdr:to>
      <xdr:col>3</xdr:col>
      <xdr:colOff>158750</xdr:colOff>
      <xdr:row>55</xdr:row>
      <xdr:rowOff>152400</xdr:rowOff>
    </xdr:to>
    <xdr:pic>
      <xdr:nvPicPr>
        <xdr:cNvPr id="1863516" name="Grafik 9">
          <a:extLst>
            <a:ext uri="{FF2B5EF4-FFF2-40B4-BE49-F238E27FC236}">
              <a16:creationId xmlns:a16="http://schemas.microsoft.com/office/drawing/2014/main" id="{00000000-0008-0000-0000-00005C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8407400"/>
          <a:ext cx="27241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497129</xdr:colOff>
      <xdr:row>56</xdr:row>
      <xdr:rowOff>57719</xdr:rowOff>
    </xdr:from>
    <xdr:to>
      <xdr:col>3</xdr:col>
      <xdr:colOff>99164</xdr:colOff>
      <xdr:row>58</xdr:row>
      <xdr:rowOff>77204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76809" y="9022425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9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107</xdr:row>
      <xdr:rowOff>133350</xdr:rowOff>
    </xdr:from>
    <xdr:to>
      <xdr:col>3</xdr:col>
      <xdr:colOff>158750</xdr:colOff>
      <xdr:row>112</xdr:row>
      <xdr:rowOff>0</xdr:rowOff>
    </xdr:to>
    <xdr:pic>
      <xdr:nvPicPr>
        <xdr:cNvPr id="1863518" name="Grafik 11">
          <a:extLst>
            <a:ext uri="{FF2B5EF4-FFF2-40B4-BE49-F238E27FC236}">
              <a16:creationId xmlns:a16="http://schemas.microsoft.com/office/drawing/2014/main" id="{00000000-0008-0000-0000-00005E6F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86300"/>
          <a:ext cx="27368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489470</xdr:colOff>
      <xdr:row>112</xdr:row>
      <xdr:rowOff>78612</xdr:rowOff>
    </xdr:from>
    <xdr:to>
      <xdr:col>3</xdr:col>
      <xdr:colOff>78867</xdr:colOff>
      <xdr:row>114</xdr:row>
      <xdr:rowOff>112455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72325" y="17724926"/>
          <a:ext cx="2065655" cy="34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/>
        <a:p>
          <a:pPr>
            <a:lnSpc>
              <a:spcPts val="7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Bundesamt für Energie BFE</a:t>
          </a:r>
        </a:p>
        <a:p>
          <a:pPr>
            <a:lnSpc>
              <a:spcPts val="800"/>
            </a:lnSpc>
            <a:spcAft>
              <a:spcPts val="0"/>
            </a:spcAft>
          </a:pPr>
          <a:r>
            <a:rPr lang="de-CH" sz="75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Office fédéral</a:t>
          </a:r>
          <a:r>
            <a:rPr lang="de-CH" sz="75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de l'énergie OFEN</a:t>
          </a:r>
          <a:endParaRPr lang="de-CH" sz="10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0.39195</cdr:x>
      <cdr:y>0.03644</cdr:y>
    </cdr:from>
    <cdr:to>
      <cdr:x>0.66549</cdr:x>
      <cdr:y>0.11407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448174" y="190501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A108"/>
  <sheetViews>
    <sheetView showGridLines="0" tabSelected="1" showWhiteSpace="0" topLeftCell="A115" zoomScaleNormal="100" zoomScaleSheetLayoutView="100" workbookViewId="0">
      <selection activeCell="P100" sqref="P100"/>
    </sheetView>
  </sheetViews>
  <sheetFormatPr baseColWidth="10" defaultColWidth="11.453125" defaultRowHeight="12.5"/>
  <cols>
    <col min="1" max="1" width="14" style="1" customWidth="1"/>
    <col min="2" max="17" width="11.453125" style="1"/>
    <col min="18" max="18" width="11.453125" style="1" hidden="1" customWidth="1"/>
    <col min="19" max="16384" width="11.453125" style="1"/>
  </cols>
  <sheetData>
    <row r="1" spans="1:23" ht="15.5">
      <c r="E1" s="44" t="s">
        <v>79</v>
      </c>
      <c r="F1"/>
      <c r="G1"/>
      <c r="H1"/>
      <c r="I1"/>
      <c r="K1" s="44" t="s">
        <v>80</v>
      </c>
      <c r="L1"/>
      <c r="M1"/>
      <c r="N1"/>
      <c r="O1"/>
      <c r="P1"/>
    </row>
    <row r="2" spans="1:23">
      <c r="E2"/>
      <c r="F2"/>
      <c r="G2"/>
      <c r="H2"/>
      <c r="I2"/>
      <c r="K2"/>
      <c r="L2"/>
      <c r="M2"/>
      <c r="N2"/>
      <c r="O2"/>
      <c r="P2"/>
    </row>
    <row r="3" spans="1:23">
      <c r="E3" s="2" t="s">
        <v>0</v>
      </c>
      <c r="F3" s="3"/>
      <c r="G3" s="3"/>
      <c r="H3" s="3"/>
      <c r="I3" s="3"/>
      <c r="K3" s="2" t="s">
        <v>1</v>
      </c>
      <c r="L3" s="3"/>
      <c r="M3" s="3"/>
      <c r="N3" s="3"/>
      <c r="O3" s="3"/>
      <c r="P3" s="3"/>
    </row>
    <row r="4" spans="1:23" ht="14">
      <c r="E4" s="4" t="s">
        <v>2</v>
      </c>
      <c r="F4" s="5"/>
      <c r="G4" s="6"/>
      <c r="H4" s="5"/>
      <c r="I4" s="5"/>
      <c r="K4" s="6"/>
      <c r="L4" s="5"/>
      <c r="M4" s="6"/>
      <c r="N4" s="5"/>
      <c r="O4" s="5"/>
      <c r="P4" s="5"/>
    </row>
    <row r="5" spans="1:23">
      <c r="E5" s="7" t="s">
        <v>3</v>
      </c>
      <c r="F5" s="8"/>
      <c r="G5" s="8"/>
      <c r="H5" s="8"/>
      <c r="I5" s="8"/>
      <c r="K5" s="7" t="s">
        <v>4</v>
      </c>
      <c r="L5" s="8"/>
      <c r="M5" s="8"/>
      <c r="N5" s="8"/>
      <c r="O5" s="8"/>
      <c r="P5" s="8"/>
    </row>
    <row r="6" spans="1:23">
      <c r="E6" s="7" t="s">
        <v>5</v>
      </c>
      <c r="F6" s="8"/>
      <c r="G6" s="8"/>
      <c r="H6" s="8"/>
      <c r="I6" s="8"/>
      <c r="K6" s="7" t="s">
        <v>6</v>
      </c>
      <c r="L6" s="8"/>
      <c r="M6" s="8"/>
      <c r="N6" s="8"/>
      <c r="O6" s="8"/>
      <c r="P6" s="8"/>
    </row>
    <row r="7" spans="1:23">
      <c r="E7" s="7" t="s">
        <v>7</v>
      </c>
      <c r="F7" s="8"/>
      <c r="G7" s="8"/>
      <c r="H7" s="8"/>
      <c r="I7" s="8"/>
      <c r="K7" s="7" t="s">
        <v>8</v>
      </c>
      <c r="L7" s="8"/>
      <c r="M7" s="8"/>
      <c r="N7" s="8"/>
      <c r="O7" s="8"/>
      <c r="P7" s="8"/>
    </row>
    <row r="8" spans="1:23">
      <c r="E8" s="7"/>
      <c r="F8" s="8"/>
      <c r="G8" s="8"/>
      <c r="H8" s="8"/>
      <c r="I8" s="8"/>
      <c r="K8" s="7"/>
      <c r="L8" s="8"/>
      <c r="M8" s="8"/>
      <c r="N8" s="8"/>
      <c r="O8" s="8"/>
      <c r="P8" s="8"/>
    </row>
    <row r="9" spans="1:23">
      <c r="E9" s="8"/>
      <c r="F9" s="8"/>
      <c r="G9" s="8"/>
      <c r="H9" s="8"/>
      <c r="I9" s="8"/>
      <c r="K9" s="8"/>
      <c r="L9" s="8"/>
      <c r="M9" s="8"/>
      <c r="N9" s="8"/>
      <c r="O9"/>
      <c r="P9"/>
    </row>
    <row r="10" spans="1:23" ht="13">
      <c r="A10" s="56"/>
      <c r="B10" s="10" t="s">
        <v>9</v>
      </c>
      <c r="C10" s="11"/>
      <c r="D10" s="11"/>
      <c r="E10" s="12"/>
      <c r="F10" s="12"/>
      <c r="G10" s="11"/>
      <c r="H10" s="13" t="s">
        <v>10</v>
      </c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15</v>
      </c>
      <c r="N10" s="14" t="s">
        <v>16</v>
      </c>
      <c r="O10" s="14" t="s">
        <v>17</v>
      </c>
      <c r="P10" s="14" t="s">
        <v>17</v>
      </c>
    </row>
    <row r="11" spans="1:23" ht="15.5">
      <c r="A11" s="81">
        <v>2022</v>
      </c>
      <c r="B11" s="15"/>
      <c r="C11" s="16"/>
      <c r="D11" s="16"/>
      <c r="E11" s="17"/>
      <c r="F11" s="17"/>
      <c r="G11" s="16"/>
      <c r="H11" s="18" t="s">
        <v>18</v>
      </c>
      <c r="I11" s="19" t="s">
        <v>19</v>
      </c>
      <c r="J11" s="18"/>
      <c r="K11" s="18"/>
      <c r="L11" s="18" t="s">
        <v>20</v>
      </c>
      <c r="M11" s="18" t="s">
        <v>21</v>
      </c>
      <c r="N11" s="20" t="s">
        <v>22</v>
      </c>
      <c r="O11" s="20" t="s">
        <v>23</v>
      </c>
      <c r="P11" s="20" t="s">
        <v>24</v>
      </c>
    </row>
    <row r="12" spans="1:23">
      <c r="A12" s="73"/>
      <c r="B12" s="13" t="s">
        <v>25</v>
      </c>
      <c r="C12" s="14" t="s">
        <v>26</v>
      </c>
      <c r="D12" s="13" t="s">
        <v>27</v>
      </c>
      <c r="E12" s="13" t="s">
        <v>28</v>
      </c>
      <c r="F12" s="13" t="s">
        <v>29</v>
      </c>
      <c r="G12" s="13" t="s">
        <v>30</v>
      </c>
      <c r="H12" s="18" t="s">
        <v>2</v>
      </c>
      <c r="I12" s="18" t="s">
        <v>30</v>
      </c>
      <c r="J12" s="18"/>
      <c r="K12" s="18"/>
      <c r="L12" s="18" t="s">
        <v>31</v>
      </c>
      <c r="M12" s="18"/>
      <c r="N12" s="20" t="s">
        <v>32</v>
      </c>
      <c r="O12" s="20" t="s">
        <v>33</v>
      </c>
      <c r="P12" s="20" t="s">
        <v>34</v>
      </c>
      <c r="R12" s="64"/>
      <c r="S12" s="65"/>
      <c r="T12" s="65"/>
      <c r="U12" s="65"/>
      <c r="V12" s="65"/>
      <c r="W12" s="65"/>
    </row>
    <row r="13" spans="1:23">
      <c r="A13" s="73"/>
      <c r="B13" s="18"/>
      <c r="C13" s="20"/>
      <c r="D13" s="18" t="s">
        <v>35</v>
      </c>
      <c r="E13" s="18" t="s">
        <v>36</v>
      </c>
      <c r="F13" s="18" t="s">
        <v>37</v>
      </c>
      <c r="G13" s="18"/>
      <c r="H13" s="18" t="s">
        <v>2</v>
      </c>
      <c r="I13" s="18"/>
      <c r="J13" s="18"/>
      <c r="K13" s="18"/>
      <c r="L13" s="18" t="s">
        <v>2</v>
      </c>
      <c r="M13" s="18"/>
      <c r="N13" s="20" t="s">
        <v>38</v>
      </c>
      <c r="O13" s="20" t="s">
        <v>39</v>
      </c>
      <c r="P13" s="20" t="s">
        <v>40</v>
      </c>
      <c r="R13" s="65"/>
      <c r="S13" s="65"/>
      <c r="T13" s="85"/>
      <c r="U13" s="85"/>
      <c r="V13" s="85"/>
      <c r="W13" s="85"/>
    </row>
    <row r="14" spans="1:23">
      <c r="A14" s="73"/>
      <c r="B14" s="19"/>
      <c r="C14" s="21"/>
      <c r="D14" s="19"/>
      <c r="E14" s="19" t="s">
        <v>2</v>
      </c>
      <c r="F14" s="19" t="s">
        <v>35</v>
      </c>
      <c r="G14" s="18"/>
      <c r="H14" s="19"/>
      <c r="I14" s="18"/>
      <c r="J14" s="19"/>
      <c r="K14" s="19"/>
      <c r="L14" s="19"/>
      <c r="M14" s="19"/>
      <c r="N14" s="22"/>
      <c r="O14" s="21"/>
      <c r="P14" s="61" t="s">
        <v>81</v>
      </c>
      <c r="R14" s="65"/>
      <c r="S14" s="65"/>
      <c r="T14" s="85"/>
      <c r="U14" s="85"/>
      <c r="V14" s="85"/>
    </row>
    <row r="15" spans="1:23">
      <c r="A15" s="73"/>
      <c r="B15" s="18" t="s">
        <v>41</v>
      </c>
      <c r="C15" s="20" t="s">
        <v>42</v>
      </c>
      <c r="D15" s="18" t="s">
        <v>43</v>
      </c>
      <c r="E15" s="18" t="s">
        <v>43</v>
      </c>
      <c r="F15" s="14" t="s">
        <v>43</v>
      </c>
      <c r="G15" s="18"/>
      <c r="H15" s="18" t="s">
        <v>44</v>
      </c>
      <c r="I15" s="18"/>
      <c r="J15" s="18" t="s">
        <v>45</v>
      </c>
      <c r="K15" s="18" t="s">
        <v>46</v>
      </c>
      <c r="L15" s="18" t="s">
        <v>47</v>
      </c>
      <c r="M15" s="18" t="s">
        <v>48</v>
      </c>
      <c r="N15" s="20" t="s">
        <v>49</v>
      </c>
      <c r="O15" s="20" t="s">
        <v>50</v>
      </c>
      <c r="P15" s="20" t="s">
        <v>50</v>
      </c>
      <c r="R15" s="65"/>
      <c r="S15" s="65"/>
      <c r="T15" s="85"/>
      <c r="U15" s="85"/>
    </row>
    <row r="16" spans="1:23" ht="13">
      <c r="A16" s="74" t="s">
        <v>2</v>
      </c>
      <c r="B16" s="18" t="s">
        <v>51</v>
      </c>
      <c r="C16" s="20" t="s">
        <v>52</v>
      </c>
      <c r="D16" s="18" t="s">
        <v>53</v>
      </c>
      <c r="E16" s="18" t="s">
        <v>54</v>
      </c>
      <c r="F16" s="20" t="s">
        <v>55</v>
      </c>
      <c r="G16" s="18"/>
      <c r="H16" s="18" t="s">
        <v>56</v>
      </c>
      <c r="I16" s="18"/>
      <c r="J16" s="18"/>
      <c r="K16" s="18"/>
      <c r="L16" s="18" t="s">
        <v>57</v>
      </c>
      <c r="M16" s="18" t="s">
        <v>58</v>
      </c>
      <c r="N16" s="20" t="s">
        <v>59</v>
      </c>
      <c r="O16" s="20" t="s">
        <v>60</v>
      </c>
      <c r="P16" s="20" t="s">
        <v>61</v>
      </c>
      <c r="R16" s="65"/>
      <c r="S16" s="65"/>
      <c r="T16" s="85"/>
      <c r="U16" s="85"/>
    </row>
    <row r="17" spans="1:45" ht="13">
      <c r="A17" s="75" t="s">
        <v>2</v>
      </c>
      <c r="B17" s="18"/>
      <c r="C17" s="20"/>
      <c r="D17" s="18"/>
      <c r="E17" s="18"/>
      <c r="F17" s="20" t="s">
        <v>62</v>
      </c>
      <c r="G17" s="18"/>
      <c r="H17" s="18" t="s">
        <v>2</v>
      </c>
      <c r="I17" s="18"/>
      <c r="J17" s="18"/>
      <c r="K17" s="18"/>
      <c r="L17" s="18" t="s">
        <v>63</v>
      </c>
      <c r="M17" s="18"/>
      <c r="N17" s="20" t="s">
        <v>64</v>
      </c>
      <c r="O17" s="20" t="s">
        <v>59</v>
      </c>
      <c r="P17" s="20" t="s">
        <v>65</v>
      </c>
      <c r="Q17" s="65"/>
      <c r="R17" s="65"/>
      <c r="S17" s="65"/>
      <c r="T17" s="85"/>
      <c r="U17" s="85"/>
      <c r="V17" s="85"/>
      <c r="W17" s="85"/>
      <c r="X17" s="85"/>
    </row>
    <row r="18" spans="1:45" ht="13">
      <c r="A18" s="75"/>
      <c r="B18" s="18"/>
      <c r="C18" s="20"/>
      <c r="D18" s="18"/>
      <c r="E18" s="18"/>
      <c r="F18" s="20"/>
      <c r="G18" s="18"/>
      <c r="H18" s="18"/>
      <c r="I18" s="18"/>
      <c r="J18" s="18"/>
      <c r="K18" s="18"/>
      <c r="L18" s="18"/>
      <c r="M18" s="18"/>
      <c r="N18" s="20" t="s">
        <v>66</v>
      </c>
      <c r="O18" s="20" t="s">
        <v>67</v>
      </c>
      <c r="P18" s="20" t="s">
        <v>68</v>
      </c>
      <c r="Q18" s="65"/>
      <c r="R18" s="65"/>
      <c r="S18" s="65"/>
      <c r="T18" s="85"/>
      <c r="U18" s="85"/>
      <c r="V18" s="85"/>
      <c r="W18" s="85"/>
      <c r="X18" s="85"/>
    </row>
    <row r="19" spans="1:45">
      <c r="A19" s="73"/>
      <c r="B19" s="23">
        <v>1</v>
      </c>
      <c r="C19" s="23">
        <v>2</v>
      </c>
      <c r="D19" s="23" t="s">
        <v>69</v>
      </c>
      <c r="E19" s="23">
        <v>4</v>
      </c>
      <c r="F19" s="23">
        <v>5</v>
      </c>
      <c r="G19" s="23" t="s">
        <v>70</v>
      </c>
      <c r="H19" s="23">
        <v>7</v>
      </c>
      <c r="I19" s="23" t="s">
        <v>71</v>
      </c>
      <c r="J19" s="23">
        <v>9</v>
      </c>
      <c r="K19" s="23">
        <v>10</v>
      </c>
      <c r="L19" s="23" t="s">
        <v>72</v>
      </c>
      <c r="M19" s="23" t="s">
        <v>73</v>
      </c>
      <c r="N19" s="21"/>
      <c r="O19" s="21"/>
      <c r="P19" s="61" t="s">
        <v>81</v>
      </c>
      <c r="Q19" s="65"/>
      <c r="R19" s="65"/>
      <c r="S19" s="65"/>
      <c r="T19" s="85"/>
    </row>
    <row r="20" spans="1:45" ht="13">
      <c r="A20" s="76"/>
      <c r="B20" s="24" t="s">
        <v>74</v>
      </c>
      <c r="C20" s="25"/>
      <c r="D20" s="25"/>
      <c r="E20" s="26"/>
      <c r="F20" s="26"/>
      <c r="G20" s="27"/>
      <c r="H20" s="27"/>
      <c r="I20" s="27"/>
      <c r="J20" s="25" t="s">
        <v>2</v>
      </c>
      <c r="K20" s="27"/>
      <c r="L20" s="27"/>
      <c r="M20" s="27"/>
      <c r="N20" s="28" t="s">
        <v>75</v>
      </c>
      <c r="O20" s="29" t="s">
        <v>76</v>
      </c>
      <c r="P20" s="28" t="s">
        <v>77</v>
      </c>
      <c r="Q20" s="65"/>
      <c r="R20" s="65"/>
      <c r="S20" s="65"/>
      <c r="T20" s="69"/>
      <c r="U20" s="69"/>
      <c r="V20" s="69"/>
      <c r="W20" s="69"/>
      <c r="X20" s="69"/>
      <c r="Y20" s="84"/>
      <c r="Z20" s="70"/>
      <c r="AA20" s="69"/>
      <c r="AB20" s="69"/>
      <c r="AC20" s="69"/>
      <c r="AD20" s="69"/>
      <c r="AE20" s="69"/>
      <c r="AF20" s="84"/>
      <c r="AG20" s="70"/>
      <c r="AH20" s="69"/>
      <c r="AI20" s="69"/>
      <c r="AJ20" s="69"/>
      <c r="AK20" s="69"/>
      <c r="AL20" s="69"/>
      <c r="AM20" s="84"/>
      <c r="AN20" s="70"/>
      <c r="AO20" s="69"/>
      <c r="AP20" s="69"/>
      <c r="AQ20" s="69"/>
      <c r="AR20" s="69"/>
      <c r="AS20" s="69"/>
    </row>
    <row r="21" spans="1:45" ht="13">
      <c r="A21" s="58" t="s">
        <v>78</v>
      </c>
      <c r="B21" s="48"/>
      <c r="C21" s="32"/>
      <c r="D21" s="30"/>
      <c r="E21" s="30"/>
      <c r="F21" s="30"/>
      <c r="G21" s="30"/>
      <c r="H21" s="30"/>
      <c r="I21" s="30"/>
      <c r="J21" s="30"/>
      <c r="K21" s="31"/>
      <c r="L21" s="30"/>
      <c r="M21" s="30"/>
      <c r="N21" s="33"/>
      <c r="O21" s="34"/>
      <c r="P21" s="34"/>
      <c r="T21" s="71"/>
      <c r="U21" s="71"/>
      <c r="V21" s="71"/>
      <c r="W21" s="71"/>
      <c r="X21" s="71"/>
      <c r="Y21" s="84"/>
      <c r="Z21" s="72"/>
      <c r="AF21" s="84"/>
      <c r="AG21" s="72"/>
      <c r="AM21" s="84"/>
      <c r="AN21" s="72"/>
    </row>
    <row r="22" spans="1:45">
      <c r="A22" s="50">
        <v>44566</v>
      </c>
      <c r="B22" s="35">
        <v>37.815969106666657</v>
      </c>
      <c r="C22" s="37">
        <v>46.172738851612891</v>
      </c>
      <c r="D22" s="35">
        <f>B22+C22</f>
        <v>83.988707958279548</v>
      </c>
      <c r="E22" s="35">
        <v>71.285399999999996</v>
      </c>
      <c r="F22" s="35">
        <v>14.996499032258063</v>
      </c>
      <c r="G22" s="35">
        <f>IF(D22="","",SUM(D22+E22+F22))</f>
        <v>170.27060699053763</v>
      </c>
      <c r="H22" s="35">
        <v>4.8458723499999996</v>
      </c>
      <c r="I22" s="35">
        <f>IF(G22="","",SUM(G22-H22))</f>
        <v>165.42473464053762</v>
      </c>
      <c r="J22" s="35">
        <v>108.08157540000001</v>
      </c>
      <c r="K22" s="36">
        <v>78.267477999999983</v>
      </c>
      <c r="L22" s="35">
        <f>J22-K22</f>
        <v>29.814097400000023</v>
      </c>
      <c r="M22" s="35">
        <f>I22+L22</f>
        <v>195.23883204053766</v>
      </c>
      <c r="N22" s="38">
        <v>4</v>
      </c>
      <c r="O22" s="40">
        <v>1321.92</v>
      </c>
      <c r="P22" s="39">
        <f>O22/R22</f>
        <v>1.6861224489795918</v>
      </c>
      <c r="R22" s="1">
        <v>784</v>
      </c>
      <c r="T22" s="71"/>
      <c r="U22" s="65"/>
      <c r="V22" s="65"/>
      <c r="W22" s="65"/>
      <c r="X22" s="65"/>
    </row>
    <row r="23" spans="1:45">
      <c r="A23" s="50">
        <f>A22+7</f>
        <v>44573</v>
      </c>
      <c r="B23" s="35">
        <v>46.581961216666656</v>
      </c>
      <c r="C23" s="37">
        <v>64.616924001612901</v>
      </c>
      <c r="D23" s="35">
        <f>B23+C23</f>
        <v>111.19888521827956</v>
      </c>
      <c r="E23" s="35">
        <v>71.318399999999997</v>
      </c>
      <c r="F23" s="35">
        <v>14.995801032258063</v>
      </c>
      <c r="G23" s="35">
        <f>IF(D23="","",SUM(D23+E23+F23))</f>
        <v>197.51308625053761</v>
      </c>
      <c r="H23" s="35">
        <v>4.6596551000000002</v>
      </c>
      <c r="I23" s="35">
        <f>IF(G23="","",SUM(G23-H23))</f>
        <v>192.8534311505376</v>
      </c>
      <c r="J23" s="35">
        <v>89.258921700000002</v>
      </c>
      <c r="K23" s="36">
        <v>45.995977000000003</v>
      </c>
      <c r="L23" s="35">
        <f>J23-K23</f>
        <v>43.262944699999998</v>
      </c>
      <c r="M23" s="35">
        <f t="shared" ref="M23:M52" si="0">I23+L23</f>
        <v>236.11637585053759</v>
      </c>
      <c r="N23" s="38">
        <v>-0.3</v>
      </c>
      <c r="O23" s="100">
        <v>954.43100000000004</v>
      </c>
      <c r="P23" s="39">
        <f t="shared" ref="P23:P52" si="1">O23/R23</f>
        <v>1.2173864795918368</v>
      </c>
      <c r="R23" s="1">
        <v>784</v>
      </c>
      <c r="T23" s="71"/>
      <c r="U23" s="65"/>
      <c r="V23" s="65"/>
      <c r="W23" s="65"/>
      <c r="X23" s="65"/>
    </row>
    <row r="24" spans="1:45">
      <c r="A24" s="50">
        <f>A23+7</f>
        <v>44580</v>
      </c>
      <c r="B24" s="35">
        <v>26.872702396666671</v>
      </c>
      <c r="C24" s="37">
        <v>78.87384812161288</v>
      </c>
      <c r="D24" s="35">
        <f>B24+C24</f>
        <v>105.74655051827955</v>
      </c>
      <c r="E24" s="35">
        <v>71.06410000000001</v>
      </c>
      <c r="F24" s="35">
        <v>14.917315032258061</v>
      </c>
      <c r="G24" s="35">
        <f>IF(D24="","",SUM(D24+E24+F24))</f>
        <v>191.72796555053762</v>
      </c>
      <c r="H24" s="35">
        <v>2.11790463</v>
      </c>
      <c r="I24" s="35">
        <f>IF(G24="","",SUM(G24-H24))</f>
        <v>189.61006092053762</v>
      </c>
      <c r="J24" s="35">
        <v>106.69553300000001</v>
      </c>
      <c r="K24" s="36">
        <v>79.565150000000003</v>
      </c>
      <c r="L24" s="35">
        <f>J24-K24</f>
        <v>27.130383000000009</v>
      </c>
      <c r="M24" s="35">
        <f t="shared" si="0"/>
        <v>216.74044392053764</v>
      </c>
      <c r="N24" s="38">
        <v>2</v>
      </c>
      <c r="O24" s="40">
        <v>658.755</v>
      </c>
      <c r="P24" s="39">
        <f t="shared" si="1"/>
        <v>0.84024872448979593</v>
      </c>
      <c r="R24" s="1">
        <v>784</v>
      </c>
      <c r="T24" s="71"/>
      <c r="U24" s="71"/>
      <c r="V24" s="71"/>
      <c r="W24" s="71"/>
      <c r="X24" s="71"/>
    </row>
    <row r="25" spans="1:45">
      <c r="A25" s="50">
        <f>A24+7</f>
        <v>44587</v>
      </c>
      <c r="B25" s="35">
        <v>24.662758596666666</v>
      </c>
      <c r="C25" s="37">
        <v>103.36778272161288</v>
      </c>
      <c r="D25" s="35">
        <f>B25+C25</f>
        <v>128.03054131827955</v>
      </c>
      <c r="E25" s="35">
        <v>71.126499999999993</v>
      </c>
      <c r="F25" s="35">
        <v>14.997806032258064</v>
      </c>
      <c r="G25" s="35">
        <f>IF(D25="","",SUM(D25+E25+F25))</f>
        <v>214.15484735053761</v>
      </c>
      <c r="H25" s="35">
        <v>0.22683708</v>
      </c>
      <c r="I25" s="35">
        <f>IF(G25="","",SUM(G25-H25))</f>
        <v>213.92801027053761</v>
      </c>
      <c r="J25" s="35">
        <v>89.245058999999998</v>
      </c>
      <c r="K25" s="36">
        <v>88.425498000000019</v>
      </c>
      <c r="L25" s="35">
        <f>J25-K25</f>
        <v>0.81956099999997889</v>
      </c>
      <c r="M25" s="35">
        <f t="shared" si="0"/>
        <v>214.74757127053761</v>
      </c>
      <c r="N25" s="38">
        <v>-0.29166666666666669</v>
      </c>
      <c r="O25" s="40">
        <v>607.447</v>
      </c>
      <c r="P25" s="39">
        <f t="shared" si="1"/>
        <v>0.77480484693877549</v>
      </c>
      <c r="R25" s="1">
        <v>784</v>
      </c>
    </row>
    <row r="26" spans="1:45">
      <c r="A26" s="59"/>
      <c r="B26" s="59"/>
      <c r="C26" s="89"/>
      <c r="D26" s="35"/>
      <c r="E26" s="59"/>
      <c r="F26" s="59"/>
      <c r="G26" s="35"/>
      <c r="H26" s="59"/>
      <c r="I26" s="35"/>
      <c r="J26" s="59"/>
      <c r="L26" s="35"/>
      <c r="M26" s="35"/>
      <c r="N26" s="59"/>
      <c r="O26" s="59"/>
      <c r="P26" s="39"/>
      <c r="S26" s="90"/>
    </row>
    <row r="27" spans="1:45">
      <c r="A27" s="50">
        <f>A25+7</f>
        <v>44594</v>
      </c>
      <c r="B27" s="35">
        <v>24.45221311735791</v>
      </c>
      <c r="C27" s="37">
        <v>46.560549008571421</v>
      </c>
      <c r="D27" s="35">
        <f t="shared" ref="D27:D52" si="2">B27+C27</f>
        <v>71.012762125929328</v>
      </c>
      <c r="E27" s="35">
        <v>70.892899999999997</v>
      </c>
      <c r="F27" s="35">
        <v>17.248559</v>
      </c>
      <c r="G27" s="35">
        <f t="shared" ref="G27:G52" si="3">IF(D27="","",SUM(D27+E27+F27))</f>
        <v>159.15422112592933</v>
      </c>
      <c r="H27" s="35">
        <v>4.3183330000000009</v>
      </c>
      <c r="I27" s="35">
        <f t="shared" ref="I27:I52" si="4">IF(G27="","",SUM(G27-H27))</f>
        <v>154.83588812592933</v>
      </c>
      <c r="J27" s="35">
        <v>118.04340099999997</v>
      </c>
      <c r="K27" s="36">
        <v>54.326342000000004</v>
      </c>
      <c r="L27" s="35">
        <f t="shared" ref="L27:L52" si="5">J27-K27</f>
        <v>63.717058999999971</v>
      </c>
      <c r="M27" s="35">
        <f t="shared" si="0"/>
        <v>218.55294712592931</v>
      </c>
      <c r="N27" s="38">
        <v>5</v>
      </c>
      <c r="O27" s="40">
        <v>629.12099999999998</v>
      </c>
      <c r="P27" s="39">
        <f t="shared" si="1"/>
        <v>0.7700379436964504</v>
      </c>
      <c r="R27" s="77">
        <v>817</v>
      </c>
    </row>
    <row r="28" spans="1:45">
      <c r="A28" s="50">
        <f>A27+7</f>
        <v>44601</v>
      </c>
      <c r="B28" s="35">
        <v>28.151524307357914</v>
      </c>
      <c r="C28" s="37">
        <v>59.819275888571426</v>
      </c>
      <c r="D28" s="35">
        <f t="shared" si="2"/>
        <v>87.970800195929343</v>
      </c>
      <c r="E28" s="35">
        <v>71.084199999999996</v>
      </c>
      <c r="F28" s="35">
        <v>17.099257000000001</v>
      </c>
      <c r="G28" s="35">
        <f t="shared" si="3"/>
        <v>176.15425719592932</v>
      </c>
      <c r="H28" s="35">
        <v>3.2540114000000004</v>
      </c>
      <c r="I28" s="35">
        <f t="shared" si="4"/>
        <v>172.90024579592932</v>
      </c>
      <c r="J28" s="35">
        <v>110.13584100000001</v>
      </c>
      <c r="K28" s="36">
        <v>77.659318000000013</v>
      </c>
      <c r="L28" s="35">
        <f t="shared" si="5"/>
        <v>32.476523</v>
      </c>
      <c r="M28" s="35">
        <f t="shared" si="0"/>
        <v>205.37676879592931</v>
      </c>
      <c r="N28" s="38">
        <v>4</v>
      </c>
      <c r="O28" s="101">
        <v>751.54899999999998</v>
      </c>
      <c r="P28" s="39">
        <f t="shared" si="1"/>
        <v>0.91988861689106483</v>
      </c>
      <c r="R28" s="1">
        <v>817</v>
      </c>
      <c r="Y28" s="85"/>
    </row>
    <row r="29" spans="1:45">
      <c r="A29" s="50">
        <f>A28+7</f>
        <v>44608</v>
      </c>
      <c r="B29" s="35">
        <v>27.46411627735792</v>
      </c>
      <c r="C29" s="37">
        <v>53.133046698571427</v>
      </c>
      <c r="D29" s="35">
        <f t="shared" si="2"/>
        <v>80.597162975929351</v>
      </c>
      <c r="E29" s="35">
        <v>70.895300000000006</v>
      </c>
      <c r="F29" s="35">
        <v>17.283823999999999</v>
      </c>
      <c r="G29" s="35">
        <f t="shared" si="3"/>
        <v>168.77628697592937</v>
      </c>
      <c r="H29" s="35">
        <v>1.0446645800000001</v>
      </c>
      <c r="I29" s="35">
        <f t="shared" si="4"/>
        <v>167.73162239592938</v>
      </c>
      <c r="J29" s="35">
        <v>147.25659999999996</v>
      </c>
      <c r="K29" s="36">
        <v>101.814846</v>
      </c>
      <c r="L29" s="35">
        <f t="shared" si="5"/>
        <v>45.44175399999996</v>
      </c>
      <c r="M29" s="35">
        <f t="shared" si="0"/>
        <v>213.17337639592932</v>
      </c>
      <c r="N29" s="38">
        <v>5</v>
      </c>
      <c r="O29" s="40">
        <v>724.13800000000003</v>
      </c>
      <c r="P29" s="39">
        <f t="shared" si="1"/>
        <v>0.88633782129742966</v>
      </c>
      <c r="R29" s="1">
        <v>817</v>
      </c>
      <c r="Y29" s="85"/>
    </row>
    <row r="30" spans="1:45">
      <c r="A30" s="50">
        <f>A29+7</f>
        <v>44615</v>
      </c>
      <c r="B30" s="35">
        <v>31.804272167357919</v>
      </c>
      <c r="C30" s="37">
        <v>51.001064018571419</v>
      </c>
      <c r="D30" s="35">
        <f t="shared" si="2"/>
        <v>82.805336185929335</v>
      </c>
      <c r="E30" s="35">
        <v>70.527100000000004</v>
      </c>
      <c r="F30" s="35">
        <v>17.388672</v>
      </c>
      <c r="G30" s="35">
        <f t="shared" si="3"/>
        <v>170.72110818592932</v>
      </c>
      <c r="H30" s="35">
        <v>2.4395905499999997</v>
      </c>
      <c r="I30" s="35">
        <f t="shared" si="4"/>
        <v>168.28151763592933</v>
      </c>
      <c r="J30" s="35">
        <v>117.79037600000002</v>
      </c>
      <c r="K30" s="36">
        <v>88.039315999999985</v>
      </c>
      <c r="L30" s="35">
        <f t="shared" si="5"/>
        <v>29.751060000000038</v>
      </c>
      <c r="M30" s="35">
        <f t="shared" si="0"/>
        <v>198.03257763592939</v>
      </c>
      <c r="N30" s="38">
        <v>7</v>
      </c>
      <c r="O30" s="40">
        <v>980.06399999999996</v>
      </c>
      <c r="P30" s="39">
        <f t="shared" si="1"/>
        <v>1.1995887392900857</v>
      </c>
      <c r="R30" s="1">
        <v>817</v>
      </c>
      <c r="T30" s="65"/>
      <c r="U30" s="65"/>
      <c r="V30" s="65"/>
      <c r="W30" s="65"/>
      <c r="X30" s="65"/>
    </row>
    <row r="31" spans="1:45">
      <c r="A31" s="59"/>
      <c r="B31" s="35"/>
      <c r="C31" s="37"/>
      <c r="D31" s="35"/>
      <c r="E31" s="35"/>
      <c r="F31" s="35"/>
      <c r="G31" s="35"/>
      <c r="H31" s="35"/>
      <c r="I31" s="35"/>
      <c r="J31" s="35"/>
      <c r="K31" s="36"/>
      <c r="L31" s="35"/>
      <c r="M31" s="35"/>
      <c r="N31" s="38"/>
      <c r="O31" s="40"/>
      <c r="P31" s="39"/>
      <c r="T31" s="65"/>
      <c r="U31" s="65"/>
      <c r="V31" s="65"/>
      <c r="W31" s="65"/>
      <c r="X31" s="65"/>
    </row>
    <row r="32" spans="1:45" ht="12.65" customHeight="1">
      <c r="A32" s="50">
        <f>A30+7</f>
        <v>44622</v>
      </c>
      <c r="B32" s="35">
        <v>25.001760517419349</v>
      </c>
      <c r="C32" s="37">
        <v>58.616461029999996</v>
      </c>
      <c r="D32" s="35">
        <f t="shared" si="2"/>
        <v>83.618221547419353</v>
      </c>
      <c r="E32" s="35">
        <v>71.037300000000002</v>
      </c>
      <c r="F32" s="35">
        <v>19.448220354838707</v>
      </c>
      <c r="G32" s="35">
        <f t="shared" si="3"/>
        <v>174.10374190225807</v>
      </c>
      <c r="H32" s="35">
        <v>1.2188482253000001</v>
      </c>
      <c r="I32" s="35">
        <f t="shared" si="4"/>
        <v>172.88489367695806</v>
      </c>
      <c r="J32" s="35">
        <v>85.015905999999958</v>
      </c>
      <c r="K32" s="36">
        <v>61.032415999999998</v>
      </c>
      <c r="L32" s="35">
        <f t="shared" si="5"/>
        <v>23.983489999999961</v>
      </c>
      <c r="M32" s="35">
        <f t="shared" si="0"/>
        <v>196.86838367695802</v>
      </c>
      <c r="N32" s="38">
        <v>4</v>
      </c>
      <c r="O32" s="40">
        <v>681.28700000000003</v>
      </c>
      <c r="P32" s="39">
        <f t="shared" si="1"/>
        <v>0.77772488584474886</v>
      </c>
      <c r="R32" s="1">
        <v>876</v>
      </c>
    </row>
    <row r="33" spans="1:20">
      <c r="A33" s="50">
        <f>A32+7</f>
        <v>44629</v>
      </c>
      <c r="B33" s="35">
        <v>22.695655562419347</v>
      </c>
      <c r="C33" s="37">
        <v>38.597355979999996</v>
      </c>
      <c r="D33" s="35">
        <f t="shared" si="2"/>
        <v>61.293011542419343</v>
      </c>
      <c r="E33" s="35">
        <v>71.013600000000011</v>
      </c>
      <c r="F33" s="35">
        <v>17.92722435483871</v>
      </c>
      <c r="G33" s="35">
        <f t="shared" si="3"/>
        <v>150.23383589725805</v>
      </c>
      <c r="H33" s="35">
        <v>2.9415431999999999</v>
      </c>
      <c r="I33" s="35">
        <f t="shared" si="4"/>
        <v>147.29229269725803</v>
      </c>
      <c r="J33" s="35">
        <v>129.23102699999998</v>
      </c>
      <c r="K33" s="36">
        <v>69.251521999999994</v>
      </c>
      <c r="L33" s="35">
        <f t="shared" si="5"/>
        <v>59.979504999999989</v>
      </c>
      <c r="M33" s="35">
        <f t="shared" si="0"/>
        <v>207.27179769725802</v>
      </c>
      <c r="N33" s="38">
        <v>4</v>
      </c>
      <c r="O33" s="40">
        <v>518.31200000000001</v>
      </c>
      <c r="P33" s="39">
        <f t="shared" si="1"/>
        <v>0.59168036529680368</v>
      </c>
      <c r="R33" s="1">
        <v>876</v>
      </c>
    </row>
    <row r="34" spans="1:20">
      <c r="A34" s="50">
        <f>A33+7</f>
        <v>44636</v>
      </c>
      <c r="B34" s="35">
        <v>25.555038367419346</v>
      </c>
      <c r="C34" s="37">
        <v>60.004078840000012</v>
      </c>
      <c r="D34" s="35">
        <f t="shared" si="2"/>
        <v>85.559117207419362</v>
      </c>
      <c r="E34" s="35">
        <v>70.758200000000002</v>
      </c>
      <c r="F34" s="35">
        <v>19.42408235483871</v>
      </c>
      <c r="G34" s="35">
        <f t="shared" si="3"/>
        <v>175.74139956225807</v>
      </c>
      <c r="H34" s="35">
        <v>1.56875583</v>
      </c>
      <c r="I34" s="35">
        <f t="shared" si="4"/>
        <v>174.17264373225808</v>
      </c>
      <c r="J34" s="35">
        <v>99.053163999999995</v>
      </c>
      <c r="K34" s="36">
        <v>80.252760999999978</v>
      </c>
      <c r="L34" s="35">
        <f t="shared" si="5"/>
        <v>18.800403000000017</v>
      </c>
      <c r="M34" s="35">
        <f t="shared" si="0"/>
        <v>192.9730467322581</v>
      </c>
      <c r="N34" s="38">
        <v>9</v>
      </c>
      <c r="O34" s="40">
        <v>507.64299999999997</v>
      </c>
      <c r="P34" s="39">
        <f t="shared" si="1"/>
        <v>0.57950114155251142</v>
      </c>
      <c r="R34" s="1">
        <v>876</v>
      </c>
    </row>
    <row r="35" spans="1:20">
      <c r="A35" s="50">
        <f>A34+7</f>
        <v>44643</v>
      </c>
      <c r="B35" s="35">
        <v>24.971457197419355</v>
      </c>
      <c r="C35" s="37">
        <v>49.698948360000003</v>
      </c>
      <c r="D35" s="35">
        <f t="shared" si="2"/>
        <v>74.670405557419357</v>
      </c>
      <c r="E35" s="35">
        <v>70.849299999999999</v>
      </c>
      <c r="F35" s="35">
        <v>19.560215354838704</v>
      </c>
      <c r="G35" s="35">
        <f t="shared" si="3"/>
        <v>165.07992091225805</v>
      </c>
      <c r="H35" s="35">
        <v>2.3175815499999999</v>
      </c>
      <c r="I35" s="35">
        <f t="shared" si="4"/>
        <v>162.76233936225805</v>
      </c>
      <c r="J35" s="35">
        <v>100.18989799999999</v>
      </c>
      <c r="K35" s="36">
        <v>68.891216999999997</v>
      </c>
      <c r="L35" s="35">
        <f t="shared" si="5"/>
        <v>31.298680999999988</v>
      </c>
      <c r="M35" s="35">
        <f t="shared" si="0"/>
        <v>194.06102036225803</v>
      </c>
      <c r="N35" s="38">
        <v>9</v>
      </c>
      <c r="O35" s="40">
        <v>495.745</v>
      </c>
      <c r="P35" s="39">
        <f t="shared" si="1"/>
        <v>0.56591894977168955</v>
      </c>
      <c r="R35" s="1">
        <v>876</v>
      </c>
    </row>
    <row r="36" spans="1:20">
      <c r="A36" s="50">
        <f>A35+7</f>
        <v>44650</v>
      </c>
      <c r="B36" s="35">
        <v>29.999183927419349</v>
      </c>
      <c r="C36" s="37">
        <v>76.234715000000008</v>
      </c>
      <c r="D36" s="35">
        <f t="shared" si="2"/>
        <v>106.23389892741936</v>
      </c>
      <c r="E36" s="35">
        <v>70.6417</v>
      </c>
      <c r="F36" s="35">
        <v>19.676139354838703</v>
      </c>
      <c r="G36" s="35">
        <f t="shared" si="3"/>
        <v>196.55173828225807</v>
      </c>
      <c r="H36" s="35">
        <v>2.3150074999999997</v>
      </c>
      <c r="I36" s="35">
        <f t="shared" si="4"/>
        <v>194.23673078225806</v>
      </c>
      <c r="J36" s="35">
        <v>80.183949000000027</v>
      </c>
      <c r="K36" s="36">
        <v>83.064460000000011</v>
      </c>
      <c r="L36" s="35">
        <f t="shared" si="5"/>
        <v>-2.8805109999999843</v>
      </c>
      <c r="M36" s="35">
        <f t="shared" si="0"/>
        <v>191.35621978225808</v>
      </c>
      <c r="N36" s="38">
        <v>7</v>
      </c>
      <c r="O36" s="40">
        <v>526.80999999999995</v>
      </c>
      <c r="P36" s="39">
        <f t="shared" si="1"/>
        <v>0.60138127853881274</v>
      </c>
      <c r="R36" s="1">
        <v>876</v>
      </c>
    </row>
    <row r="37" spans="1:20">
      <c r="A37" s="59"/>
      <c r="B37" s="35"/>
      <c r="C37" s="37"/>
      <c r="D37" s="35"/>
      <c r="E37" s="35"/>
      <c r="F37" s="35"/>
      <c r="G37" s="35"/>
      <c r="H37" s="35"/>
      <c r="I37" s="35"/>
      <c r="J37" s="54"/>
      <c r="K37" s="55"/>
      <c r="L37" s="35"/>
      <c r="M37" s="35"/>
      <c r="N37" s="38"/>
      <c r="O37" s="40"/>
      <c r="P37" s="39"/>
      <c r="R37" s="77"/>
    </row>
    <row r="38" spans="1:20" ht="12.65" customHeight="1">
      <c r="A38" s="50">
        <f>A36+7</f>
        <v>44657</v>
      </c>
      <c r="B38" s="35">
        <v>31.323174416989247</v>
      </c>
      <c r="C38" s="37">
        <v>43.065841946666666</v>
      </c>
      <c r="D38" s="35">
        <f t="shared" si="2"/>
        <v>74.389016363655912</v>
      </c>
      <c r="E38" s="35">
        <v>70.665199999999999</v>
      </c>
      <c r="F38" s="35">
        <v>21.809510795698923</v>
      </c>
      <c r="G38" s="35">
        <f t="shared" si="3"/>
        <v>166.86372715935482</v>
      </c>
      <c r="H38" s="35">
        <v>4.3581036000000006</v>
      </c>
      <c r="I38" s="35">
        <f t="shared" si="4"/>
        <v>162.50562355935483</v>
      </c>
      <c r="J38" s="54">
        <v>84.36019499999999</v>
      </c>
      <c r="K38" s="55">
        <v>55.300810999999996</v>
      </c>
      <c r="L38" s="35">
        <f t="shared" si="5"/>
        <v>29.059383999999994</v>
      </c>
      <c r="M38" s="35">
        <f t="shared" si="0"/>
        <v>191.56500755935483</v>
      </c>
      <c r="N38" s="38">
        <v>9</v>
      </c>
      <c r="O38" s="40">
        <v>666.70299999999997</v>
      </c>
      <c r="P38" s="39">
        <f t="shared" si="1"/>
        <v>0.64353571428571421</v>
      </c>
      <c r="R38" s="77">
        <v>1036</v>
      </c>
    </row>
    <row r="39" spans="1:20">
      <c r="A39" s="50">
        <f>A38+7</f>
        <v>44664</v>
      </c>
      <c r="B39" s="35">
        <v>38.811175776989266</v>
      </c>
      <c r="C39" s="37">
        <v>56.112743036666672</v>
      </c>
      <c r="D39" s="35">
        <f t="shared" si="2"/>
        <v>94.923918813655945</v>
      </c>
      <c r="E39" s="35">
        <v>70.515500000000003</v>
      </c>
      <c r="F39" s="35">
        <v>20.611545795698923</v>
      </c>
      <c r="G39" s="35">
        <f t="shared" si="3"/>
        <v>186.05096460935488</v>
      </c>
      <c r="H39" s="35">
        <v>1.4669708299999999</v>
      </c>
      <c r="I39" s="35">
        <f t="shared" si="4"/>
        <v>184.58399377935487</v>
      </c>
      <c r="J39" s="54">
        <v>87.615549999999999</v>
      </c>
      <c r="K39" s="55">
        <v>102.01588599999999</v>
      </c>
      <c r="L39" s="35">
        <f t="shared" si="5"/>
        <v>-14.400335999999996</v>
      </c>
      <c r="M39" s="35">
        <f t="shared" si="0"/>
        <v>170.18365777935486</v>
      </c>
      <c r="N39" s="38">
        <v>14</v>
      </c>
      <c r="O39" s="40">
        <v>897.13900000000001</v>
      </c>
      <c r="P39" s="39">
        <f t="shared" si="1"/>
        <v>0.86596428571428574</v>
      </c>
      <c r="R39" s="1">
        <v>1036</v>
      </c>
    </row>
    <row r="40" spans="1:20">
      <c r="A40" s="50">
        <f>A39+7</f>
        <v>44671</v>
      </c>
      <c r="B40" s="35">
        <v>41.273590376989254</v>
      </c>
      <c r="C40" s="37">
        <v>41.479668766666677</v>
      </c>
      <c r="D40" s="35">
        <f t="shared" si="2"/>
        <v>82.753259143655924</v>
      </c>
      <c r="E40" s="35">
        <v>70.651399999999995</v>
      </c>
      <c r="F40" s="35">
        <v>20.458772795698927</v>
      </c>
      <c r="G40" s="35">
        <f t="shared" si="3"/>
        <v>173.86343193935485</v>
      </c>
      <c r="H40" s="35">
        <v>2.0460485800000003</v>
      </c>
      <c r="I40" s="35">
        <f t="shared" si="4"/>
        <v>171.81738335935486</v>
      </c>
      <c r="J40" s="54">
        <v>76.240725000000012</v>
      </c>
      <c r="K40" s="55">
        <v>88.790114999999986</v>
      </c>
      <c r="L40" s="35">
        <f t="shared" si="5"/>
        <v>-12.549389999999974</v>
      </c>
      <c r="M40" s="35">
        <f t="shared" si="0"/>
        <v>159.26799335935488</v>
      </c>
      <c r="N40" s="38">
        <v>11</v>
      </c>
      <c r="O40" s="40">
        <v>734.98299999999995</v>
      </c>
      <c r="P40" s="39">
        <f t="shared" si="1"/>
        <v>0.7094430501930501</v>
      </c>
      <c r="R40" s="1">
        <v>1036</v>
      </c>
    </row>
    <row r="41" spans="1:20">
      <c r="A41" s="50">
        <f>A40+7</f>
        <v>44678</v>
      </c>
      <c r="B41" s="35">
        <v>43.185376666989256</v>
      </c>
      <c r="C41" s="37">
        <v>43.246120376666667</v>
      </c>
      <c r="D41" s="35">
        <f t="shared" si="2"/>
        <v>86.431497043655924</v>
      </c>
      <c r="E41" s="35">
        <v>70.238699999999994</v>
      </c>
      <c r="F41" s="35">
        <v>20.801080795698923</v>
      </c>
      <c r="G41" s="35">
        <f t="shared" si="3"/>
        <v>177.47127783935485</v>
      </c>
      <c r="H41" s="35">
        <v>8.844978600000001</v>
      </c>
      <c r="I41" s="35">
        <f t="shared" si="4"/>
        <v>168.62629923935486</v>
      </c>
      <c r="J41" s="54">
        <v>81.630510000000001</v>
      </c>
      <c r="K41" s="55">
        <v>82.947867999999985</v>
      </c>
      <c r="L41" s="35">
        <f t="shared" si="5"/>
        <v>-1.3173579999999845</v>
      </c>
      <c r="M41" s="35">
        <f t="shared" si="0"/>
        <v>167.30894123935488</v>
      </c>
      <c r="N41" s="38">
        <v>11</v>
      </c>
      <c r="O41" s="40">
        <v>985.30499999999995</v>
      </c>
      <c r="P41" s="39">
        <f t="shared" si="1"/>
        <v>0.95106660231660223</v>
      </c>
      <c r="R41" s="1">
        <v>1036</v>
      </c>
    </row>
    <row r="42" spans="1:20">
      <c r="A42" s="59"/>
      <c r="B42" s="59"/>
      <c r="C42" s="89"/>
      <c r="D42" s="35"/>
      <c r="E42" s="59"/>
      <c r="F42" s="59"/>
      <c r="G42" s="35"/>
      <c r="H42" s="35"/>
      <c r="I42" s="35"/>
      <c r="J42" s="59"/>
      <c r="L42" s="35"/>
      <c r="M42" s="35"/>
      <c r="N42" s="59"/>
      <c r="O42" s="40"/>
      <c r="P42" s="39"/>
    </row>
    <row r="43" spans="1:20">
      <c r="A43" s="50">
        <f>A41+7</f>
        <v>44685</v>
      </c>
      <c r="B43" s="35">
        <v>46.302555424408602</v>
      </c>
      <c r="C43" s="37">
        <v>61.042863476129028</v>
      </c>
      <c r="D43" s="35">
        <f t="shared" si="2"/>
        <v>107.34541890053762</v>
      </c>
      <c r="E43" s="35">
        <v>61.717500000000001</v>
      </c>
      <c r="F43" s="35">
        <v>21.985745677419359</v>
      </c>
      <c r="G43" s="35">
        <f t="shared" si="3"/>
        <v>191.04866457795697</v>
      </c>
      <c r="H43" s="35">
        <v>0.93112647999999998</v>
      </c>
      <c r="I43" s="35">
        <f t="shared" si="4"/>
        <v>190.11753809795698</v>
      </c>
      <c r="J43" s="54">
        <v>59.816894199999986</v>
      </c>
      <c r="K43" s="55">
        <v>76.773827999999995</v>
      </c>
      <c r="L43" s="35">
        <f t="shared" si="5"/>
        <v>-16.956933800000009</v>
      </c>
      <c r="M43" s="35">
        <f t="shared" si="0"/>
        <v>173.16060429795698</v>
      </c>
      <c r="N43" s="38">
        <v>12.816666666666666</v>
      </c>
      <c r="O43" s="40">
        <v>735.10699999999997</v>
      </c>
      <c r="P43" s="39">
        <f t="shared" si="1"/>
        <v>0.58808559999999999</v>
      </c>
      <c r="R43" s="1">
        <v>1250</v>
      </c>
    </row>
    <row r="44" spans="1:20">
      <c r="A44" s="50">
        <f>A43+7</f>
        <v>44692</v>
      </c>
      <c r="B44" s="35">
        <v>54.902617314408594</v>
      </c>
      <c r="C44" s="37">
        <v>36.392016556129036</v>
      </c>
      <c r="D44" s="35">
        <f t="shared" si="2"/>
        <v>91.294633870537638</v>
      </c>
      <c r="E44" s="35">
        <v>61.067900000000002</v>
      </c>
      <c r="F44" s="35">
        <v>22.360491677419358</v>
      </c>
      <c r="G44" s="35">
        <f t="shared" si="3"/>
        <v>174.72302554795701</v>
      </c>
      <c r="H44" s="35">
        <v>3.8297152499999996</v>
      </c>
      <c r="I44" s="35">
        <f t="shared" si="4"/>
        <v>170.89331029795702</v>
      </c>
      <c r="J44" s="54">
        <v>78.157178000000002</v>
      </c>
      <c r="K44" s="55">
        <v>84.661582999999979</v>
      </c>
      <c r="L44" s="35">
        <f t="shared" si="5"/>
        <v>-6.5044049999999771</v>
      </c>
      <c r="M44" s="35">
        <f t="shared" si="0"/>
        <v>164.38890529795702</v>
      </c>
      <c r="N44" s="38">
        <v>19.149999999999999</v>
      </c>
      <c r="O44" s="40">
        <v>805.86300000000006</v>
      </c>
      <c r="P44" s="39">
        <f t="shared" si="1"/>
        <v>0.6446904</v>
      </c>
      <c r="R44" s="1">
        <v>1250</v>
      </c>
    </row>
    <row r="45" spans="1:20">
      <c r="A45" s="50">
        <f>A44+7</f>
        <v>44699</v>
      </c>
      <c r="B45" s="35">
        <v>67.660906644408584</v>
      </c>
      <c r="C45" s="37">
        <v>63.115973136129028</v>
      </c>
      <c r="D45" s="35">
        <f t="shared" si="2"/>
        <v>130.77687978053763</v>
      </c>
      <c r="E45" s="35">
        <v>60.902200000000001</v>
      </c>
      <c r="F45" s="35">
        <v>22.294097677419359</v>
      </c>
      <c r="G45" s="35">
        <f t="shared" si="3"/>
        <v>213.97317745795698</v>
      </c>
      <c r="H45" s="35">
        <v>5.7826533500000004</v>
      </c>
      <c r="I45" s="35">
        <f t="shared" si="4"/>
        <v>208.19052410795697</v>
      </c>
      <c r="J45" s="54">
        <v>57.892635999999989</v>
      </c>
      <c r="K45" s="55">
        <v>115.35049599999999</v>
      </c>
      <c r="L45" s="35">
        <f t="shared" si="5"/>
        <v>-57.457860000000004</v>
      </c>
      <c r="M45" s="35">
        <f t="shared" si="0"/>
        <v>150.73266410795696</v>
      </c>
      <c r="N45" s="38">
        <v>20.575000000000003</v>
      </c>
      <c r="O45" s="40">
        <v>916.48800000000006</v>
      </c>
      <c r="P45" s="39">
        <f t="shared" si="1"/>
        <v>0.73319040000000002</v>
      </c>
      <c r="R45" s="1">
        <v>1250</v>
      </c>
    </row>
    <row r="46" spans="1:20">
      <c r="A46" s="50">
        <f>A45+7</f>
        <v>44706</v>
      </c>
      <c r="B46" s="35">
        <v>72.906087914408573</v>
      </c>
      <c r="C46" s="37">
        <v>53.348746676129039</v>
      </c>
      <c r="D46" s="35">
        <f t="shared" si="2"/>
        <v>126.25483459053761</v>
      </c>
      <c r="E46" s="35">
        <v>37.683999999999997</v>
      </c>
      <c r="F46" s="35">
        <v>22.152072677419358</v>
      </c>
      <c r="G46" s="35">
        <f t="shared" si="3"/>
        <v>186.09090726795699</v>
      </c>
      <c r="H46" s="35">
        <v>10.9049572</v>
      </c>
      <c r="I46" s="35">
        <f t="shared" si="4"/>
        <v>175.18595006795698</v>
      </c>
      <c r="J46" s="54">
        <v>50.087141999999993</v>
      </c>
      <c r="K46" s="55">
        <v>67.153613000000007</v>
      </c>
      <c r="L46" s="35">
        <f t="shared" si="5"/>
        <v>-17.066471000000014</v>
      </c>
      <c r="M46" s="35">
        <f t="shared" si="0"/>
        <v>158.11947906795697</v>
      </c>
      <c r="N46" s="38">
        <v>16.458333333333332</v>
      </c>
      <c r="O46" s="40">
        <v>1119.6849999999999</v>
      </c>
      <c r="P46" s="39">
        <f t="shared" si="1"/>
        <v>0.89574799999999999</v>
      </c>
      <c r="R46" s="1">
        <v>1250</v>
      </c>
    </row>
    <row r="47" spans="1:20">
      <c r="A47" s="59"/>
      <c r="B47" s="59"/>
      <c r="C47" s="89"/>
      <c r="D47" s="59"/>
      <c r="E47" s="59"/>
      <c r="F47" s="59"/>
      <c r="G47" s="59"/>
      <c r="H47" s="59"/>
      <c r="I47" s="35"/>
      <c r="J47" s="59"/>
      <c r="L47" s="59"/>
      <c r="M47" s="59"/>
      <c r="N47" s="59"/>
      <c r="O47" s="59"/>
      <c r="P47" s="59"/>
    </row>
    <row r="48" spans="1:20">
      <c r="A48" s="50">
        <f>A46+7</f>
        <v>44713</v>
      </c>
      <c r="B48" s="35">
        <v>61.143256064480298</v>
      </c>
      <c r="C48" s="37">
        <v>53.764593999999988</v>
      </c>
      <c r="D48" s="35">
        <f t="shared" si="2"/>
        <v>114.90785006448029</v>
      </c>
      <c r="E48" s="35">
        <v>37.664999999999999</v>
      </c>
      <c r="F48" s="35">
        <v>22.454712376344087</v>
      </c>
      <c r="G48" s="35">
        <f t="shared" si="3"/>
        <v>175.02756244082437</v>
      </c>
      <c r="H48" s="35">
        <v>3.3330174299999999</v>
      </c>
      <c r="I48" s="35">
        <f t="shared" si="4"/>
        <v>171.69454501082436</v>
      </c>
      <c r="J48" s="35">
        <v>65.990267999999986</v>
      </c>
      <c r="K48" s="36">
        <v>74.335219099999975</v>
      </c>
      <c r="L48" s="35">
        <f t="shared" si="5"/>
        <v>-8.3449510999999887</v>
      </c>
      <c r="M48" s="35">
        <f t="shared" si="0"/>
        <v>163.34959391082435</v>
      </c>
      <c r="N48" s="38">
        <v>15</v>
      </c>
      <c r="O48" s="40">
        <v>833.17499999999995</v>
      </c>
      <c r="P48" s="39">
        <f t="shared" si="1"/>
        <v>0.55507994670219851</v>
      </c>
      <c r="R48" s="1">
        <v>1501</v>
      </c>
      <c r="T48" s="66"/>
    </row>
    <row r="49" spans="1:23">
      <c r="A49" s="50">
        <f>A48+7</f>
        <v>44720</v>
      </c>
      <c r="B49" s="35">
        <v>70.750247899480271</v>
      </c>
      <c r="C49" s="37">
        <v>54.50287453</v>
      </c>
      <c r="D49" s="35">
        <f t="shared" si="2"/>
        <v>125.25312242948027</v>
      </c>
      <c r="E49" s="35">
        <v>37.637</v>
      </c>
      <c r="F49" s="35">
        <v>22.421767376344086</v>
      </c>
      <c r="G49" s="35">
        <f t="shared" si="3"/>
        <v>185.31188980582436</v>
      </c>
      <c r="H49" s="35">
        <v>6.3113624500000007</v>
      </c>
      <c r="I49" s="35">
        <f t="shared" si="4"/>
        <v>179.00052735582437</v>
      </c>
      <c r="J49" s="35">
        <v>63.839794200000007</v>
      </c>
      <c r="K49" s="36">
        <v>81.561295760000007</v>
      </c>
      <c r="L49" s="35">
        <f t="shared" si="5"/>
        <v>-17.72150156</v>
      </c>
      <c r="M49" s="35">
        <f t="shared" si="0"/>
        <v>161.27902579582437</v>
      </c>
      <c r="N49" s="38">
        <v>16</v>
      </c>
      <c r="O49" s="40">
        <v>1143.402</v>
      </c>
      <c r="P49" s="39">
        <f t="shared" si="1"/>
        <v>0.7617601598934044</v>
      </c>
      <c r="R49" s="1">
        <v>1501</v>
      </c>
      <c r="T49" s="66"/>
    </row>
    <row r="50" spans="1:23">
      <c r="A50" s="50">
        <f>A49+7</f>
        <v>44727</v>
      </c>
      <c r="B50" s="35">
        <v>74.575914804480277</v>
      </c>
      <c r="C50" s="37">
        <v>84.052844530000002</v>
      </c>
      <c r="D50" s="35">
        <f t="shared" si="2"/>
        <v>158.62875933448026</v>
      </c>
      <c r="E50" s="35">
        <v>7.9729999999999999</v>
      </c>
      <c r="F50" s="35">
        <v>25.695003376344083</v>
      </c>
      <c r="G50" s="35">
        <f t="shared" si="3"/>
        <v>192.29676271082437</v>
      </c>
      <c r="H50" s="35">
        <v>4.1044524500000001</v>
      </c>
      <c r="I50" s="35">
        <f t="shared" si="4"/>
        <v>188.19231026082437</v>
      </c>
      <c r="J50" s="35">
        <v>73.173191000000003</v>
      </c>
      <c r="K50" s="36">
        <v>99.916600759999994</v>
      </c>
      <c r="L50" s="35">
        <f t="shared" si="5"/>
        <v>-26.743409759999992</v>
      </c>
      <c r="M50" s="35">
        <f t="shared" si="0"/>
        <v>161.44890050082438</v>
      </c>
      <c r="N50" s="38">
        <v>23</v>
      </c>
      <c r="O50" s="40">
        <v>859.904</v>
      </c>
      <c r="P50" s="39">
        <f t="shared" si="1"/>
        <v>0.57288740839440377</v>
      </c>
      <c r="R50" s="1">
        <v>1501</v>
      </c>
      <c r="T50" s="66"/>
    </row>
    <row r="51" spans="1:23">
      <c r="A51" s="50">
        <f>A50+7</f>
        <v>44734</v>
      </c>
      <c r="B51" s="35">
        <v>76.281947984480283</v>
      </c>
      <c r="C51" s="37">
        <v>88.800911600000006</v>
      </c>
      <c r="D51" s="35">
        <f t="shared" si="2"/>
        <v>165.08285958448027</v>
      </c>
      <c r="E51" s="35">
        <v>7.9740000000000002</v>
      </c>
      <c r="F51" s="35">
        <v>21.904605376344087</v>
      </c>
      <c r="G51" s="35">
        <f t="shared" si="3"/>
        <v>194.96146496082434</v>
      </c>
      <c r="H51" s="35">
        <v>5.3281389799999994</v>
      </c>
      <c r="I51" s="35">
        <f t="shared" si="4"/>
        <v>189.63332598082434</v>
      </c>
      <c r="J51" s="35">
        <v>60.831800999999999</v>
      </c>
      <c r="K51" s="36">
        <v>75.434344759999988</v>
      </c>
      <c r="L51" s="35">
        <f t="shared" si="5"/>
        <v>-14.602543759999989</v>
      </c>
      <c r="M51" s="35">
        <f t="shared" si="0"/>
        <v>175.03078222082434</v>
      </c>
      <c r="N51" s="38">
        <v>21</v>
      </c>
      <c r="O51" s="40">
        <v>891.15700000000004</v>
      </c>
      <c r="P51" s="39">
        <f t="shared" si="1"/>
        <v>0.5937088607594937</v>
      </c>
      <c r="R51" s="1">
        <v>1501</v>
      </c>
      <c r="T51" s="66"/>
    </row>
    <row r="52" spans="1:23">
      <c r="A52" s="41">
        <f>A51+7</f>
        <v>44741</v>
      </c>
      <c r="B52" s="42">
        <v>69.558548084480265</v>
      </c>
      <c r="C52" s="94">
        <v>60.618748680000003</v>
      </c>
      <c r="D52" s="42">
        <f t="shared" si="2"/>
        <v>130.17729676448027</v>
      </c>
      <c r="E52" s="42">
        <v>30.875</v>
      </c>
      <c r="F52" s="42">
        <v>22.634538376344089</v>
      </c>
      <c r="G52" s="42">
        <f t="shared" si="3"/>
        <v>183.68683514082437</v>
      </c>
      <c r="H52" s="42">
        <v>7.2986859800000001</v>
      </c>
      <c r="I52" s="42">
        <f t="shared" si="4"/>
        <v>176.38814916082438</v>
      </c>
      <c r="J52" s="42">
        <v>47.801068999999991</v>
      </c>
      <c r="K52" s="62">
        <v>64.883627759999982</v>
      </c>
      <c r="L52" s="42">
        <f t="shared" si="5"/>
        <v>-17.082558759999991</v>
      </c>
      <c r="M52" s="42">
        <f t="shared" si="0"/>
        <v>159.3055904008244</v>
      </c>
      <c r="N52" s="63">
        <v>20</v>
      </c>
      <c r="O52" s="99">
        <v>846.22500000000002</v>
      </c>
      <c r="P52" s="43">
        <f t="shared" si="1"/>
        <v>0.5637741505662891</v>
      </c>
      <c r="R52" s="77">
        <v>1501</v>
      </c>
      <c r="T52" s="66"/>
    </row>
    <row r="53" spans="1:23" ht="15.5">
      <c r="E53" s="45" t="s">
        <v>79</v>
      </c>
      <c r="F53"/>
      <c r="G53"/>
      <c r="H53"/>
      <c r="I53"/>
      <c r="J53"/>
      <c r="K53" s="44" t="s">
        <v>80</v>
      </c>
      <c r="L53"/>
      <c r="M53"/>
      <c r="N53"/>
      <c r="O53"/>
      <c r="P53"/>
      <c r="Q53" s="51"/>
    </row>
    <row r="54" spans="1:23">
      <c r="E54" s="46"/>
      <c r="F54"/>
      <c r="G54"/>
      <c r="H54"/>
      <c r="I54"/>
      <c r="J54"/>
      <c r="K54"/>
      <c r="L54"/>
      <c r="M54"/>
      <c r="N54"/>
      <c r="O54"/>
      <c r="P54"/>
      <c r="Q54" s="51"/>
      <c r="R54" s="66"/>
    </row>
    <row r="55" spans="1:23">
      <c r="E55" s="2" t="s">
        <v>0</v>
      </c>
      <c r="F55" s="3"/>
      <c r="G55" s="3"/>
      <c r="H55" s="3"/>
      <c r="I55" s="3"/>
      <c r="J55" s="3"/>
      <c r="K55" s="2" t="s">
        <v>1</v>
      </c>
      <c r="L55" s="3"/>
      <c r="M55" s="3"/>
      <c r="N55" s="3"/>
      <c r="O55" s="3"/>
      <c r="P55" s="3"/>
      <c r="Q55" s="51"/>
      <c r="R55" s="66"/>
    </row>
    <row r="56" spans="1:23" ht="14">
      <c r="E56" s="4" t="s">
        <v>2</v>
      </c>
      <c r="F56" s="5"/>
      <c r="G56" s="6"/>
      <c r="H56" s="5"/>
      <c r="I56" s="5"/>
      <c r="J56" s="5"/>
      <c r="K56" s="6"/>
      <c r="L56" s="5"/>
      <c r="M56" s="6"/>
      <c r="N56" s="5"/>
      <c r="O56" s="5"/>
      <c r="P56" s="5"/>
      <c r="Q56"/>
      <c r="R56" s="66"/>
    </row>
    <row r="57" spans="1:23">
      <c r="E57" s="7" t="s">
        <v>3</v>
      </c>
      <c r="F57" s="8"/>
      <c r="G57" s="8"/>
      <c r="H57" s="8"/>
      <c r="I57" s="8"/>
      <c r="J57" s="8"/>
      <c r="K57" s="7" t="s">
        <v>4</v>
      </c>
      <c r="L57" s="8"/>
      <c r="M57" s="8"/>
      <c r="N57" s="8"/>
      <c r="O57" s="8"/>
      <c r="P57" s="8"/>
      <c r="Q57"/>
      <c r="R57" s="66"/>
    </row>
    <row r="58" spans="1:23">
      <c r="E58" s="7" t="s">
        <v>5</v>
      </c>
      <c r="F58" s="8"/>
      <c r="G58" s="8"/>
      <c r="H58" s="8"/>
      <c r="I58" s="8"/>
      <c r="J58" s="9"/>
      <c r="K58" s="7" t="s">
        <v>6</v>
      </c>
      <c r="L58" s="8"/>
      <c r="M58" s="8"/>
      <c r="N58" s="8"/>
      <c r="O58" s="8"/>
      <c r="P58" s="8"/>
      <c r="Q58"/>
      <c r="R58"/>
    </row>
    <row r="59" spans="1:23">
      <c r="E59" s="7" t="s">
        <v>7</v>
      </c>
      <c r="F59" s="8"/>
      <c r="G59" s="8"/>
      <c r="H59" s="8"/>
      <c r="I59" s="8"/>
      <c r="J59" s="9"/>
      <c r="K59" s="7" t="s">
        <v>8</v>
      </c>
      <c r="L59" s="8"/>
      <c r="M59" s="8"/>
      <c r="N59" s="8"/>
      <c r="O59" s="8"/>
      <c r="P59" s="8"/>
      <c r="Q59"/>
      <c r="R59"/>
    </row>
    <row r="60" spans="1:23">
      <c r="E60" s="7"/>
      <c r="F60" s="8"/>
      <c r="G60" s="8"/>
      <c r="H60" s="8"/>
      <c r="I60" s="8"/>
      <c r="J60" s="9"/>
      <c r="K60" s="7"/>
      <c r="L60" s="8"/>
      <c r="M60" s="8"/>
      <c r="N60" s="8"/>
      <c r="O60" s="8"/>
      <c r="P60" s="8"/>
      <c r="Q60"/>
      <c r="R60"/>
    </row>
    <row r="61" spans="1:23">
      <c r="A61" s="52"/>
      <c r="B61" s="52"/>
      <c r="C61" s="52"/>
      <c r="D61" s="52"/>
      <c r="E61" s="52"/>
      <c r="F61" s="52"/>
      <c r="G61" s="52"/>
      <c r="K61" s="52"/>
      <c r="L61" s="52"/>
      <c r="M61" s="52"/>
      <c r="N61" s="52"/>
      <c r="O61" s="52"/>
      <c r="P61" s="52"/>
      <c r="Q61"/>
      <c r="R61"/>
    </row>
    <row r="62" spans="1:23">
      <c r="A62" s="87"/>
      <c r="B62" s="10" t="s">
        <v>9</v>
      </c>
      <c r="C62" s="11"/>
      <c r="D62" s="11"/>
      <c r="E62" s="12"/>
      <c r="F62" s="12"/>
      <c r="G62" s="11"/>
      <c r="H62" s="13" t="s">
        <v>10</v>
      </c>
      <c r="I62" s="13" t="s">
        <v>11</v>
      </c>
      <c r="J62" s="13" t="s">
        <v>12</v>
      </c>
      <c r="K62" s="13" t="s">
        <v>13</v>
      </c>
      <c r="L62" s="13" t="s">
        <v>14</v>
      </c>
      <c r="M62" s="13" t="s">
        <v>15</v>
      </c>
      <c r="N62" s="14" t="s">
        <v>16</v>
      </c>
      <c r="O62" s="14" t="s">
        <v>17</v>
      </c>
      <c r="P62" s="14" t="s">
        <v>17</v>
      </c>
      <c r="Q62"/>
      <c r="R62"/>
      <c r="S62" s="65"/>
      <c r="T62" s="65"/>
      <c r="U62" s="65"/>
      <c r="V62" s="65"/>
      <c r="W62" s="65"/>
    </row>
    <row r="63" spans="1:23" ht="15.5">
      <c r="A63" s="81">
        <v>2022</v>
      </c>
      <c r="B63" s="15"/>
      <c r="C63" s="16"/>
      <c r="D63" s="16"/>
      <c r="E63" s="17"/>
      <c r="F63" s="17"/>
      <c r="G63" s="16"/>
      <c r="H63" s="18" t="s">
        <v>18</v>
      </c>
      <c r="I63" s="19" t="s">
        <v>19</v>
      </c>
      <c r="J63" s="18"/>
      <c r="K63" s="18"/>
      <c r="L63" s="18" t="s">
        <v>20</v>
      </c>
      <c r="M63" s="18" t="s">
        <v>21</v>
      </c>
      <c r="N63" s="20" t="s">
        <v>22</v>
      </c>
      <c r="O63" s="20" t="s">
        <v>23</v>
      </c>
      <c r="P63" s="20" t="s">
        <v>24</v>
      </c>
      <c r="Q63"/>
      <c r="R63" s="65"/>
      <c r="S63" s="65"/>
      <c r="T63" s="65"/>
      <c r="U63" s="65"/>
      <c r="V63" s="65"/>
      <c r="W63" s="65"/>
    </row>
    <row r="64" spans="1:23">
      <c r="A64" s="73"/>
      <c r="B64" s="13" t="s">
        <v>25</v>
      </c>
      <c r="C64" s="14" t="s">
        <v>26</v>
      </c>
      <c r="D64" s="13" t="s">
        <v>27</v>
      </c>
      <c r="E64" s="13" t="s">
        <v>28</v>
      </c>
      <c r="F64" s="13" t="s">
        <v>29</v>
      </c>
      <c r="G64" s="13" t="s">
        <v>30</v>
      </c>
      <c r="H64" s="18" t="s">
        <v>2</v>
      </c>
      <c r="I64" s="18" t="s">
        <v>30</v>
      </c>
      <c r="J64" s="18"/>
      <c r="K64" s="18"/>
      <c r="L64" s="18" t="s">
        <v>31</v>
      </c>
      <c r="M64" s="18"/>
      <c r="N64" s="20" t="s">
        <v>32</v>
      </c>
      <c r="O64" s="20" t="s">
        <v>33</v>
      </c>
      <c r="P64" s="20" t="s">
        <v>34</v>
      </c>
      <c r="Q64"/>
      <c r="R64"/>
    </row>
    <row r="65" spans="1:46">
      <c r="A65" s="73"/>
      <c r="B65" s="18"/>
      <c r="C65" s="20"/>
      <c r="D65" s="18" t="s">
        <v>35</v>
      </c>
      <c r="E65" s="18" t="s">
        <v>36</v>
      </c>
      <c r="F65" s="18" t="s">
        <v>37</v>
      </c>
      <c r="G65" s="18"/>
      <c r="H65" s="18" t="s">
        <v>2</v>
      </c>
      <c r="I65" s="18"/>
      <c r="J65" s="18"/>
      <c r="K65" s="18"/>
      <c r="L65" s="18" t="s">
        <v>2</v>
      </c>
      <c r="M65" s="18"/>
      <c r="N65" s="20" t="s">
        <v>38</v>
      </c>
      <c r="O65" s="20" t="s">
        <v>39</v>
      </c>
      <c r="P65" s="20" t="s">
        <v>40</v>
      </c>
      <c r="Q65"/>
      <c r="R65" s="65"/>
      <c r="S65" s="65"/>
      <c r="T65" s="65"/>
      <c r="U65" s="65"/>
      <c r="V65" s="65"/>
    </row>
    <row r="66" spans="1:46">
      <c r="A66" s="73"/>
      <c r="B66" s="19"/>
      <c r="C66" s="21"/>
      <c r="D66" s="19"/>
      <c r="E66" s="19" t="s">
        <v>2</v>
      </c>
      <c r="F66" s="19" t="s">
        <v>35</v>
      </c>
      <c r="G66" s="18"/>
      <c r="H66" s="19"/>
      <c r="I66" s="18"/>
      <c r="J66" s="19"/>
      <c r="K66" s="19"/>
      <c r="L66" s="19"/>
      <c r="M66" s="19"/>
      <c r="N66" s="22"/>
      <c r="O66" s="21"/>
      <c r="P66" s="61" t="s">
        <v>81</v>
      </c>
      <c r="Q66"/>
      <c r="R66"/>
    </row>
    <row r="67" spans="1:46">
      <c r="A67" s="73"/>
      <c r="B67" s="18" t="s">
        <v>41</v>
      </c>
      <c r="C67" s="20" t="s">
        <v>42</v>
      </c>
      <c r="D67" s="18" t="s">
        <v>43</v>
      </c>
      <c r="E67" s="18" t="s">
        <v>43</v>
      </c>
      <c r="F67" s="14" t="s">
        <v>43</v>
      </c>
      <c r="G67" s="18"/>
      <c r="H67" s="18" t="s">
        <v>44</v>
      </c>
      <c r="I67" s="18"/>
      <c r="J67" s="18" t="s">
        <v>45</v>
      </c>
      <c r="K67" s="18" t="s">
        <v>46</v>
      </c>
      <c r="L67" s="18" t="s">
        <v>47</v>
      </c>
      <c r="M67" s="18" t="s">
        <v>48</v>
      </c>
      <c r="N67" s="20" t="s">
        <v>49</v>
      </c>
      <c r="O67" s="20" t="s">
        <v>50</v>
      </c>
      <c r="P67" s="20" t="s">
        <v>50</v>
      </c>
      <c r="Q67"/>
      <c r="R67"/>
    </row>
    <row r="68" spans="1:46" ht="13">
      <c r="A68" s="74" t="s">
        <v>2</v>
      </c>
      <c r="B68" s="18" t="s">
        <v>51</v>
      </c>
      <c r="C68" s="20" t="s">
        <v>52</v>
      </c>
      <c r="D68" s="18" t="s">
        <v>53</v>
      </c>
      <c r="E68" s="18" t="s">
        <v>54</v>
      </c>
      <c r="F68" s="20" t="s">
        <v>55</v>
      </c>
      <c r="G68" s="18"/>
      <c r="H68" s="18" t="s">
        <v>56</v>
      </c>
      <c r="I68" s="18"/>
      <c r="J68" s="18"/>
      <c r="K68" s="18"/>
      <c r="L68" s="18" t="s">
        <v>57</v>
      </c>
      <c r="M68" s="18" t="s">
        <v>58</v>
      </c>
      <c r="N68" s="20" t="s">
        <v>59</v>
      </c>
      <c r="O68" s="20" t="s">
        <v>60</v>
      </c>
      <c r="P68" s="20" t="s">
        <v>61</v>
      </c>
      <c r="Q68"/>
      <c r="R68"/>
    </row>
    <row r="69" spans="1:46" ht="13">
      <c r="A69" s="75" t="s">
        <v>2</v>
      </c>
      <c r="B69" s="18"/>
      <c r="C69" s="20"/>
      <c r="D69" s="18"/>
      <c r="E69" s="18"/>
      <c r="F69" s="20" t="s">
        <v>62</v>
      </c>
      <c r="G69" s="18"/>
      <c r="H69" s="18" t="s">
        <v>2</v>
      </c>
      <c r="I69" s="18"/>
      <c r="J69" s="18"/>
      <c r="K69" s="18"/>
      <c r="L69" s="18" t="s">
        <v>63</v>
      </c>
      <c r="M69" s="18"/>
      <c r="N69" s="20" t="s">
        <v>64</v>
      </c>
      <c r="O69" s="20" t="s">
        <v>59</v>
      </c>
      <c r="P69" s="20" t="s">
        <v>65</v>
      </c>
      <c r="Q69"/>
      <c r="R69" s="65"/>
      <c r="S69" s="65"/>
      <c r="T69" s="65"/>
      <c r="U69" s="65"/>
    </row>
    <row r="70" spans="1:46" ht="13">
      <c r="A70" s="75"/>
      <c r="B70" s="18"/>
      <c r="C70" s="20"/>
      <c r="D70" s="18"/>
      <c r="E70" s="18"/>
      <c r="F70" s="20"/>
      <c r="G70" s="18"/>
      <c r="H70" s="18"/>
      <c r="I70" s="18"/>
      <c r="J70" s="18"/>
      <c r="K70" s="18"/>
      <c r="L70" s="18"/>
      <c r="M70" s="18"/>
      <c r="N70" s="20" t="s">
        <v>66</v>
      </c>
      <c r="O70" s="20" t="s">
        <v>67</v>
      </c>
      <c r="P70" s="20" t="s">
        <v>68</v>
      </c>
      <c r="Q70"/>
      <c r="R70" s="65"/>
      <c r="S70" s="65"/>
      <c r="T70" s="65"/>
      <c r="U70" s="65"/>
    </row>
    <row r="71" spans="1:46">
      <c r="A71" s="73"/>
      <c r="B71" s="23">
        <v>1</v>
      </c>
      <c r="C71" s="23">
        <v>2</v>
      </c>
      <c r="D71" s="23" t="s">
        <v>69</v>
      </c>
      <c r="E71" s="23">
        <v>4</v>
      </c>
      <c r="F71" s="23">
        <v>5</v>
      </c>
      <c r="G71" s="23" t="s">
        <v>70</v>
      </c>
      <c r="H71" s="23">
        <v>7</v>
      </c>
      <c r="I71" s="23" t="s">
        <v>71</v>
      </c>
      <c r="J71" s="23">
        <v>9</v>
      </c>
      <c r="K71" s="23">
        <v>10</v>
      </c>
      <c r="L71" s="23" t="s">
        <v>72</v>
      </c>
      <c r="M71" s="23" t="s">
        <v>73</v>
      </c>
      <c r="N71" s="21"/>
      <c r="O71" s="21"/>
      <c r="P71" s="61" t="s">
        <v>81</v>
      </c>
      <c r="Q71"/>
      <c r="R71"/>
    </row>
    <row r="72" spans="1:46" ht="13">
      <c r="A72" s="88"/>
      <c r="B72" s="24" t="s">
        <v>74</v>
      </c>
      <c r="C72" s="25"/>
      <c r="D72" s="25"/>
      <c r="E72" s="26"/>
      <c r="F72" s="26"/>
      <c r="G72" s="26"/>
      <c r="H72" s="26"/>
      <c r="I72" s="26"/>
      <c r="J72" s="25" t="s">
        <v>2</v>
      </c>
      <c r="K72" s="26"/>
      <c r="L72" s="26"/>
      <c r="M72" s="26"/>
      <c r="N72" s="28" t="s">
        <v>75</v>
      </c>
      <c r="O72" s="29" t="s">
        <v>76</v>
      </c>
      <c r="P72" s="47" t="s">
        <v>77</v>
      </c>
      <c r="Q72"/>
      <c r="R72"/>
    </row>
    <row r="73" spans="1:46">
      <c r="A73" s="58" t="s">
        <v>78</v>
      </c>
      <c r="B73" s="95"/>
      <c r="C73" s="96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48"/>
      <c r="O73" s="34"/>
      <c r="P73" s="34"/>
      <c r="Q73"/>
      <c r="R73"/>
    </row>
    <row r="74" spans="1:46">
      <c r="A74" s="50">
        <f>A52+7</f>
        <v>44748</v>
      </c>
      <c r="B74" s="49">
        <v>75.16168190698923</v>
      </c>
      <c r="C74" s="49">
        <v>67.59429454516129</v>
      </c>
      <c r="D74" s="35">
        <f t="shared" ref="D74:D104" si="6">B74+C74</f>
        <v>142.75597645215052</v>
      </c>
      <c r="E74" s="49">
        <v>39.864400000000003</v>
      </c>
      <c r="F74" s="49">
        <v>19.988134000000002</v>
      </c>
      <c r="G74" s="35">
        <f t="shared" ref="G74:G104" si="7">IF(D74="","",SUM(D74+E74+F74))</f>
        <v>202.60851045215054</v>
      </c>
      <c r="H74" s="97">
        <v>7.6138453799999999</v>
      </c>
      <c r="I74" s="35">
        <f t="shared" ref="I74:I104" si="8">IF(G74="","",SUM(G74-H74))</f>
        <v>194.99466507215055</v>
      </c>
      <c r="J74" s="49">
        <v>64.123241000000007</v>
      </c>
      <c r="K74" s="49">
        <v>108.99742973999999</v>
      </c>
      <c r="L74" s="35">
        <f t="shared" ref="L74:L104" si="9">J74-K74</f>
        <v>-44.87418873999998</v>
      </c>
      <c r="M74" s="35">
        <f>I74+L74</f>
        <v>150.12047633215059</v>
      </c>
      <c r="N74" s="38">
        <v>20.708333333333332</v>
      </c>
      <c r="O74" s="40">
        <v>969.53200000000004</v>
      </c>
      <c r="P74" s="39">
        <f t="shared" ref="P74:P104" si="10">O74/R74</f>
        <v>0.68566619519094774</v>
      </c>
      <c r="Q74"/>
      <c r="R74">
        <v>1414</v>
      </c>
    </row>
    <row r="75" spans="1:46">
      <c r="A75" s="50">
        <f>A74+7</f>
        <v>44755</v>
      </c>
      <c r="B75" s="49">
        <v>64.296879756989227</v>
      </c>
      <c r="C75" s="49">
        <v>67.475611585161289</v>
      </c>
      <c r="D75" s="35">
        <f t="shared" si="6"/>
        <v>131.77249134215052</v>
      </c>
      <c r="E75" s="49">
        <v>65.218099999999993</v>
      </c>
      <c r="F75" s="49">
        <v>20.247450000000001</v>
      </c>
      <c r="G75" s="35">
        <f t="shared" si="7"/>
        <v>217.2380413421505</v>
      </c>
      <c r="H75" s="49">
        <v>5.8838160500000001</v>
      </c>
      <c r="I75" s="35">
        <f t="shared" si="8"/>
        <v>211.35422529215049</v>
      </c>
      <c r="J75" s="49">
        <v>45.944399000000004</v>
      </c>
      <c r="K75" s="49">
        <v>98.567311930000002</v>
      </c>
      <c r="L75" s="35">
        <f t="shared" si="9"/>
        <v>-52.622912929999998</v>
      </c>
      <c r="M75" s="35">
        <f t="shared" ref="M75:M104" si="11">I75+L75</f>
        <v>158.7313123621505</v>
      </c>
      <c r="N75" s="38">
        <v>22.25</v>
      </c>
      <c r="O75" s="40">
        <v>626.90099999999995</v>
      </c>
      <c r="P75" s="39">
        <f t="shared" si="10"/>
        <v>0.44335289957567181</v>
      </c>
      <c r="Q75"/>
      <c r="R75">
        <v>1414</v>
      </c>
      <c r="T75" s="65"/>
      <c r="U75" s="65"/>
      <c r="V75" s="65"/>
      <c r="W75" s="65"/>
      <c r="X75" s="65"/>
    </row>
    <row r="76" spans="1:46">
      <c r="A76" s="50">
        <f>A75+7</f>
        <v>44762</v>
      </c>
      <c r="B76" s="49">
        <v>67.911261866989221</v>
      </c>
      <c r="C76" s="49">
        <v>73.459873705161286</v>
      </c>
      <c r="D76" s="35">
        <f t="shared" si="6"/>
        <v>141.37113557215051</v>
      </c>
      <c r="E76" s="49">
        <v>63.342300000000002</v>
      </c>
      <c r="F76" s="49">
        <v>19.976526000000003</v>
      </c>
      <c r="G76" s="35">
        <f t="shared" si="7"/>
        <v>224.68996157215051</v>
      </c>
      <c r="H76" s="49">
        <v>5.0119935799999995</v>
      </c>
      <c r="I76" s="35">
        <f t="shared" si="8"/>
        <v>219.67796799215051</v>
      </c>
      <c r="J76" s="49">
        <v>41.435631000000008</v>
      </c>
      <c r="K76" s="49">
        <v>116.75722889000001</v>
      </c>
      <c r="L76" s="35">
        <f t="shared" si="9"/>
        <v>-75.321597889999993</v>
      </c>
      <c r="M76" s="35">
        <f t="shared" si="11"/>
        <v>144.35637010215052</v>
      </c>
      <c r="N76" s="38">
        <v>24.274999999999999</v>
      </c>
      <c r="O76" s="40">
        <v>580.495</v>
      </c>
      <c r="P76" s="39">
        <f t="shared" si="10"/>
        <v>0.41053394625176803</v>
      </c>
      <c r="Q76"/>
      <c r="R76">
        <v>1414</v>
      </c>
      <c r="T76" s="65"/>
      <c r="U76" s="65"/>
      <c r="V76" s="65"/>
      <c r="W76" s="65"/>
      <c r="X76" s="65"/>
    </row>
    <row r="77" spans="1:46">
      <c r="A77" s="50">
        <f>A76+7</f>
        <v>44769</v>
      </c>
      <c r="B77" s="49">
        <v>66.374587506989229</v>
      </c>
      <c r="C77" s="49">
        <v>66.576836435161283</v>
      </c>
      <c r="D77" s="35">
        <f t="shared" si="6"/>
        <v>132.95142394215051</v>
      </c>
      <c r="E77" s="49">
        <v>62.015300000000003</v>
      </c>
      <c r="F77" s="49">
        <v>20.116592000000001</v>
      </c>
      <c r="G77" s="35">
        <f t="shared" si="7"/>
        <v>215.08331594215051</v>
      </c>
      <c r="H77" s="49">
        <v>5.7326938000000007</v>
      </c>
      <c r="I77" s="35">
        <f t="shared" si="8"/>
        <v>209.35062214215051</v>
      </c>
      <c r="J77" s="49">
        <v>56.813831400000005</v>
      </c>
      <c r="K77" s="49">
        <v>113.32542079999999</v>
      </c>
      <c r="L77" s="35">
        <f t="shared" si="9"/>
        <v>-56.511589399999984</v>
      </c>
      <c r="M77" s="35">
        <f t="shared" si="11"/>
        <v>152.83903274215052</v>
      </c>
      <c r="N77" s="38">
        <v>21.916666666666664</v>
      </c>
      <c r="O77" s="40">
        <v>591.76</v>
      </c>
      <c r="P77" s="39">
        <f t="shared" si="10"/>
        <v>0.41850070721357852</v>
      </c>
      <c r="Q77"/>
      <c r="R77">
        <v>1414</v>
      </c>
    </row>
    <row r="78" spans="1:46">
      <c r="A78" s="59"/>
      <c r="B78" s="59"/>
      <c r="C78" s="59"/>
      <c r="D78" s="35"/>
      <c r="E78" s="59"/>
      <c r="F78" s="59"/>
      <c r="G78" s="35"/>
      <c r="H78" s="59"/>
      <c r="I78" s="35"/>
      <c r="J78" s="59"/>
      <c r="K78" s="59"/>
      <c r="L78" s="35"/>
      <c r="M78" s="35"/>
      <c r="N78" s="59"/>
      <c r="O78" s="59"/>
      <c r="P78" s="39"/>
      <c r="Q78"/>
      <c r="R78"/>
    </row>
    <row r="79" spans="1:46">
      <c r="A79" s="50">
        <f>A77+7</f>
        <v>44776</v>
      </c>
      <c r="B79" s="49">
        <v>53.879785713440853</v>
      </c>
      <c r="C79" s="49">
        <v>75.974842038064509</v>
      </c>
      <c r="D79" s="35">
        <f t="shared" si="6"/>
        <v>129.85462775150535</v>
      </c>
      <c r="E79" s="49">
        <v>61.872399999999999</v>
      </c>
      <c r="F79" s="49">
        <v>20.672554903225802</v>
      </c>
      <c r="G79" s="35">
        <f t="shared" si="7"/>
        <v>212.39958265473115</v>
      </c>
      <c r="H79" s="49">
        <v>5.40675785</v>
      </c>
      <c r="I79" s="35">
        <f t="shared" si="8"/>
        <v>206.99282480473116</v>
      </c>
      <c r="J79" s="49">
        <v>52.923296400000005</v>
      </c>
      <c r="K79" s="49">
        <v>110.31480552000001</v>
      </c>
      <c r="L79" s="35">
        <f t="shared" si="9"/>
        <v>-57.391509120000002</v>
      </c>
      <c r="M79" s="35">
        <f t="shared" si="11"/>
        <v>149.60131568473116</v>
      </c>
      <c r="N79" s="38">
        <v>24.8</v>
      </c>
      <c r="O79" s="67">
        <v>521.60599999999999</v>
      </c>
      <c r="P79" s="39">
        <f t="shared" si="10"/>
        <v>0.43250912106135986</v>
      </c>
      <c r="Q79"/>
      <c r="R79">
        <v>1206</v>
      </c>
      <c r="T79" s="65"/>
      <c r="U79" s="65"/>
      <c r="V79" s="65"/>
      <c r="W79" s="65"/>
    </row>
    <row r="80" spans="1:46">
      <c r="A80" s="50">
        <f>A79+7</f>
        <v>44783</v>
      </c>
      <c r="B80" s="49">
        <v>50.702176793440863</v>
      </c>
      <c r="C80" s="49">
        <v>58.433404948064521</v>
      </c>
      <c r="D80" s="35">
        <f t="shared" si="6"/>
        <v>109.13558174150538</v>
      </c>
      <c r="E80" s="49">
        <v>60.299500000000002</v>
      </c>
      <c r="F80" s="49">
        <v>20.611292903225802</v>
      </c>
      <c r="G80" s="35">
        <f t="shared" si="7"/>
        <v>190.04637464473117</v>
      </c>
      <c r="H80" s="49">
        <v>14.474980280000002</v>
      </c>
      <c r="I80" s="35">
        <f t="shared" si="8"/>
        <v>175.57139436473116</v>
      </c>
      <c r="J80" s="49">
        <v>73.592282999999995</v>
      </c>
      <c r="K80" s="49">
        <v>92.396100010000012</v>
      </c>
      <c r="L80" s="35">
        <f t="shared" si="9"/>
        <v>-18.803817010000017</v>
      </c>
      <c r="M80" s="35">
        <f t="shared" si="11"/>
        <v>156.76757735473115</v>
      </c>
      <c r="N80" s="38">
        <v>21.891666666666669</v>
      </c>
      <c r="O80" s="67">
        <v>494.55099999999999</v>
      </c>
      <c r="P80" s="39">
        <f t="shared" si="10"/>
        <v>0.410075456053068</v>
      </c>
      <c r="Q80"/>
      <c r="R80">
        <v>1206</v>
      </c>
      <c r="T80" s="65"/>
      <c r="U80" s="65"/>
      <c r="V80" s="65"/>
      <c r="W80" s="65"/>
      <c r="X80" s="65"/>
      <c r="AL80" s="65"/>
      <c r="AM80" s="65"/>
      <c r="AN80" s="65"/>
      <c r="AO80" s="65"/>
      <c r="AP80" s="65"/>
      <c r="AQ80" s="65"/>
      <c r="AR80" s="65"/>
      <c r="AS80" s="65"/>
      <c r="AT80" s="65">
        <v>79.673321999999999</v>
      </c>
    </row>
    <row r="81" spans="1:53">
      <c r="A81" s="50">
        <f>A80+7</f>
        <v>44790</v>
      </c>
      <c r="B81" s="49">
        <v>56.470224269569883</v>
      </c>
      <c r="C81" s="49">
        <v>51.653146128064506</v>
      </c>
      <c r="D81" s="35">
        <f t="shared" si="6"/>
        <v>108.12337039763439</v>
      </c>
      <c r="E81" s="49">
        <v>60.527999999999999</v>
      </c>
      <c r="F81" s="49">
        <v>20.355003903225803</v>
      </c>
      <c r="G81" s="35">
        <f t="shared" si="7"/>
        <v>189.00637430086019</v>
      </c>
      <c r="H81" s="49">
        <v>5.44641485</v>
      </c>
      <c r="I81" s="35">
        <f t="shared" si="8"/>
        <v>183.55995945086019</v>
      </c>
      <c r="J81" s="49">
        <v>36.799076999999997</v>
      </c>
      <c r="K81" s="49">
        <v>76.205658490000005</v>
      </c>
      <c r="L81" s="35">
        <f t="shared" si="9"/>
        <v>-39.406581490000008</v>
      </c>
      <c r="M81" s="35">
        <f t="shared" si="11"/>
        <v>144.15337796086018</v>
      </c>
      <c r="N81" s="38">
        <v>21.475000000000001</v>
      </c>
      <c r="O81" s="67">
        <v>454.08699999999999</v>
      </c>
      <c r="P81" s="39">
        <f t="shared" si="10"/>
        <v>0.37652321724709781</v>
      </c>
      <c r="Q81"/>
      <c r="R81">
        <v>1206</v>
      </c>
      <c r="T81" s="65"/>
      <c r="U81" s="65"/>
      <c r="V81" s="65"/>
      <c r="W81" s="65"/>
      <c r="X81" s="65"/>
    </row>
    <row r="82" spans="1:53">
      <c r="A82" s="50">
        <f>A81+7</f>
        <v>44797</v>
      </c>
      <c r="B82" s="49">
        <v>61.145108743440872</v>
      </c>
      <c r="C82" s="49">
        <v>54.876515088064515</v>
      </c>
      <c r="D82" s="35">
        <f t="shared" si="6"/>
        <v>116.02162383150539</v>
      </c>
      <c r="E82" s="49">
        <v>68.052000000000007</v>
      </c>
      <c r="F82" s="49">
        <v>20.245456903225801</v>
      </c>
      <c r="G82" s="35">
        <f t="shared" si="7"/>
        <v>204.31908073473122</v>
      </c>
      <c r="H82" s="49">
        <v>6.649401580000001</v>
      </c>
      <c r="I82" s="35">
        <f t="shared" si="8"/>
        <v>197.66967915473123</v>
      </c>
      <c r="J82" s="49">
        <v>52.896625000000007</v>
      </c>
      <c r="K82" s="49">
        <v>91.773462449999997</v>
      </c>
      <c r="L82" s="35">
        <f t="shared" si="9"/>
        <v>-38.876837449999989</v>
      </c>
      <c r="M82" s="35">
        <f t="shared" si="11"/>
        <v>158.79284170473125</v>
      </c>
      <c r="N82" s="38">
        <v>20.458333333333336</v>
      </c>
      <c r="O82" s="67">
        <v>745</v>
      </c>
      <c r="P82" s="39">
        <f t="shared" si="10"/>
        <v>0.61774461028192373</v>
      </c>
      <c r="Q82"/>
      <c r="R82">
        <v>1206</v>
      </c>
    </row>
    <row r="83" spans="1:53">
      <c r="A83" s="50">
        <f>A82+7</f>
        <v>44804</v>
      </c>
      <c r="B83" s="49">
        <v>46.94868288344086</v>
      </c>
      <c r="C83" s="49">
        <v>52.206493088064519</v>
      </c>
      <c r="D83" s="35">
        <f t="shared" si="6"/>
        <v>99.155175971505372</v>
      </c>
      <c r="E83" s="49">
        <v>69.25439999999999</v>
      </c>
      <c r="F83" s="49">
        <v>20.091866903225803</v>
      </c>
      <c r="G83" s="35">
        <f t="shared" si="7"/>
        <v>188.50144287473117</v>
      </c>
      <c r="H83" s="49">
        <v>10.301778199999999</v>
      </c>
      <c r="I83" s="35">
        <f t="shared" si="8"/>
        <v>178.19966467473117</v>
      </c>
      <c r="J83" s="49">
        <v>64.27712799999999</v>
      </c>
      <c r="K83" s="49">
        <v>70.855926670000017</v>
      </c>
      <c r="L83" s="35">
        <f t="shared" si="9"/>
        <v>-6.578798670000026</v>
      </c>
      <c r="M83" s="35">
        <f t="shared" si="11"/>
        <v>171.62086600473114</v>
      </c>
      <c r="N83" s="38">
        <v>19</v>
      </c>
      <c r="O83" s="67">
        <v>633.82799999999997</v>
      </c>
      <c r="P83" s="39">
        <f t="shared" si="10"/>
        <v>0.52556218905472629</v>
      </c>
      <c r="Q83"/>
      <c r="R83">
        <v>1206</v>
      </c>
    </row>
    <row r="84" spans="1:53">
      <c r="B84" s="49"/>
      <c r="C84" s="49"/>
      <c r="D84" s="35"/>
      <c r="E84" s="49"/>
      <c r="F84" s="49"/>
      <c r="G84" s="35"/>
      <c r="H84" s="49"/>
      <c r="I84" s="35"/>
      <c r="J84" s="49"/>
      <c r="K84" s="49"/>
      <c r="L84" s="35"/>
      <c r="M84" s="35"/>
      <c r="N84" s="38"/>
      <c r="O84" s="67"/>
      <c r="P84" s="39"/>
      <c r="Q84"/>
    </row>
    <row r="85" spans="1:53">
      <c r="A85" s="50">
        <f>A83+7</f>
        <v>44811</v>
      </c>
      <c r="B85" s="49">
        <v>45.293537610645167</v>
      </c>
      <c r="C85" s="49">
        <v>68.906914873333307</v>
      </c>
      <c r="D85" s="35">
        <f t="shared" si="6"/>
        <v>114.20045248397847</v>
      </c>
      <c r="E85" s="49">
        <v>69.065300000000008</v>
      </c>
      <c r="F85" s="49">
        <v>19.592415688172046</v>
      </c>
      <c r="G85" s="35">
        <f t="shared" si="7"/>
        <v>202.85816817215053</v>
      </c>
      <c r="H85" s="49">
        <v>7.1838607999999997</v>
      </c>
      <c r="I85" s="35">
        <f t="shared" si="8"/>
        <v>195.67430737215054</v>
      </c>
      <c r="J85" s="49">
        <v>59.387442999999998</v>
      </c>
      <c r="K85" s="49">
        <v>93.106301000000016</v>
      </c>
      <c r="L85" s="35">
        <f t="shared" si="9"/>
        <v>-33.718858000000019</v>
      </c>
      <c r="M85" s="35">
        <f t="shared" si="11"/>
        <v>161.95544937215053</v>
      </c>
      <c r="N85" s="38">
        <v>19.625</v>
      </c>
      <c r="O85" s="67">
        <v>559.60599999999999</v>
      </c>
      <c r="P85" s="39">
        <f t="shared" si="10"/>
        <v>0.54809598432908913</v>
      </c>
      <c r="Q85"/>
      <c r="R85">
        <v>1021</v>
      </c>
    </row>
    <row r="86" spans="1:53" ht="13">
      <c r="A86" s="50">
        <f>A85+7</f>
        <v>44818</v>
      </c>
      <c r="B86" s="49">
        <v>46.093526230645161</v>
      </c>
      <c r="C86" s="49">
        <v>92.159771033333328</v>
      </c>
      <c r="D86" s="35">
        <f t="shared" si="6"/>
        <v>138.25329726397848</v>
      </c>
      <c r="E86" s="49">
        <v>68.966399999999993</v>
      </c>
      <c r="F86" s="49">
        <v>19.40936468817204</v>
      </c>
      <c r="G86" s="35">
        <f t="shared" si="7"/>
        <v>226.62906195215052</v>
      </c>
      <c r="H86" s="49">
        <v>7.1932188799999999</v>
      </c>
      <c r="I86" s="35">
        <f t="shared" si="8"/>
        <v>219.43584307215053</v>
      </c>
      <c r="J86" s="49">
        <v>58.683692999999991</v>
      </c>
      <c r="K86" s="49">
        <v>106.07744099999999</v>
      </c>
      <c r="L86" s="35">
        <f t="shared" si="9"/>
        <v>-47.393748000000002</v>
      </c>
      <c r="M86" s="35">
        <f t="shared" si="11"/>
        <v>172.04209507215052</v>
      </c>
      <c r="N86" s="38">
        <v>19.7</v>
      </c>
      <c r="O86" s="67">
        <v>639.80499999999995</v>
      </c>
      <c r="P86" s="39">
        <f t="shared" si="10"/>
        <v>0.62664544564152791</v>
      </c>
      <c r="Q86"/>
      <c r="R86">
        <v>1021</v>
      </c>
      <c r="U86" s="69"/>
      <c r="V86" s="69"/>
      <c r="W86" s="69"/>
      <c r="X86" s="69"/>
      <c r="Y86" s="69"/>
      <c r="Z86" s="68"/>
      <c r="AA86" s="70"/>
      <c r="AB86" s="69"/>
      <c r="AC86" s="69"/>
      <c r="AD86" s="69"/>
      <c r="AE86" s="69"/>
      <c r="AF86" s="69"/>
      <c r="AG86" s="68"/>
      <c r="AH86" s="70"/>
      <c r="AI86" s="69"/>
      <c r="AJ86" s="69"/>
      <c r="AK86" s="69"/>
      <c r="AL86" s="69"/>
      <c r="AM86" s="69"/>
      <c r="AN86" s="68"/>
      <c r="AO86" s="70"/>
      <c r="AP86" s="69"/>
      <c r="AQ86" s="69"/>
      <c r="AR86" s="69"/>
      <c r="AS86" s="69"/>
      <c r="AT86" s="69"/>
      <c r="AU86" s="68"/>
      <c r="AV86" s="70"/>
      <c r="AW86" s="69"/>
      <c r="AX86" s="69"/>
      <c r="AY86" s="69"/>
      <c r="AZ86" s="69"/>
      <c r="BA86" s="69"/>
    </row>
    <row r="87" spans="1:53" ht="13">
      <c r="A87" s="50">
        <f>A86+7</f>
        <v>44825</v>
      </c>
      <c r="B87" s="49">
        <v>35.249436547311831</v>
      </c>
      <c r="C87" s="49">
        <v>55.919377563333335</v>
      </c>
      <c r="D87" s="35">
        <f t="shared" si="6"/>
        <v>91.168814110645172</v>
      </c>
      <c r="E87" s="49">
        <v>70.285499999999999</v>
      </c>
      <c r="F87" s="49">
        <v>19.282082688172043</v>
      </c>
      <c r="G87" s="35">
        <f t="shared" si="7"/>
        <v>180.7363967988172</v>
      </c>
      <c r="H87" s="49">
        <v>3.7313670699999997</v>
      </c>
      <c r="I87" s="35">
        <f t="shared" si="8"/>
        <v>177.00502972881719</v>
      </c>
      <c r="J87" s="49">
        <v>71.465295999999995</v>
      </c>
      <c r="K87" s="49">
        <v>83.822738499999986</v>
      </c>
      <c r="L87" s="35">
        <f t="shared" si="9"/>
        <v>-12.357442499999991</v>
      </c>
      <c r="M87" s="35">
        <f t="shared" si="11"/>
        <v>164.6475872288172</v>
      </c>
      <c r="N87" s="38">
        <v>11.525</v>
      </c>
      <c r="O87" s="67">
        <v>680.43399999999997</v>
      </c>
      <c r="P87" s="39">
        <f t="shared" si="10"/>
        <v>0.66643878550440738</v>
      </c>
      <c r="Q87"/>
      <c r="R87">
        <v>1021</v>
      </c>
      <c r="U87" s="71"/>
      <c r="V87" s="71"/>
      <c r="W87" s="71"/>
      <c r="X87" s="71"/>
      <c r="Y87" s="71"/>
      <c r="Z87" s="68"/>
      <c r="AA87" s="72"/>
      <c r="AG87" s="68"/>
      <c r="AH87" s="72"/>
      <c r="AN87" s="68"/>
      <c r="AO87" s="72"/>
      <c r="AU87" s="68"/>
      <c r="AV87" s="72"/>
    </row>
    <row r="88" spans="1:53">
      <c r="A88" s="50">
        <f>A87+7</f>
        <v>44832</v>
      </c>
      <c r="B88" s="49">
        <v>43.580822530645172</v>
      </c>
      <c r="C88" s="49">
        <v>47.699700693333334</v>
      </c>
      <c r="D88" s="35">
        <f t="shared" si="6"/>
        <v>91.280523223978506</v>
      </c>
      <c r="E88" s="49">
        <v>69.262899999999988</v>
      </c>
      <c r="F88" s="49">
        <v>19.090979688172045</v>
      </c>
      <c r="G88" s="35">
        <f t="shared" si="7"/>
        <v>179.63440291215053</v>
      </c>
      <c r="H88" s="49">
        <v>7.7181809999999995</v>
      </c>
      <c r="I88" s="35">
        <f t="shared" si="8"/>
        <v>171.91622191215055</v>
      </c>
      <c r="J88" s="49">
        <v>66.952311999999992</v>
      </c>
      <c r="K88" s="49">
        <v>58.143136000000013</v>
      </c>
      <c r="L88" s="35">
        <f t="shared" si="9"/>
        <v>8.8091759999999795</v>
      </c>
      <c r="M88" s="35">
        <f t="shared" si="11"/>
        <v>180.72539791215053</v>
      </c>
      <c r="N88" s="38">
        <v>10.566666666666666</v>
      </c>
      <c r="O88" s="67">
        <v>1131.6859999999999</v>
      </c>
      <c r="P88" s="39">
        <f t="shared" si="10"/>
        <v>1.108409402546523</v>
      </c>
      <c r="Q88"/>
      <c r="R88">
        <v>1021</v>
      </c>
      <c r="U88" s="71"/>
      <c r="V88" s="71"/>
      <c r="W88" s="71"/>
      <c r="X88" s="71"/>
      <c r="Y88" s="71"/>
    </row>
    <row r="89" spans="1:53">
      <c r="A89" s="59"/>
      <c r="B89" s="59"/>
      <c r="C89" s="59"/>
      <c r="D89" s="35"/>
      <c r="E89" s="59"/>
      <c r="F89" s="59"/>
      <c r="G89" s="35"/>
      <c r="H89" s="59"/>
      <c r="I89" s="35"/>
      <c r="J89" s="59"/>
      <c r="K89" s="59"/>
      <c r="L89" s="35"/>
      <c r="M89" s="35"/>
      <c r="N89" s="59"/>
      <c r="O89" s="59"/>
      <c r="P89" s="39"/>
      <c r="Q89"/>
      <c r="R89"/>
      <c r="U89" s="71"/>
      <c r="V89" s="71"/>
      <c r="W89" s="71"/>
      <c r="X89" s="71"/>
      <c r="Y89" s="71"/>
    </row>
    <row r="90" spans="1:53">
      <c r="A90" s="50">
        <f>A88+7</f>
        <v>44839</v>
      </c>
      <c r="B90" s="49">
        <v>45.799321031451591</v>
      </c>
      <c r="C90" s="49">
        <v>37.05912516225807</v>
      </c>
      <c r="D90" s="35">
        <f t="shared" si="6"/>
        <v>82.858446193709653</v>
      </c>
      <c r="E90" s="49">
        <v>70.214100000000002</v>
      </c>
      <c r="F90" s="49">
        <v>17.755731741935477</v>
      </c>
      <c r="G90" s="35">
        <f t="shared" si="7"/>
        <v>170.82827793564513</v>
      </c>
      <c r="H90" s="49">
        <v>11.518740500000002</v>
      </c>
      <c r="I90" s="35">
        <f t="shared" si="8"/>
        <v>159.30953743564513</v>
      </c>
      <c r="J90" s="49">
        <v>98.154381999999984</v>
      </c>
      <c r="K90" s="49">
        <v>94.742070000000012</v>
      </c>
      <c r="L90" s="35">
        <f t="shared" si="9"/>
        <v>3.4123119999999716</v>
      </c>
      <c r="M90" s="35">
        <f t="shared" si="11"/>
        <v>162.72184943564508</v>
      </c>
      <c r="N90" s="38">
        <v>14.383333333333335</v>
      </c>
      <c r="O90" s="67">
        <v>1254.164</v>
      </c>
      <c r="P90" s="39">
        <f t="shared" si="10"/>
        <v>1.4482263279445728</v>
      </c>
      <c r="Q90"/>
      <c r="R90">
        <v>866</v>
      </c>
      <c r="U90" s="71"/>
      <c r="V90" s="71"/>
      <c r="W90" s="71"/>
      <c r="X90" s="71"/>
      <c r="Y90" s="71"/>
    </row>
    <row r="91" spans="1:53">
      <c r="A91" s="50">
        <f>A90+7</f>
        <v>44846</v>
      </c>
      <c r="B91" s="49">
        <v>48.990183446451624</v>
      </c>
      <c r="C91" s="49">
        <v>48.015620922258066</v>
      </c>
      <c r="D91" s="35">
        <f t="shared" si="6"/>
        <v>97.00580436870969</v>
      </c>
      <c r="E91" s="49">
        <v>70.296399999999991</v>
      </c>
      <c r="F91" s="49">
        <v>17.618811741935477</v>
      </c>
      <c r="G91" s="35">
        <f t="shared" si="7"/>
        <v>184.92101611064516</v>
      </c>
      <c r="H91" s="49">
        <v>2.6318442000000006</v>
      </c>
      <c r="I91" s="35">
        <f t="shared" si="8"/>
        <v>182.28917191064517</v>
      </c>
      <c r="J91" s="49">
        <v>70.802852000000001</v>
      </c>
      <c r="K91" s="49">
        <v>79.60212199999998</v>
      </c>
      <c r="L91" s="35">
        <f t="shared" si="9"/>
        <v>-8.7992699999999786</v>
      </c>
      <c r="M91" s="35">
        <f t="shared" si="11"/>
        <v>173.48990191064519</v>
      </c>
      <c r="N91" s="98">
        <v>13.633333333333333</v>
      </c>
      <c r="O91" s="67">
        <v>846.58799999999997</v>
      </c>
      <c r="P91" s="39">
        <f t="shared" si="10"/>
        <v>0.97758429561200921</v>
      </c>
      <c r="Q91"/>
      <c r="R91">
        <v>866</v>
      </c>
      <c r="U91" s="71"/>
      <c r="V91" s="71"/>
      <c r="W91" s="71"/>
      <c r="X91" s="71"/>
      <c r="Y91" s="71"/>
      <c r="Z91" s="65"/>
      <c r="AA91" s="65"/>
      <c r="AB91" s="65"/>
      <c r="AC91" s="65"/>
    </row>
    <row r="92" spans="1:53">
      <c r="A92" s="50">
        <f>A91+7</f>
        <v>44853</v>
      </c>
      <c r="B92" s="49">
        <v>31.877026525483874</v>
      </c>
      <c r="C92" s="49">
        <v>43.273585032258069</v>
      </c>
      <c r="D92" s="35">
        <f t="shared" si="6"/>
        <v>75.150611557741939</v>
      </c>
      <c r="E92" s="49">
        <v>69.979699999999994</v>
      </c>
      <c r="F92" s="49">
        <v>17.390261741935479</v>
      </c>
      <c r="G92" s="35">
        <f t="shared" si="7"/>
        <v>162.52057329967744</v>
      </c>
      <c r="H92" s="49">
        <v>6.5349710299999995</v>
      </c>
      <c r="I92" s="35">
        <f t="shared" si="8"/>
        <v>155.98560226967743</v>
      </c>
      <c r="J92" s="49">
        <v>74.012045999999984</v>
      </c>
      <c r="K92" s="49">
        <v>61.122655000000009</v>
      </c>
      <c r="L92" s="35">
        <f t="shared" si="9"/>
        <v>12.889390999999975</v>
      </c>
      <c r="M92" s="35">
        <f t="shared" si="11"/>
        <v>168.87499326967742</v>
      </c>
      <c r="N92" s="98">
        <v>14.383333333333333</v>
      </c>
      <c r="O92" s="67">
        <v>653.49599999999998</v>
      </c>
      <c r="P92" s="39">
        <f t="shared" si="10"/>
        <v>0.75461431870669748</v>
      </c>
      <c r="Q92"/>
      <c r="R92">
        <v>866</v>
      </c>
      <c r="Z92" s="65"/>
      <c r="AA92" s="65"/>
      <c r="AB92" s="65"/>
      <c r="AC92" s="65"/>
    </row>
    <row r="93" spans="1:53">
      <c r="A93" s="50">
        <f>A92+7</f>
        <v>44860</v>
      </c>
      <c r="B93" s="49">
        <v>48.971224406451583</v>
      </c>
      <c r="C93" s="49">
        <v>69.235294532258067</v>
      </c>
      <c r="D93" s="35">
        <f t="shared" si="6"/>
        <v>118.20651893870965</v>
      </c>
      <c r="E93" s="49">
        <v>70.082700000000003</v>
      </c>
      <c r="F93" s="49">
        <v>17.531130741935478</v>
      </c>
      <c r="G93" s="35">
        <f t="shared" si="7"/>
        <v>205.82034968064514</v>
      </c>
      <c r="H93" s="49">
        <v>3.5463530799999998</v>
      </c>
      <c r="I93" s="35">
        <f t="shared" si="8"/>
        <v>202.27399660064515</v>
      </c>
      <c r="J93" s="49">
        <v>55.000508999999994</v>
      </c>
      <c r="K93" s="49">
        <v>86.182317000000012</v>
      </c>
      <c r="L93" s="35">
        <f t="shared" si="9"/>
        <v>-31.181808000000018</v>
      </c>
      <c r="M93" s="35">
        <f t="shared" si="11"/>
        <v>171.09218860064513</v>
      </c>
      <c r="N93" s="98">
        <v>14.925000000000001</v>
      </c>
      <c r="O93" s="67">
        <v>876.36599999999999</v>
      </c>
      <c r="P93" s="39">
        <f t="shared" si="10"/>
        <v>1.0119699769053117</v>
      </c>
      <c r="Q93"/>
      <c r="R93">
        <v>866</v>
      </c>
    </row>
    <row r="94" spans="1:53">
      <c r="A94" s="59"/>
      <c r="B94" s="59"/>
      <c r="C94" s="59"/>
      <c r="D94" s="35"/>
      <c r="E94" s="59"/>
      <c r="F94" s="59"/>
      <c r="G94" s="35"/>
      <c r="H94" s="59"/>
      <c r="I94" s="35"/>
      <c r="J94" s="59"/>
      <c r="K94" s="59"/>
      <c r="L94" s="35"/>
      <c r="M94" s="35"/>
      <c r="N94" s="59"/>
      <c r="O94" s="59"/>
      <c r="P94" s="39"/>
      <c r="Q94"/>
    </row>
    <row r="95" spans="1:53">
      <c r="A95" s="50">
        <f>A93+7</f>
        <v>44867</v>
      </c>
      <c r="B95" s="49">
        <v>34.144373079534027</v>
      </c>
      <c r="C95" s="49">
        <v>36.3429061</v>
      </c>
      <c r="D95" s="35">
        <f t="shared" si="6"/>
        <v>70.487279179534028</v>
      </c>
      <c r="E95" s="49">
        <v>70.324699999999993</v>
      </c>
      <c r="F95" s="49">
        <v>17.7950709892473</v>
      </c>
      <c r="G95" s="35">
        <f t="shared" si="7"/>
        <v>158.60705016878134</v>
      </c>
      <c r="H95" s="49">
        <v>10.02851188</v>
      </c>
      <c r="I95" s="35">
        <f t="shared" si="8"/>
        <v>148.57853828878135</v>
      </c>
      <c r="J95" s="49">
        <v>87.591888999999981</v>
      </c>
      <c r="K95" s="49">
        <v>62.824307999999995</v>
      </c>
      <c r="L95" s="35">
        <f t="shared" si="9"/>
        <v>24.767580999999986</v>
      </c>
      <c r="M95" s="35">
        <f t="shared" si="11"/>
        <v>173.34611928878132</v>
      </c>
      <c r="N95" s="98">
        <v>12.058333333333334</v>
      </c>
      <c r="O95" s="67">
        <v>715.101</v>
      </c>
      <c r="P95" s="39">
        <f t="shared" si="10"/>
        <v>0.86053068592057758</v>
      </c>
      <c r="Q95"/>
      <c r="R95">
        <v>831</v>
      </c>
    </row>
    <row r="96" spans="1:53">
      <c r="A96" s="50">
        <f>A95+7</f>
        <v>44874</v>
      </c>
      <c r="B96" s="49">
        <v>32.726187279534059</v>
      </c>
      <c r="C96" s="49">
        <v>66.906859789999999</v>
      </c>
      <c r="D96" s="35">
        <f t="shared" si="6"/>
        <v>99.633047069534058</v>
      </c>
      <c r="E96" s="49">
        <v>70.581600000000009</v>
      </c>
      <c r="F96" s="49">
        <v>17.675319989247306</v>
      </c>
      <c r="G96" s="35">
        <f t="shared" si="7"/>
        <v>187.88996705878137</v>
      </c>
      <c r="H96" s="49">
        <v>2.6265480299999999</v>
      </c>
      <c r="I96" s="35">
        <f t="shared" si="8"/>
        <v>185.26341902878136</v>
      </c>
      <c r="J96" s="49">
        <v>100.121413</v>
      </c>
      <c r="K96" s="49">
        <v>95.057740000000024</v>
      </c>
      <c r="L96" s="35">
        <f t="shared" si="9"/>
        <v>5.0636729999999801</v>
      </c>
      <c r="M96" s="35">
        <f t="shared" si="11"/>
        <v>190.32709202878135</v>
      </c>
      <c r="N96" s="98">
        <v>9.8583333333333325</v>
      </c>
      <c r="O96" s="67">
        <v>689.53</v>
      </c>
      <c r="P96" s="39">
        <f t="shared" si="10"/>
        <v>0.82975932611311665</v>
      </c>
      <c r="Q96"/>
      <c r="R96">
        <v>831</v>
      </c>
    </row>
    <row r="97" spans="1:18">
      <c r="A97" s="50">
        <f>A96+7</f>
        <v>44881</v>
      </c>
      <c r="B97" s="49">
        <v>30.691517707867387</v>
      </c>
      <c r="C97" s="49">
        <v>56.534579640000004</v>
      </c>
      <c r="D97" s="35">
        <f t="shared" si="6"/>
        <v>87.226097347867395</v>
      </c>
      <c r="E97" s="49">
        <v>70.564700000000002</v>
      </c>
      <c r="F97" s="49">
        <v>17.991111989247308</v>
      </c>
      <c r="G97" s="35">
        <f t="shared" si="7"/>
        <v>175.78190933711471</v>
      </c>
      <c r="H97" s="49">
        <v>5.31393703</v>
      </c>
      <c r="I97" s="35">
        <f t="shared" si="8"/>
        <v>170.46797230711471</v>
      </c>
      <c r="J97" s="49">
        <v>113.69065500000002</v>
      </c>
      <c r="K97" s="49">
        <v>101.72126499999999</v>
      </c>
      <c r="L97" s="35">
        <f t="shared" si="9"/>
        <v>11.969390000000033</v>
      </c>
      <c r="M97" s="35">
        <f t="shared" si="11"/>
        <v>182.43736230711474</v>
      </c>
      <c r="N97" s="98">
        <v>9.2916666666666679</v>
      </c>
      <c r="O97" s="67">
        <v>712.62400000000002</v>
      </c>
      <c r="P97" s="39">
        <f t="shared" si="10"/>
        <v>0.85754993983152827</v>
      </c>
      <c r="Q97"/>
      <c r="R97">
        <v>831</v>
      </c>
    </row>
    <row r="98" spans="1:18">
      <c r="A98" s="50">
        <f>A97+7</f>
        <v>44888</v>
      </c>
      <c r="B98" s="49">
        <v>29.385715379534048</v>
      </c>
      <c r="C98" s="49">
        <v>38.434867449999992</v>
      </c>
      <c r="D98" s="35">
        <f t="shared" si="6"/>
        <v>67.820582829534032</v>
      </c>
      <c r="E98" s="49">
        <v>70.861500000000007</v>
      </c>
      <c r="F98" s="49">
        <v>16.319448989247313</v>
      </c>
      <c r="G98" s="35">
        <f t="shared" si="7"/>
        <v>155.00153181878136</v>
      </c>
      <c r="H98" s="49">
        <v>5.3850433500000001</v>
      </c>
      <c r="I98" s="35">
        <f t="shared" si="8"/>
        <v>149.61648846878137</v>
      </c>
      <c r="J98" s="49">
        <v>148.08557000000002</v>
      </c>
      <c r="K98" s="49">
        <v>98.744470000000007</v>
      </c>
      <c r="L98" s="35">
        <f t="shared" si="9"/>
        <v>49.341100000000012</v>
      </c>
      <c r="M98" s="35">
        <f t="shared" si="11"/>
        <v>198.95758846878138</v>
      </c>
      <c r="N98" s="98">
        <v>5.6416666666666666</v>
      </c>
      <c r="O98" s="67">
        <v>717.673</v>
      </c>
      <c r="P98" s="39">
        <f t="shared" si="10"/>
        <v>0.86362575210589654</v>
      </c>
      <c r="Q98"/>
      <c r="R98">
        <v>831</v>
      </c>
    </row>
    <row r="99" spans="1:18">
      <c r="A99" s="50">
        <f>A98+7</f>
        <v>44895</v>
      </c>
      <c r="B99" s="49">
        <v>28.366289089534057</v>
      </c>
      <c r="C99" s="49">
        <v>82.980209810000005</v>
      </c>
      <c r="D99" s="35">
        <f t="shared" si="6"/>
        <v>111.34649889953405</v>
      </c>
      <c r="E99" s="49">
        <v>70.867399999999989</v>
      </c>
      <c r="F99" s="49">
        <v>17.681791989247309</v>
      </c>
      <c r="G99" s="35">
        <f t="shared" si="7"/>
        <v>199.89569088878136</v>
      </c>
      <c r="H99" s="49">
        <v>7.5132110000000001</v>
      </c>
      <c r="I99" s="35">
        <f t="shared" si="8"/>
        <v>192.38247988878135</v>
      </c>
      <c r="J99" s="49">
        <v>72.3596</v>
      </c>
      <c r="K99" s="49">
        <v>60.150772000000003</v>
      </c>
      <c r="L99" s="35">
        <f t="shared" si="9"/>
        <v>12.208827999999997</v>
      </c>
      <c r="M99" s="35">
        <f t="shared" si="11"/>
        <v>204.59130788878133</v>
      </c>
      <c r="N99" s="98">
        <v>5.1583333333333332</v>
      </c>
      <c r="O99" s="67">
        <v>672.57100000000003</v>
      </c>
      <c r="P99" s="39">
        <f t="shared" si="10"/>
        <v>0.80935138387484962</v>
      </c>
      <c r="Q99"/>
      <c r="R99">
        <v>831</v>
      </c>
    </row>
    <row r="100" spans="1:18">
      <c r="A100" s="50"/>
      <c r="B100" s="49"/>
      <c r="C100" s="49"/>
      <c r="D100" s="35"/>
      <c r="E100" s="49"/>
      <c r="F100" s="49"/>
      <c r="G100" s="35"/>
      <c r="H100" s="49"/>
      <c r="I100" s="35"/>
      <c r="J100" s="49"/>
      <c r="K100" s="49"/>
      <c r="L100" s="35"/>
      <c r="M100" s="35"/>
      <c r="N100" s="98"/>
      <c r="O100" s="67"/>
      <c r="P100" s="39"/>
      <c r="Q100"/>
      <c r="R100"/>
    </row>
    <row r="101" spans="1:18">
      <c r="A101" s="50">
        <f>A99+7</f>
        <v>44902</v>
      </c>
      <c r="B101" s="49">
        <v>25.493787420483873</v>
      </c>
      <c r="C101" s="49">
        <v>74.797501794193565</v>
      </c>
      <c r="D101" s="35">
        <f t="shared" si="6"/>
        <v>100.29128921467743</v>
      </c>
      <c r="E101" s="49">
        <v>71.017200000000003</v>
      </c>
      <c r="F101" s="49">
        <v>15.049435129032256</v>
      </c>
      <c r="G101" s="35">
        <f t="shared" si="7"/>
        <v>186.35792434370967</v>
      </c>
      <c r="H101" s="49">
        <v>4.3165394500000005</v>
      </c>
      <c r="I101" s="35">
        <f t="shared" si="8"/>
        <v>182.04138489370968</v>
      </c>
      <c r="J101" s="49">
        <v>96.859474000000034</v>
      </c>
      <c r="K101" s="49">
        <v>58.495035000000001</v>
      </c>
      <c r="L101" s="35">
        <f t="shared" si="9"/>
        <v>38.364439000000033</v>
      </c>
      <c r="M101" s="35">
        <f t="shared" si="11"/>
        <v>220.40582389370971</v>
      </c>
      <c r="N101" s="98">
        <v>2</v>
      </c>
      <c r="O101" s="67">
        <v>545.52800000000002</v>
      </c>
      <c r="P101" s="39">
        <f t="shared" si="10"/>
        <v>0.66044552058111383</v>
      </c>
      <c r="Q101"/>
      <c r="R101">
        <v>826</v>
      </c>
    </row>
    <row r="102" spans="1:18">
      <c r="A102" s="50">
        <f>A101+7</f>
        <v>44909</v>
      </c>
      <c r="B102" s="49">
        <v>25.901558925483876</v>
      </c>
      <c r="C102" s="49">
        <v>93.97404227419355</v>
      </c>
      <c r="D102" s="35">
        <f t="shared" si="6"/>
        <v>119.87560119967742</v>
      </c>
      <c r="E102" s="49">
        <v>71.074600000000004</v>
      </c>
      <c r="F102" s="49">
        <v>15.085199129032254</v>
      </c>
      <c r="G102" s="35">
        <f t="shared" si="7"/>
        <v>206.03540032870967</v>
      </c>
      <c r="H102" s="49">
        <v>5.1201999999999996</v>
      </c>
      <c r="I102" s="35">
        <f t="shared" si="8"/>
        <v>200.91520032870966</v>
      </c>
      <c r="J102" s="49">
        <v>61.751752999999994</v>
      </c>
      <c r="K102" s="49">
        <v>61.599581500000006</v>
      </c>
      <c r="L102" s="35">
        <f t="shared" si="9"/>
        <v>0.15217149999998725</v>
      </c>
      <c r="M102" s="35">
        <f t="shared" si="11"/>
        <v>201.06737182870964</v>
      </c>
      <c r="N102" s="98">
        <v>-0.12500000000000014</v>
      </c>
      <c r="O102" s="67">
        <v>569.00199999999995</v>
      </c>
      <c r="P102" s="39">
        <f t="shared" si="10"/>
        <v>0.68886440677966099</v>
      </c>
      <c r="Q102"/>
      <c r="R102">
        <v>826</v>
      </c>
    </row>
    <row r="103" spans="1:18">
      <c r="A103" s="50">
        <f>A102+7</f>
        <v>44916</v>
      </c>
      <c r="B103" s="49">
        <v>28.427448955483872</v>
      </c>
      <c r="C103" s="49">
        <v>40.606852514193555</v>
      </c>
      <c r="D103" s="35">
        <f t="shared" si="6"/>
        <v>69.03430146967743</v>
      </c>
      <c r="E103" s="49">
        <v>70.796499999999995</v>
      </c>
      <c r="F103" s="49">
        <v>13.659955129032257</v>
      </c>
      <c r="G103" s="35">
        <f t="shared" si="7"/>
        <v>153.49075659870968</v>
      </c>
      <c r="H103" s="49">
        <v>8.1371287999999993</v>
      </c>
      <c r="I103" s="35">
        <f t="shared" si="8"/>
        <v>145.35362779870968</v>
      </c>
      <c r="J103" s="49">
        <v>135.53742399999996</v>
      </c>
      <c r="K103" s="49">
        <v>72.845906000000014</v>
      </c>
      <c r="L103" s="35">
        <f t="shared" si="9"/>
        <v>62.691517999999945</v>
      </c>
      <c r="M103" s="35">
        <f t="shared" si="11"/>
        <v>208.04514579870963</v>
      </c>
      <c r="N103" s="98">
        <v>5.8833333333333329</v>
      </c>
      <c r="O103" s="67">
        <v>688.178</v>
      </c>
      <c r="P103" s="39">
        <f t="shared" si="10"/>
        <v>0.83314527845036324</v>
      </c>
      <c r="Q103"/>
      <c r="R103">
        <v>826</v>
      </c>
    </row>
    <row r="104" spans="1:18">
      <c r="A104" s="50">
        <f>A103+7</f>
        <v>44923</v>
      </c>
      <c r="B104" s="49">
        <v>38.686366335483882</v>
      </c>
      <c r="C104" s="49">
        <v>22.968449774193548</v>
      </c>
      <c r="D104" s="35">
        <f t="shared" si="6"/>
        <v>61.654816109677427</v>
      </c>
      <c r="E104" s="49">
        <v>71.293399999999991</v>
      </c>
      <c r="F104" s="49">
        <v>13.773028129032255</v>
      </c>
      <c r="G104" s="35">
        <f t="shared" si="7"/>
        <v>146.72124423870969</v>
      </c>
      <c r="H104" s="49">
        <v>17.75134173</v>
      </c>
      <c r="I104" s="35">
        <f t="shared" si="8"/>
        <v>128.96990250870968</v>
      </c>
      <c r="J104" s="49">
        <v>118.66461200000001</v>
      </c>
      <c r="K104" s="49">
        <v>75.890908000000024</v>
      </c>
      <c r="L104" s="35">
        <f t="shared" si="9"/>
        <v>42.773703999999981</v>
      </c>
      <c r="M104" s="35">
        <f t="shared" si="11"/>
        <v>171.74360650870966</v>
      </c>
      <c r="N104" s="98">
        <v>5.6833333333333336</v>
      </c>
      <c r="O104" s="67">
        <v>1337.14</v>
      </c>
      <c r="P104" s="39">
        <f t="shared" si="10"/>
        <v>1.6188135593220341</v>
      </c>
      <c r="Q104"/>
      <c r="R104">
        <v>826</v>
      </c>
    </row>
    <row r="105" spans="1:18">
      <c r="A105" s="41"/>
      <c r="B105" s="57"/>
      <c r="C105" s="57"/>
      <c r="D105" s="42"/>
      <c r="E105" s="57"/>
      <c r="F105" s="57"/>
      <c r="G105" s="42"/>
      <c r="H105" s="57"/>
      <c r="I105" s="42"/>
      <c r="J105" s="57"/>
      <c r="K105" s="57"/>
      <c r="L105" s="42"/>
      <c r="M105" s="42"/>
      <c r="N105" s="86"/>
      <c r="O105" s="93"/>
      <c r="P105" s="43"/>
      <c r="Q105"/>
      <c r="R105">
        <v>826</v>
      </c>
    </row>
    <row r="106" spans="1:18">
      <c r="C106" s="60"/>
      <c r="K106" s="91"/>
    </row>
    <row r="107" spans="1:18">
      <c r="C107" s="60"/>
    </row>
    <row r="108" spans="1:18">
      <c r="C108" s="60"/>
    </row>
  </sheetData>
  <phoneticPr fontId="17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78" fitToHeight="3" orientation="landscape" horizontalDpi="300" verticalDpi="300" r:id="rId1"/>
  <headerFooter alignWithMargins="0"/>
  <rowBreaks count="2" manualBreakCount="2">
    <brk id="52" max="15" man="1"/>
    <brk id="105" max="15" man="1"/>
  </row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G54"/>
  <sheetViews>
    <sheetView topLeftCell="K25" workbookViewId="0">
      <selection activeCell="T50" sqref="T50:T53"/>
    </sheetView>
  </sheetViews>
  <sheetFormatPr baseColWidth="10" defaultRowHeight="12.5"/>
  <cols>
    <col min="1" max="1" width="11.54296875" bestFit="1" customWidth="1"/>
    <col min="3" max="3" width="12.453125" customWidth="1"/>
    <col min="4" max="5" width="12.54296875" bestFit="1" customWidth="1"/>
    <col min="6" max="6" width="11.54296875" bestFit="1" customWidth="1"/>
    <col min="21" max="21" width="14.54296875" style="46" bestFit="1" customWidth="1"/>
  </cols>
  <sheetData>
    <row r="1" spans="1:33">
      <c r="A1" s="78">
        <v>2003</v>
      </c>
      <c r="B1" s="78">
        <v>2004</v>
      </c>
      <c r="C1" s="78">
        <v>2005</v>
      </c>
      <c r="D1" s="78">
        <v>2006</v>
      </c>
      <c r="E1" s="78">
        <v>2007</v>
      </c>
      <c r="F1" s="78">
        <v>2008</v>
      </c>
      <c r="G1" s="78">
        <v>2009</v>
      </c>
      <c r="H1" s="78">
        <v>2010</v>
      </c>
      <c r="I1" s="78">
        <v>2011</v>
      </c>
      <c r="J1" s="78">
        <v>2012</v>
      </c>
      <c r="K1" s="78">
        <v>2013</v>
      </c>
      <c r="L1" s="78">
        <v>2014</v>
      </c>
      <c r="M1" s="78">
        <v>2015</v>
      </c>
      <c r="N1" s="78">
        <v>2016</v>
      </c>
      <c r="O1" s="78">
        <v>2017</v>
      </c>
      <c r="P1" s="78">
        <v>2018</v>
      </c>
      <c r="Q1" s="78">
        <v>2019</v>
      </c>
      <c r="R1" s="78">
        <v>2020</v>
      </c>
      <c r="S1" s="78">
        <v>2021</v>
      </c>
      <c r="T1" s="78">
        <v>2022</v>
      </c>
      <c r="U1" s="79" t="s">
        <v>78</v>
      </c>
      <c r="W1" s="103" t="s">
        <v>82</v>
      </c>
      <c r="X1" s="103" t="s">
        <v>83</v>
      </c>
      <c r="Y1" s="103" t="s">
        <v>84</v>
      </c>
    </row>
    <row r="2" spans="1:33">
      <c r="A2" s="53">
        <v>141.77888400000001</v>
      </c>
      <c r="B2" s="53">
        <v>196.07604500000002</v>
      </c>
      <c r="C2" s="53">
        <v>195.833</v>
      </c>
      <c r="D2" s="53">
        <v>200.34425335483871</v>
      </c>
      <c r="E2" s="53">
        <v>198.29763399999999</v>
      </c>
      <c r="F2" s="53">
        <v>178.90230399999999</v>
      </c>
      <c r="G2" s="53">
        <v>218.07263834000003</v>
      </c>
      <c r="H2" s="53">
        <v>223.19993115999998</v>
      </c>
      <c r="I2" s="53">
        <v>217.12245074999998</v>
      </c>
      <c r="J2" s="53">
        <v>193.59850993000001</v>
      </c>
      <c r="K2" s="53">
        <v>176.88276656999997</v>
      </c>
      <c r="L2" s="53">
        <v>161.12058022999997</v>
      </c>
      <c r="M2" s="53">
        <v>209.31150265822578</v>
      </c>
      <c r="N2" s="53">
        <v>200.59997373000002</v>
      </c>
      <c r="O2" s="53">
        <v>205.57747175499998</v>
      </c>
      <c r="P2" s="53">
        <v>188.77803929899994</v>
      </c>
      <c r="Q2" s="53">
        <v>175.42672434000002</v>
      </c>
      <c r="R2" s="53">
        <v>176.43351713999994</v>
      </c>
      <c r="S2" s="53">
        <v>212.115244015</v>
      </c>
      <c r="T2" s="53">
        <v>195.23883204053766</v>
      </c>
      <c r="U2" s="80">
        <v>44566</v>
      </c>
      <c r="V2" s="53"/>
      <c r="W2" s="102">
        <f>MIN(A2:S2)</f>
        <v>141.77888400000001</v>
      </c>
      <c r="X2" s="102">
        <f>Y2-W2</f>
        <v>81.421047159999972</v>
      </c>
      <c r="Y2" s="102">
        <f t="shared" ref="Y2:Y33" si="0">MAX(A2:S2)</f>
        <v>223.19993115999998</v>
      </c>
    </row>
    <row r="3" spans="1:33">
      <c r="A3" s="53">
        <v>201.90113700000001</v>
      </c>
      <c r="B3" s="53">
        <v>191.649101</v>
      </c>
      <c r="C3" s="53">
        <v>198.30199999999996</v>
      </c>
      <c r="D3" s="53">
        <v>214.86416435483872</v>
      </c>
      <c r="E3" s="53">
        <v>194.79666700000001</v>
      </c>
      <c r="F3" s="53">
        <v>211.06531679999995</v>
      </c>
      <c r="G3" s="53">
        <v>208.40873961000003</v>
      </c>
      <c r="H3" s="53">
        <v>221.69694709999999</v>
      </c>
      <c r="I3" s="53">
        <v>208.04131539999997</v>
      </c>
      <c r="J3" s="53">
        <v>209.89647911</v>
      </c>
      <c r="K3" s="53">
        <v>206.61732198499999</v>
      </c>
      <c r="L3" s="53">
        <v>197.765689635</v>
      </c>
      <c r="M3" s="53">
        <v>206.59833287822579</v>
      </c>
      <c r="N3" s="53">
        <v>212.112944325</v>
      </c>
      <c r="O3" s="53">
        <v>219.28079614000001</v>
      </c>
      <c r="P3" s="53">
        <v>197.12232602400002</v>
      </c>
      <c r="Q3" s="53">
        <v>216.76916779999999</v>
      </c>
      <c r="R3" s="53">
        <v>202.29842361000004</v>
      </c>
      <c r="S3" s="53">
        <v>211.04370025000003</v>
      </c>
      <c r="T3" s="53">
        <v>236.11637585053759</v>
      </c>
      <c r="U3" s="80">
        <f>U2+7</f>
        <v>44573</v>
      </c>
      <c r="V3" s="53"/>
      <c r="W3" s="102">
        <f t="shared" ref="W3:W53" si="1">MIN(A3:S3)</f>
        <v>191.649101</v>
      </c>
      <c r="X3" s="102">
        <f t="shared" ref="X3:X53" si="2">Y3-W3</f>
        <v>30.047846099999987</v>
      </c>
      <c r="Y3" s="102">
        <f t="shared" si="0"/>
        <v>221.69694709999999</v>
      </c>
    </row>
    <row r="4" spans="1:33">
      <c r="A4" s="53">
        <v>197.72342599999999</v>
      </c>
      <c r="B4" s="53">
        <v>199.37278450000002</v>
      </c>
      <c r="C4" s="53">
        <v>200.97599999999997</v>
      </c>
      <c r="D4" s="53">
        <v>212.8468023548387</v>
      </c>
      <c r="E4" s="53">
        <v>197.34187600000001</v>
      </c>
      <c r="F4" s="53">
        <v>203.7501967</v>
      </c>
      <c r="G4" s="53">
        <v>208.04133435000003</v>
      </c>
      <c r="H4" s="53">
        <v>212.17757990000004</v>
      </c>
      <c r="I4" s="53">
        <v>212.25457732999999</v>
      </c>
      <c r="J4" s="53">
        <v>217.48242187</v>
      </c>
      <c r="K4" s="53">
        <v>218.30866817500001</v>
      </c>
      <c r="L4" s="53">
        <v>206.92977764</v>
      </c>
      <c r="M4" s="53">
        <v>216.54428413822581</v>
      </c>
      <c r="N4" s="53">
        <v>217.01082113500001</v>
      </c>
      <c r="O4" s="53">
        <v>212.18621787999996</v>
      </c>
      <c r="P4" s="53">
        <v>211.34703645700006</v>
      </c>
      <c r="Q4" s="53">
        <v>215.24221160000002</v>
      </c>
      <c r="R4" s="53">
        <v>199.47219716000001</v>
      </c>
      <c r="S4" s="53">
        <v>211.48691373999998</v>
      </c>
      <c r="T4" s="53">
        <v>216.74044392053764</v>
      </c>
      <c r="U4" s="80">
        <f t="shared" ref="U4:U53" si="3">U3+7</f>
        <v>44580</v>
      </c>
      <c r="V4" s="53"/>
      <c r="W4" s="102">
        <f t="shared" si="1"/>
        <v>197.34187600000001</v>
      </c>
      <c r="X4" s="102">
        <f t="shared" si="2"/>
        <v>20.966792174999995</v>
      </c>
      <c r="Y4" s="102">
        <f t="shared" si="0"/>
        <v>218.30866817500001</v>
      </c>
    </row>
    <row r="5" spans="1:33">
      <c r="A5" s="53">
        <v>189.48170049999999</v>
      </c>
      <c r="B5" s="53">
        <v>209.96571700000004</v>
      </c>
      <c r="C5" s="53">
        <v>207.637</v>
      </c>
      <c r="D5" s="53">
        <v>215.01803035483874</v>
      </c>
      <c r="E5" s="53">
        <v>212.38866800000005</v>
      </c>
      <c r="F5" s="53">
        <v>204.45198890000006</v>
      </c>
      <c r="G5" s="53">
        <v>213.94325143999998</v>
      </c>
      <c r="H5" s="53">
        <v>222.94483850999998</v>
      </c>
      <c r="I5" s="53">
        <v>224.98311928999999</v>
      </c>
      <c r="J5" s="53">
        <v>212.74875469</v>
      </c>
      <c r="K5" s="53">
        <v>214.19685214500004</v>
      </c>
      <c r="L5" s="53">
        <v>208.10149567999997</v>
      </c>
      <c r="M5" s="53">
        <v>215.70756032322578</v>
      </c>
      <c r="N5" s="53">
        <v>203.76308396500002</v>
      </c>
      <c r="O5" s="53">
        <v>236.7475901</v>
      </c>
      <c r="P5" s="53">
        <v>196.24085602200006</v>
      </c>
      <c r="Q5" s="53">
        <v>227.04436990000005</v>
      </c>
      <c r="R5" s="53">
        <v>215.52789134</v>
      </c>
      <c r="S5" s="53">
        <v>219.98726336999999</v>
      </c>
      <c r="T5" s="53">
        <v>214.74757127053761</v>
      </c>
      <c r="U5" s="80">
        <f t="shared" si="3"/>
        <v>44587</v>
      </c>
      <c r="V5" s="53"/>
      <c r="W5" s="102">
        <f t="shared" si="1"/>
        <v>189.48170049999999</v>
      </c>
      <c r="X5" s="102">
        <f t="shared" si="2"/>
        <v>47.265889600000008</v>
      </c>
      <c r="Y5" s="102">
        <f t="shared" si="0"/>
        <v>236.7475901</v>
      </c>
    </row>
    <row r="6" spans="1:33">
      <c r="A6" s="53">
        <v>181.95350399999995</v>
      </c>
      <c r="B6" s="53">
        <v>192.855388</v>
      </c>
      <c r="C6" s="53">
        <v>204.21799999999999</v>
      </c>
      <c r="D6" s="53">
        <v>210.5133372857143</v>
      </c>
      <c r="E6" s="53">
        <v>211.640107</v>
      </c>
      <c r="F6" s="53">
        <v>203.51179330000002</v>
      </c>
      <c r="G6" s="53">
        <v>210.05359255000002</v>
      </c>
      <c r="H6" s="53">
        <v>212.24513489999998</v>
      </c>
      <c r="I6" s="53">
        <v>225.34420978000006</v>
      </c>
      <c r="J6" s="53">
        <v>224.01782133999998</v>
      </c>
      <c r="K6" s="53">
        <v>211.35955251999997</v>
      </c>
      <c r="L6" s="53">
        <v>214.08545532000002</v>
      </c>
      <c r="M6" s="53">
        <v>223.34489190999994</v>
      </c>
      <c r="N6" s="53">
        <v>197.22624236500002</v>
      </c>
      <c r="O6" s="53">
        <v>207.47664699999996</v>
      </c>
      <c r="P6" s="53">
        <v>198.18630530600001</v>
      </c>
      <c r="Q6" s="53">
        <v>222.29217994999999</v>
      </c>
      <c r="R6" s="53">
        <v>206.62726010999995</v>
      </c>
      <c r="S6" s="53">
        <v>219.73669373000001</v>
      </c>
      <c r="T6" s="53">
        <v>218.55294712592931</v>
      </c>
      <c r="U6" s="80">
        <f t="shared" si="3"/>
        <v>44594</v>
      </c>
      <c r="V6" s="53"/>
      <c r="W6" s="102">
        <f t="shared" si="1"/>
        <v>181.95350399999995</v>
      </c>
      <c r="X6" s="102">
        <f t="shared" si="2"/>
        <v>43.390705780000104</v>
      </c>
      <c r="Y6" s="102">
        <f t="shared" si="0"/>
        <v>225.34420978000006</v>
      </c>
    </row>
    <row r="7" spans="1:33">
      <c r="A7" s="53">
        <v>200.01363449999999</v>
      </c>
      <c r="B7" s="53">
        <v>199.89270100000002</v>
      </c>
      <c r="C7" s="53">
        <v>197.899</v>
      </c>
      <c r="D7" s="53">
        <v>212.9040192857143</v>
      </c>
      <c r="E7" s="53">
        <v>204.71090699999999</v>
      </c>
      <c r="F7" s="53">
        <v>203.09955080000003</v>
      </c>
      <c r="G7" s="53">
        <v>198.20428754</v>
      </c>
      <c r="H7" s="53">
        <v>216.98735483999999</v>
      </c>
      <c r="I7" s="53">
        <v>204.35548902999994</v>
      </c>
      <c r="J7" s="53">
        <v>245.65377832999997</v>
      </c>
      <c r="K7" s="53">
        <v>214.09471311999999</v>
      </c>
      <c r="L7" s="53">
        <v>212.57605161999999</v>
      </c>
      <c r="M7" s="53">
        <v>217.96323272500001</v>
      </c>
      <c r="N7" s="53">
        <v>204.88301686999998</v>
      </c>
      <c r="O7" s="53">
        <v>212.64482800000002</v>
      </c>
      <c r="P7" s="53">
        <v>217.94742855999993</v>
      </c>
      <c r="Q7" s="53">
        <v>226.3447396</v>
      </c>
      <c r="R7" s="53">
        <v>206.06699929999996</v>
      </c>
      <c r="S7" s="53">
        <v>213.55920614999997</v>
      </c>
      <c r="T7" s="53">
        <v>205.37676879592931</v>
      </c>
      <c r="U7" s="80">
        <f t="shared" si="3"/>
        <v>44601</v>
      </c>
      <c r="V7" s="53"/>
      <c r="W7" s="102">
        <f t="shared" si="1"/>
        <v>197.899</v>
      </c>
      <c r="X7" s="102">
        <f t="shared" si="2"/>
        <v>47.754778329999965</v>
      </c>
      <c r="Y7" s="102">
        <f t="shared" si="0"/>
        <v>245.65377832999997</v>
      </c>
    </row>
    <row r="8" spans="1:33">
      <c r="A8" s="53">
        <v>201.09751450000002</v>
      </c>
      <c r="B8" s="53">
        <v>190.87801200000001</v>
      </c>
      <c r="C8" s="53">
        <v>201.65600000000001</v>
      </c>
      <c r="D8" s="53">
        <v>208.09607428571428</v>
      </c>
      <c r="E8" s="53">
        <v>198.25022800000002</v>
      </c>
      <c r="F8" s="53">
        <v>204.47007239999999</v>
      </c>
      <c r="G8" s="53">
        <v>208.06004233000002</v>
      </c>
      <c r="H8" s="53">
        <v>214.01766744000003</v>
      </c>
      <c r="I8" s="53">
        <v>212.25021102999997</v>
      </c>
      <c r="J8" s="53">
        <v>226.43969401000001</v>
      </c>
      <c r="K8" s="53">
        <v>221.60045278499996</v>
      </c>
      <c r="L8" s="53">
        <v>204.48893083999999</v>
      </c>
      <c r="M8" s="53">
        <v>217.74337825499998</v>
      </c>
      <c r="N8" s="53">
        <v>208.8092006</v>
      </c>
      <c r="O8" s="53">
        <v>204.69451000000001</v>
      </c>
      <c r="P8" s="53">
        <v>215.99407867499997</v>
      </c>
      <c r="Q8" s="53">
        <v>211.15075543999998</v>
      </c>
      <c r="R8" s="53">
        <v>198.62465565000002</v>
      </c>
      <c r="S8" s="53">
        <v>196.25732456000003</v>
      </c>
      <c r="T8" s="53">
        <v>213.17337639592932</v>
      </c>
      <c r="U8" s="80">
        <f t="shared" si="3"/>
        <v>44608</v>
      </c>
      <c r="V8" s="53"/>
      <c r="W8" s="102">
        <f t="shared" si="1"/>
        <v>190.87801200000001</v>
      </c>
      <c r="X8" s="102">
        <f t="shared" si="2"/>
        <v>35.561682009999998</v>
      </c>
      <c r="Y8" s="102">
        <f t="shared" si="0"/>
        <v>226.43969401000001</v>
      </c>
    </row>
    <row r="9" spans="1:33">
      <c r="A9" s="53">
        <v>206.20724999999999</v>
      </c>
      <c r="B9" s="53">
        <v>198.74971900000003</v>
      </c>
      <c r="C9" s="53">
        <v>206.38499999999999</v>
      </c>
      <c r="D9" s="53">
        <v>192.76515328571432</v>
      </c>
      <c r="E9" s="53">
        <v>197.11422099999999</v>
      </c>
      <c r="F9" s="53">
        <v>203.36516359999996</v>
      </c>
      <c r="G9" s="53">
        <v>202.61555231</v>
      </c>
      <c r="H9" s="53">
        <v>200.47210179699999</v>
      </c>
      <c r="I9" s="53">
        <v>215.84000492000001</v>
      </c>
      <c r="J9" s="53">
        <v>214.24974548999998</v>
      </c>
      <c r="K9" s="53">
        <v>214.41137970500006</v>
      </c>
      <c r="L9" s="53">
        <v>206.48244935000002</v>
      </c>
      <c r="M9" s="53">
        <v>207.45917254000005</v>
      </c>
      <c r="N9" s="53">
        <v>205.89833125000001</v>
      </c>
      <c r="O9" s="53">
        <v>182.50707199999999</v>
      </c>
      <c r="P9" s="53">
        <v>214.52945201999998</v>
      </c>
      <c r="Q9" s="53">
        <v>195.29309471000005</v>
      </c>
      <c r="R9" s="53">
        <v>198.46140196000002</v>
      </c>
      <c r="S9" s="53">
        <v>183.86788621999997</v>
      </c>
      <c r="T9" s="53">
        <v>198.03257763592939</v>
      </c>
      <c r="U9" s="80">
        <f t="shared" si="3"/>
        <v>44615</v>
      </c>
      <c r="V9" s="53"/>
      <c r="W9" s="102">
        <f t="shared" si="1"/>
        <v>182.50707199999999</v>
      </c>
      <c r="X9" s="102">
        <f t="shared" si="2"/>
        <v>33.332932920000019</v>
      </c>
      <c r="Y9" s="102">
        <f t="shared" si="0"/>
        <v>215.84000492000001</v>
      </c>
    </row>
    <row r="10" spans="1:33">
      <c r="A10" s="53">
        <v>185.575187</v>
      </c>
      <c r="B10" s="53">
        <v>202.19366400000001</v>
      </c>
      <c r="C10" s="53">
        <v>207.75199999999998</v>
      </c>
      <c r="D10" s="53">
        <v>209.84268800000001</v>
      </c>
      <c r="E10" s="53">
        <v>195.47535000000002</v>
      </c>
      <c r="F10" s="53">
        <v>190.49248210000002</v>
      </c>
      <c r="G10" s="53">
        <v>200.32732924000004</v>
      </c>
      <c r="H10" s="53">
        <v>202.72450706700002</v>
      </c>
      <c r="I10" s="53">
        <v>211.84523818</v>
      </c>
      <c r="J10" s="53">
        <v>203.51490929000002</v>
      </c>
      <c r="K10" s="53">
        <v>207.17746737499999</v>
      </c>
      <c r="L10" s="53">
        <v>202.75614163999998</v>
      </c>
      <c r="M10" s="53">
        <v>207.34382780000004</v>
      </c>
      <c r="N10" s="53">
        <v>206.06706162500001</v>
      </c>
      <c r="O10" s="53">
        <v>202.92220537500003</v>
      </c>
      <c r="P10" s="53">
        <v>232.33103718000001</v>
      </c>
      <c r="Q10" s="53">
        <v>190.08694069000001</v>
      </c>
      <c r="R10" s="53">
        <v>202.90343371</v>
      </c>
      <c r="S10" s="53">
        <v>174.44394194000006</v>
      </c>
      <c r="T10" s="53">
        <v>196.86838367695802</v>
      </c>
      <c r="U10" s="80">
        <f t="shared" si="3"/>
        <v>44622</v>
      </c>
      <c r="V10" s="53"/>
      <c r="W10" s="102">
        <f t="shared" si="1"/>
        <v>174.44394194000006</v>
      </c>
      <c r="X10" s="102">
        <f t="shared" si="2"/>
        <v>57.887095239999951</v>
      </c>
      <c r="Y10" s="102">
        <f t="shared" si="0"/>
        <v>232.33103718000001</v>
      </c>
    </row>
    <row r="11" spans="1:33">
      <c r="A11" s="53">
        <v>183.33770249999998</v>
      </c>
      <c r="B11" s="53">
        <v>198.10010500000001</v>
      </c>
      <c r="C11" s="53">
        <v>194.529</v>
      </c>
      <c r="D11" s="53">
        <v>208.24122599999998</v>
      </c>
      <c r="E11" s="53">
        <v>189.67408</v>
      </c>
      <c r="F11" s="53">
        <v>202.74811739999996</v>
      </c>
      <c r="G11" s="53">
        <v>206.33220141000001</v>
      </c>
      <c r="H11" s="53">
        <v>215.09411785999998</v>
      </c>
      <c r="I11" s="53">
        <v>206.58737479999996</v>
      </c>
      <c r="J11" s="53">
        <v>205.45593179000002</v>
      </c>
      <c r="K11" s="53">
        <v>203.86309673</v>
      </c>
      <c r="L11" s="53">
        <v>202.32140894870975</v>
      </c>
      <c r="M11" s="53">
        <v>190.92575030000006</v>
      </c>
      <c r="N11" s="53">
        <v>205.25369606000001</v>
      </c>
      <c r="O11" s="53">
        <v>203.94478710499999</v>
      </c>
      <c r="P11" s="53">
        <v>210.89706937999995</v>
      </c>
      <c r="Q11" s="53">
        <v>195.92280540000002</v>
      </c>
      <c r="R11" s="53">
        <v>191.28119084483873</v>
      </c>
      <c r="S11" s="53">
        <v>190.59741944000007</v>
      </c>
      <c r="T11" s="53">
        <v>207.27179769725802</v>
      </c>
      <c r="U11" s="80">
        <f t="shared" si="3"/>
        <v>44629</v>
      </c>
      <c r="V11" s="53"/>
      <c r="W11" s="102">
        <f t="shared" si="1"/>
        <v>183.33770249999998</v>
      </c>
      <c r="X11" s="102">
        <f t="shared" si="2"/>
        <v>31.756415360000005</v>
      </c>
      <c r="Y11" s="102">
        <f t="shared" si="0"/>
        <v>215.09411785999998</v>
      </c>
    </row>
    <row r="12" spans="1:33">
      <c r="A12" s="53">
        <v>174.71792199999999</v>
      </c>
      <c r="B12" s="53">
        <v>176.77872300000001</v>
      </c>
      <c r="C12" s="53">
        <v>185.39700000000002</v>
      </c>
      <c r="D12" s="53">
        <v>204.20116899999999</v>
      </c>
      <c r="E12" s="53">
        <v>187.72976299999999</v>
      </c>
      <c r="F12" s="53">
        <v>195.04724599999997</v>
      </c>
      <c r="G12" s="53">
        <v>192.02994490999998</v>
      </c>
      <c r="H12" s="53">
        <v>201.06013186000001</v>
      </c>
      <c r="I12" s="53">
        <v>198.53489800000003</v>
      </c>
      <c r="J12" s="53">
        <v>190.74067585000003</v>
      </c>
      <c r="K12" s="53">
        <v>209.49194509000006</v>
      </c>
      <c r="L12" s="53">
        <v>188.7026261887097</v>
      </c>
      <c r="M12" s="53">
        <v>180.30860089999999</v>
      </c>
      <c r="N12" s="53">
        <v>206.94364421</v>
      </c>
      <c r="O12" s="53">
        <v>184.34728309499997</v>
      </c>
      <c r="P12" s="53">
        <v>193.05728792000002</v>
      </c>
      <c r="Q12" s="53">
        <v>200.11417247</v>
      </c>
      <c r="R12" s="53">
        <v>195.33806033483876</v>
      </c>
      <c r="S12" s="53">
        <v>205.72125353999999</v>
      </c>
      <c r="T12" s="53">
        <v>192.9730467322581</v>
      </c>
      <c r="U12" s="80">
        <f t="shared" si="3"/>
        <v>44636</v>
      </c>
      <c r="V12" s="53"/>
      <c r="W12" s="102">
        <f t="shared" si="1"/>
        <v>174.71792199999999</v>
      </c>
      <c r="X12" s="102">
        <f t="shared" si="2"/>
        <v>34.774023090000071</v>
      </c>
      <c r="Y12" s="102">
        <f t="shared" si="0"/>
        <v>209.49194509000006</v>
      </c>
    </row>
    <row r="13" spans="1:33">
      <c r="A13" s="53">
        <v>176.84087949999997</v>
      </c>
      <c r="B13" s="53">
        <v>189.31717099999997</v>
      </c>
      <c r="C13" s="53">
        <v>173.74</v>
      </c>
      <c r="D13" s="53">
        <v>188.87080099999997</v>
      </c>
      <c r="E13" s="53">
        <v>201.37824600000002</v>
      </c>
      <c r="F13" s="53">
        <v>194.22267849999997</v>
      </c>
      <c r="G13" s="53">
        <v>202.81970065000002</v>
      </c>
      <c r="H13" s="53">
        <v>185.96005762999999</v>
      </c>
      <c r="I13" s="53">
        <v>192.01112941100001</v>
      </c>
      <c r="J13" s="53">
        <v>191.91161328000001</v>
      </c>
      <c r="K13" s="53">
        <v>201.16135638999998</v>
      </c>
      <c r="L13" s="53">
        <v>176.58608592870968</v>
      </c>
      <c r="M13" s="53">
        <v>189.27409690000002</v>
      </c>
      <c r="N13" s="53">
        <v>195.94430204</v>
      </c>
      <c r="O13" s="53">
        <v>190.71442717999997</v>
      </c>
      <c r="P13" s="53">
        <v>219.21784765499996</v>
      </c>
      <c r="Q13" s="53">
        <v>188.65764982000002</v>
      </c>
      <c r="R13" s="53">
        <v>167.98861678283868</v>
      </c>
      <c r="S13" s="53">
        <v>182.92621251</v>
      </c>
      <c r="T13" s="53">
        <v>194.06102036225803</v>
      </c>
      <c r="U13" s="80">
        <f t="shared" si="3"/>
        <v>44643</v>
      </c>
      <c r="V13" s="53"/>
      <c r="W13" s="102">
        <f t="shared" si="1"/>
        <v>167.98861678283868</v>
      </c>
      <c r="X13" s="102">
        <f t="shared" si="2"/>
        <v>51.229230872161281</v>
      </c>
      <c r="Y13" s="102">
        <f t="shared" si="0"/>
        <v>219.21784765499996</v>
      </c>
    </row>
    <row r="14" spans="1:33">
      <c r="A14" s="53">
        <v>171.32693949999998</v>
      </c>
      <c r="B14" s="53">
        <v>176.55652499999997</v>
      </c>
      <c r="C14" s="53">
        <v>169.05100000000004</v>
      </c>
      <c r="D14" s="53">
        <v>183.12267699999998</v>
      </c>
      <c r="E14" s="53">
        <v>187.854309</v>
      </c>
      <c r="F14" s="53">
        <v>199.48221999999998</v>
      </c>
      <c r="G14" s="53">
        <v>189.09238679999999</v>
      </c>
      <c r="H14" s="53">
        <v>184.92766092999997</v>
      </c>
      <c r="I14" s="53">
        <v>188.26715283999999</v>
      </c>
      <c r="J14" s="53">
        <v>176.14878178000001</v>
      </c>
      <c r="K14" s="53">
        <v>201.12844627999999</v>
      </c>
      <c r="L14" s="53">
        <v>196.73170080870972</v>
      </c>
      <c r="M14" s="53">
        <v>193.61219635000003</v>
      </c>
      <c r="N14" s="53">
        <v>176.50046181259998</v>
      </c>
      <c r="O14" s="53">
        <v>178.50836560000005</v>
      </c>
      <c r="P14" s="53">
        <v>190.33083006000001</v>
      </c>
      <c r="Q14" s="53">
        <v>182.80859048999997</v>
      </c>
      <c r="R14" s="53">
        <v>171.78308854483873</v>
      </c>
      <c r="S14" s="53">
        <v>171.03173018999996</v>
      </c>
      <c r="T14" s="53">
        <v>191.35621978225808</v>
      </c>
      <c r="U14" s="80">
        <f t="shared" si="3"/>
        <v>44650</v>
      </c>
      <c r="V14" s="53"/>
      <c r="W14" s="102">
        <f t="shared" si="1"/>
        <v>169.05100000000004</v>
      </c>
      <c r="X14" s="102">
        <f t="shared" si="2"/>
        <v>32.077446279999947</v>
      </c>
      <c r="Y14" s="102">
        <f t="shared" si="0"/>
        <v>201.12844627999999</v>
      </c>
    </row>
    <row r="15" spans="1:33">
      <c r="A15" s="53">
        <v>174.14964600000002</v>
      </c>
      <c r="B15" s="53">
        <v>181.66505500000002</v>
      </c>
      <c r="C15" s="53">
        <v>169.15669199999999</v>
      </c>
      <c r="D15" s="53">
        <v>190.78601399999999</v>
      </c>
      <c r="E15" s="53">
        <v>194.698724</v>
      </c>
      <c r="F15" s="53">
        <v>190.96623489999996</v>
      </c>
      <c r="G15" s="53">
        <v>164.61801240000003</v>
      </c>
      <c r="H15" s="53">
        <v>179.10102426000003</v>
      </c>
      <c r="I15" s="53">
        <v>171.23856499999999</v>
      </c>
      <c r="J15" s="53">
        <v>180.46702714</v>
      </c>
      <c r="K15" s="53">
        <v>195.46460430000002</v>
      </c>
      <c r="L15" s="53">
        <v>177.42580665666668</v>
      </c>
      <c r="M15" s="53">
        <v>184.43279085</v>
      </c>
      <c r="N15" s="53">
        <v>174.43567439999993</v>
      </c>
      <c r="O15" s="53">
        <v>166.43495610000005</v>
      </c>
      <c r="P15" s="53">
        <v>180.47848633000001</v>
      </c>
      <c r="Q15" s="53">
        <v>176.85835180000004</v>
      </c>
      <c r="R15" s="53">
        <v>179.33324467999998</v>
      </c>
      <c r="S15" s="53">
        <v>187.76559384000001</v>
      </c>
      <c r="T15" s="53">
        <v>191.56500755935483</v>
      </c>
      <c r="U15" s="80">
        <f t="shared" si="3"/>
        <v>44657</v>
      </c>
      <c r="V15" s="53"/>
      <c r="W15" s="102">
        <f t="shared" si="1"/>
        <v>164.61801240000003</v>
      </c>
      <c r="X15" s="102">
        <f t="shared" si="2"/>
        <v>30.846591899999993</v>
      </c>
      <c r="Y15" s="102">
        <f t="shared" si="0"/>
        <v>195.46460430000002</v>
      </c>
    </row>
    <row r="16" spans="1:33">
      <c r="A16" s="53">
        <v>181.73137549999996</v>
      </c>
      <c r="B16" s="53">
        <v>175.52556299999998</v>
      </c>
      <c r="C16" s="53">
        <v>168.20432299999999</v>
      </c>
      <c r="D16" s="53">
        <v>192.90382399999999</v>
      </c>
      <c r="E16" s="53">
        <v>168.67004300000002</v>
      </c>
      <c r="F16" s="53">
        <v>200.04573730000001</v>
      </c>
      <c r="G16" s="53">
        <v>157.5390845</v>
      </c>
      <c r="H16" s="53">
        <v>189.40152890000007</v>
      </c>
      <c r="I16" s="53">
        <v>178.16550699999996</v>
      </c>
      <c r="J16" s="53">
        <v>183.82588608999998</v>
      </c>
      <c r="K16" s="53">
        <v>189.87716741999998</v>
      </c>
      <c r="L16" s="53">
        <v>174.96354867666668</v>
      </c>
      <c r="M16" s="53">
        <v>170.57135935000002</v>
      </c>
      <c r="N16" s="53">
        <v>180.21737170499989</v>
      </c>
      <c r="O16" s="53">
        <v>163.58401899999998</v>
      </c>
      <c r="P16" s="53">
        <v>171.09543787000001</v>
      </c>
      <c r="Q16" s="53">
        <v>178.69672818999999</v>
      </c>
      <c r="R16" s="53">
        <v>128.88392314999999</v>
      </c>
      <c r="S16" s="53">
        <v>187.90245373999997</v>
      </c>
      <c r="T16" s="53">
        <v>170.18365777935486</v>
      </c>
      <c r="U16" s="80">
        <f t="shared" si="3"/>
        <v>44664</v>
      </c>
      <c r="V16" s="53"/>
      <c r="W16" s="102">
        <f t="shared" si="1"/>
        <v>128.88392314999999</v>
      </c>
      <c r="X16" s="102">
        <f t="shared" si="2"/>
        <v>71.161814150000026</v>
      </c>
      <c r="Y16" s="102">
        <f t="shared" si="0"/>
        <v>200.04573730000001</v>
      </c>
      <c r="Z16" s="46"/>
      <c r="AA16" s="46"/>
      <c r="AB16" s="46"/>
      <c r="AC16" s="46"/>
      <c r="AD16" s="46"/>
      <c r="AE16" s="46"/>
      <c r="AF16" s="46"/>
      <c r="AG16" s="46"/>
    </row>
    <row r="17" spans="1:33">
      <c r="A17" s="53">
        <v>165.07432700000001</v>
      </c>
      <c r="B17" s="53">
        <v>166.41050150000001</v>
      </c>
      <c r="C17" s="53">
        <v>177.731156</v>
      </c>
      <c r="D17" s="53">
        <v>171.997184</v>
      </c>
      <c r="E17" s="53">
        <v>167.08274899999998</v>
      </c>
      <c r="F17" s="53">
        <v>187.83408730000002</v>
      </c>
      <c r="G17" s="53">
        <v>164.07437788999999</v>
      </c>
      <c r="H17" s="53">
        <v>175.70155349999996</v>
      </c>
      <c r="I17" s="53">
        <v>176.38018688</v>
      </c>
      <c r="J17" s="53">
        <v>187.68842826000002</v>
      </c>
      <c r="K17" s="53">
        <v>167.010858735</v>
      </c>
      <c r="L17" s="53">
        <v>174.06914997666669</v>
      </c>
      <c r="M17" s="53">
        <v>165.07341427</v>
      </c>
      <c r="N17" s="53">
        <v>170.89494961499997</v>
      </c>
      <c r="O17" s="53">
        <v>184.10762516</v>
      </c>
      <c r="P17" s="53">
        <v>154.94816860999998</v>
      </c>
      <c r="Q17" s="53">
        <v>174.09181906999999</v>
      </c>
      <c r="R17" s="53">
        <v>147.32143490000004</v>
      </c>
      <c r="S17" s="53">
        <v>175.91261170999999</v>
      </c>
      <c r="T17" s="53">
        <v>159.26799335935488</v>
      </c>
      <c r="U17" s="80">
        <f t="shared" si="3"/>
        <v>44671</v>
      </c>
      <c r="V17" s="53"/>
      <c r="W17" s="102">
        <f t="shared" si="1"/>
        <v>147.32143490000004</v>
      </c>
      <c r="X17" s="102">
        <f t="shared" si="2"/>
        <v>40.512652399999979</v>
      </c>
      <c r="Y17" s="102">
        <f t="shared" si="0"/>
        <v>187.83408730000002</v>
      </c>
      <c r="Z17" s="46"/>
      <c r="AA17" s="46"/>
      <c r="AB17" s="46"/>
      <c r="AC17" s="46"/>
      <c r="AD17" s="46"/>
      <c r="AE17" s="46"/>
      <c r="AF17" s="46"/>
      <c r="AG17" s="46"/>
    </row>
    <row r="18" spans="1:33">
      <c r="A18" s="53">
        <v>159.05057049999999</v>
      </c>
      <c r="B18" s="53">
        <v>160.025655</v>
      </c>
      <c r="C18" s="53">
        <v>168.18862300000001</v>
      </c>
      <c r="D18" s="53">
        <v>158.26497699999999</v>
      </c>
      <c r="E18" s="53">
        <v>166.937512</v>
      </c>
      <c r="F18" s="53">
        <v>189.507634</v>
      </c>
      <c r="G18" s="53">
        <v>176.31111749999988</v>
      </c>
      <c r="H18" s="53">
        <v>166.39381877999998</v>
      </c>
      <c r="I18" s="53">
        <v>171.81871725999997</v>
      </c>
      <c r="J18" s="53">
        <v>175.12188184000001</v>
      </c>
      <c r="K18" s="53">
        <v>168.75244021500001</v>
      </c>
      <c r="L18" s="53">
        <v>166.27674944666671</v>
      </c>
      <c r="M18" s="53">
        <v>174.38061815000003</v>
      </c>
      <c r="N18" s="53">
        <v>175.59166293299995</v>
      </c>
      <c r="O18" s="53">
        <v>184.76339000999999</v>
      </c>
      <c r="P18" s="53">
        <v>155.83126673999996</v>
      </c>
      <c r="Q18" s="53">
        <v>162.35241925999998</v>
      </c>
      <c r="R18" s="53">
        <v>148.82742166000003</v>
      </c>
      <c r="S18" s="53">
        <v>173.83164044</v>
      </c>
      <c r="T18" s="53">
        <v>167.30894123935488</v>
      </c>
      <c r="U18" s="80">
        <f t="shared" si="3"/>
        <v>44678</v>
      </c>
      <c r="V18" s="53"/>
      <c r="W18" s="102">
        <f t="shared" si="1"/>
        <v>148.82742166000003</v>
      </c>
      <c r="X18" s="102">
        <f t="shared" si="2"/>
        <v>40.680212339999969</v>
      </c>
      <c r="Y18" s="102">
        <f t="shared" si="0"/>
        <v>189.507634</v>
      </c>
      <c r="Z18" s="46"/>
      <c r="AA18" s="46"/>
      <c r="AB18" s="46"/>
      <c r="AC18" s="46"/>
      <c r="AD18" s="46"/>
      <c r="AE18" s="46"/>
      <c r="AF18" s="46"/>
      <c r="AG18" s="46"/>
    </row>
    <row r="19" spans="1:33">
      <c r="A19" s="53">
        <v>152.44760099999996</v>
      </c>
      <c r="B19" s="53">
        <v>170.991195</v>
      </c>
      <c r="C19" s="53">
        <v>149.50011499999999</v>
      </c>
      <c r="D19" s="53">
        <v>165.42847516129029</v>
      </c>
      <c r="E19" s="53">
        <v>164.95913400000001</v>
      </c>
      <c r="F19" s="53">
        <v>171.794206</v>
      </c>
      <c r="G19" s="53">
        <v>167.93312723000003</v>
      </c>
      <c r="H19" s="53">
        <v>191.28621006</v>
      </c>
      <c r="I19" s="53">
        <v>172.76573989000002</v>
      </c>
      <c r="J19" s="53">
        <v>173.54198250600004</v>
      </c>
      <c r="K19" s="53">
        <v>167.98769047000002</v>
      </c>
      <c r="L19" s="53">
        <v>175.6324489866667</v>
      </c>
      <c r="M19" s="53">
        <v>166.67806500999995</v>
      </c>
      <c r="N19" s="53">
        <v>173.35005607000002</v>
      </c>
      <c r="O19" s="53">
        <v>177.37244738999999</v>
      </c>
      <c r="P19" s="53">
        <v>160.48552750999997</v>
      </c>
      <c r="Q19" s="53">
        <v>172.95290511100001</v>
      </c>
      <c r="R19" s="53">
        <v>151.10583394</v>
      </c>
      <c r="S19" s="53">
        <v>193.72270460000004</v>
      </c>
      <c r="T19" s="53">
        <v>173.16060429795698</v>
      </c>
      <c r="U19" s="80">
        <f t="shared" si="3"/>
        <v>44685</v>
      </c>
      <c r="V19" s="53"/>
      <c r="W19" s="102">
        <f t="shared" si="1"/>
        <v>149.50011499999999</v>
      </c>
      <c r="X19" s="102">
        <f t="shared" si="2"/>
        <v>44.222589600000049</v>
      </c>
      <c r="Y19" s="102">
        <f t="shared" si="0"/>
        <v>193.72270460000004</v>
      </c>
      <c r="Z19" s="46"/>
      <c r="AA19" s="46"/>
      <c r="AB19" s="46"/>
      <c r="AC19" s="46"/>
      <c r="AD19" s="46"/>
      <c r="AE19" s="46"/>
      <c r="AF19" s="46"/>
      <c r="AG19" s="46"/>
    </row>
    <row r="20" spans="1:33">
      <c r="A20" s="53">
        <v>150.92716849999994</v>
      </c>
      <c r="B20" s="53">
        <v>163.19421199999999</v>
      </c>
      <c r="C20" s="53">
        <v>157.299307</v>
      </c>
      <c r="D20" s="53">
        <v>171.20087716129035</v>
      </c>
      <c r="E20" s="53">
        <v>169.94088899999997</v>
      </c>
      <c r="F20" s="53">
        <v>169.1010478</v>
      </c>
      <c r="G20" s="53">
        <v>161.59022629999998</v>
      </c>
      <c r="H20" s="53">
        <v>174.36384962999998</v>
      </c>
      <c r="I20" s="53">
        <v>172.56843425</v>
      </c>
      <c r="J20" s="53">
        <v>169.30070119000001</v>
      </c>
      <c r="K20" s="53">
        <v>162.09348483499997</v>
      </c>
      <c r="L20" s="53">
        <v>173.98787890806449</v>
      </c>
      <c r="M20" s="53">
        <v>156.16759180999998</v>
      </c>
      <c r="N20" s="53">
        <v>167.15753529</v>
      </c>
      <c r="O20" s="53">
        <v>168.05764627000002</v>
      </c>
      <c r="P20" s="53">
        <v>157.12924397500004</v>
      </c>
      <c r="Q20" s="53">
        <v>181.45290577000003</v>
      </c>
      <c r="R20" s="53">
        <v>155.43313964000001</v>
      </c>
      <c r="S20" s="53">
        <v>164.55352171000001</v>
      </c>
      <c r="T20" s="53">
        <v>164.38890529795702</v>
      </c>
      <c r="U20" s="80">
        <f t="shared" si="3"/>
        <v>44692</v>
      </c>
      <c r="V20" s="53"/>
      <c r="W20" s="102">
        <f t="shared" si="1"/>
        <v>150.92716849999994</v>
      </c>
      <c r="X20" s="102">
        <f t="shared" si="2"/>
        <v>30.525737270000093</v>
      </c>
      <c r="Y20" s="102">
        <f t="shared" si="0"/>
        <v>181.45290577000003</v>
      </c>
      <c r="Z20" s="46"/>
      <c r="AA20" s="46"/>
      <c r="AB20" s="46"/>
      <c r="AC20" s="46"/>
      <c r="AD20" s="46"/>
      <c r="AE20" s="46"/>
      <c r="AF20" s="46"/>
      <c r="AG20" s="46"/>
    </row>
    <row r="21" spans="1:33">
      <c r="A21" s="53">
        <v>150.84666099999998</v>
      </c>
      <c r="B21" s="53">
        <v>151.61692849999994</v>
      </c>
      <c r="C21" s="53">
        <v>159.28844800000002</v>
      </c>
      <c r="D21" s="53">
        <v>163.73874716129035</v>
      </c>
      <c r="E21" s="53">
        <v>166.607349</v>
      </c>
      <c r="F21" s="53">
        <v>178.47403170000001</v>
      </c>
      <c r="G21" s="53">
        <v>155.98463181000005</v>
      </c>
      <c r="H21" s="53">
        <v>173.08089320000002</v>
      </c>
      <c r="I21" s="53">
        <v>170.01341664999998</v>
      </c>
      <c r="J21" s="53">
        <v>173.59090347000003</v>
      </c>
      <c r="K21" s="53">
        <v>166.80399570000003</v>
      </c>
      <c r="L21" s="53">
        <v>176.55931125258064</v>
      </c>
      <c r="M21" s="53">
        <v>173.49445502500001</v>
      </c>
      <c r="N21" s="53">
        <v>165.85951130999996</v>
      </c>
      <c r="O21" s="53">
        <v>159.39651835999999</v>
      </c>
      <c r="P21" s="53">
        <v>169.56851131000002</v>
      </c>
      <c r="Q21" s="53">
        <v>176.81414619999998</v>
      </c>
      <c r="R21" s="53">
        <v>166.14657955499999</v>
      </c>
      <c r="S21" s="53">
        <v>166.11834978999997</v>
      </c>
      <c r="T21" s="53">
        <v>150.73266410795696</v>
      </c>
      <c r="U21" s="80">
        <f t="shared" si="3"/>
        <v>44699</v>
      </c>
      <c r="V21" s="53"/>
      <c r="W21" s="102">
        <f t="shared" si="1"/>
        <v>150.84666099999998</v>
      </c>
      <c r="X21" s="102">
        <f t="shared" si="2"/>
        <v>27.627370700000029</v>
      </c>
      <c r="Y21" s="102">
        <f t="shared" si="0"/>
        <v>178.47403170000001</v>
      </c>
      <c r="Z21" s="46"/>
      <c r="AA21" s="46"/>
      <c r="AB21" s="46"/>
      <c r="AC21" s="46"/>
      <c r="AD21" s="46"/>
      <c r="AE21" s="46"/>
      <c r="AF21" s="46"/>
      <c r="AG21" s="46"/>
    </row>
    <row r="22" spans="1:33">
      <c r="A22" s="53">
        <v>159.66455100000002</v>
      </c>
      <c r="B22" s="53">
        <v>157.40153100000003</v>
      </c>
      <c r="C22" s="53">
        <v>149.64190600000001</v>
      </c>
      <c r="D22" s="53">
        <v>156.7141361612903</v>
      </c>
      <c r="E22" s="53">
        <v>170.76631199999997</v>
      </c>
      <c r="F22" s="53">
        <v>167.70131760000001</v>
      </c>
      <c r="G22" s="53">
        <v>159.83320413999996</v>
      </c>
      <c r="H22" s="53">
        <v>162.74775183000003</v>
      </c>
      <c r="I22" s="53">
        <v>169.95661079000001</v>
      </c>
      <c r="J22" s="53">
        <v>172.74041749000003</v>
      </c>
      <c r="K22" s="53">
        <v>175.29775443</v>
      </c>
      <c r="L22" s="53">
        <v>163.11802030258065</v>
      </c>
      <c r="M22" s="53">
        <v>164.70209045500005</v>
      </c>
      <c r="N22" s="53">
        <v>166.76108534999997</v>
      </c>
      <c r="O22" s="53">
        <v>155.42547374999998</v>
      </c>
      <c r="P22" s="53">
        <v>156.03389446</v>
      </c>
      <c r="Q22" s="53">
        <v>167.11228713500003</v>
      </c>
      <c r="R22" s="53">
        <v>145.70500259999994</v>
      </c>
      <c r="S22" s="53">
        <v>165.83969992999997</v>
      </c>
      <c r="T22" s="53">
        <v>158.11947906795697</v>
      </c>
      <c r="U22" s="80">
        <f t="shared" si="3"/>
        <v>44706</v>
      </c>
      <c r="V22" s="53"/>
      <c r="W22" s="102">
        <f t="shared" si="1"/>
        <v>145.70500259999994</v>
      </c>
      <c r="X22" s="102">
        <f t="shared" si="2"/>
        <v>29.592751830000054</v>
      </c>
      <c r="Y22" s="102">
        <f t="shared" si="0"/>
        <v>175.29775443</v>
      </c>
      <c r="Z22" s="46"/>
      <c r="AA22" s="46"/>
      <c r="AB22" s="46"/>
      <c r="AC22" s="46"/>
      <c r="AD22" s="46"/>
      <c r="AE22" s="46"/>
      <c r="AF22" s="46"/>
      <c r="AG22" s="46"/>
    </row>
    <row r="23" spans="1:33">
      <c r="A23" s="53">
        <v>148.96281799999997</v>
      </c>
      <c r="B23" s="53">
        <v>162.98349300000001</v>
      </c>
      <c r="C23" s="53">
        <v>154.80061699999999</v>
      </c>
      <c r="D23" s="53">
        <v>171.41306616129032</v>
      </c>
      <c r="E23" s="53">
        <v>171.57788800000003</v>
      </c>
      <c r="F23" s="53">
        <v>171.63495000000003</v>
      </c>
      <c r="G23" s="53">
        <v>147.11642518000002</v>
      </c>
      <c r="H23" s="53">
        <v>184.34669151</v>
      </c>
      <c r="I23" s="53">
        <v>141.98326667999996</v>
      </c>
      <c r="J23" s="53">
        <v>171.19018528999999</v>
      </c>
      <c r="K23" s="53">
        <v>176.40759617000001</v>
      </c>
      <c r="L23" s="53">
        <v>164.57210281258062</v>
      </c>
      <c r="M23" s="53">
        <v>162.33204599999999</v>
      </c>
      <c r="N23" s="53">
        <v>166.16768718000003</v>
      </c>
      <c r="O23" s="53">
        <v>160.23711424000004</v>
      </c>
      <c r="P23" s="53">
        <v>155.59692933000002</v>
      </c>
      <c r="Q23" s="53">
        <v>172.32988982000001</v>
      </c>
      <c r="R23" s="53">
        <v>147.97219245000002</v>
      </c>
      <c r="S23" s="53">
        <v>180.57400199333333</v>
      </c>
      <c r="T23" s="53">
        <v>163.34959391082435</v>
      </c>
      <c r="U23" s="80">
        <f t="shared" si="3"/>
        <v>44713</v>
      </c>
      <c r="V23" s="53"/>
      <c r="W23" s="102">
        <f t="shared" si="1"/>
        <v>141.98326667999996</v>
      </c>
      <c r="X23" s="102">
        <f t="shared" si="2"/>
        <v>42.363424830000042</v>
      </c>
      <c r="Y23" s="102">
        <f t="shared" si="0"/>
        <v>184.34669151</v>
      </c>
      <c r="Z23" s="46"/>
      <c r="AA23" s="46"/>
      <c r="AB23" s="46"/>
      <c r="AC23" s="46"/>
      <c r="AD23" s="46"/>
      <c r="AE23" s="46"/>
      <c r="AF23" s="46"/>
      <c r="AG23" s="46"/>
    </row>
    <row r="24" spans="1:33">
      <c r="A24" s="53">
        <v>133.49339200000003</v>
      </c>
      <c r="B24" s="53">
        <v>159.03052500000001</v>
      </c>
      <c r="C24" s="53">
        <v>154.05465899999996</v>
      </c>
      <c r="D24" s="53">
        <v>165.71500666666665</v>
      </c>
      <c r="E24" s="53">
        <v>172.74475699999999</v>
      </c>
      <c r="F24" s="53">
        <v>168.17808429999997</v>
      </c>
      <c r="G24" s="53">
        <v>157.01749296</v>
      </c>
      <c r="H24" s="53">
        <v>172.73402847999998</v>
      </c>
      <c r="I24" s="53">
        <v>168.91471755000001</v>
      </c>
      <c r="J24" s="53">
        <v>175.22176332000001</v>
      </c>
      <c r="K24" s="53">
        <v>166.36392537</v>
      </c>
      <c r="L24" s="53">
        <v>167.57654401444449</v>
      </c>
      <c r="M24" s="53">
        <v>163.19285500000001</v>
      </c>
      <c r="N24" s="53">
        <v>171.83618262000002</v>
      </c>
      <c r="O24" s="53">
        <v>165.30210904</v>
      </c>
      <c r="P24" s="53">
        <v>165.76812476499998</v>
      </c>
      <c r="Q24" s="53">
        <v>163.49990758000001</v>
      </c>
      <c r="R24" s="53">
        <v>152.99224024999998</v>
      </c>
      <c r="S24" s="53">
        <v>159.22487359333334</v>
      </c>
      <c r="T24" s="53">
        <v>161.27902579582437</v>
      </c>
      <c r="U24" s="80">
        <f t="shared" si="3"/>
        <v>44720</v>
      </c>
      <c r="V24" s="53"/>
      <c r="W24" s="102">
        <f t="shared" si="1"/>
        <v>133.49339200000003</v>
      </c>
      <c r="X24" s="102">
        <f t="shared" si="2"/>
        <v>41.72837131999998</v>
      </c>
      <c r="Y24" s="102">
        <f t="shared" si="0"/>
        <v>175.22176332000001</v>
      </c>
      <c r="Z24" s="46"/>
      <c r="AA24" s="46"/>
      <c r="AB24" s="46"/>
      <c r="AC24" s="46"/>
      <c r="AD24" s="46"/>
      <c r="AE24" s="46"/>
      <c r="AF24" s="46"/>
      <c r="AG24" s="46"/>
    </row>
    <row r="25" spans="1:33">
      <c r="A25" s="53">
        <v>157.29553799999996</v>
      </c>
      <c r="B25" s="53">
        <v>161.64812199999994</v>
      </c>
      <c r="C25" s="53">
        <v>155.76130300000003</v>
      </c>
      <c r="D25" s="53">
        <v>165.74021466666665</v>
      </c>
      <c r="E25" s="53">
        <v>175.62645100000003</v>
      </c>
      <c r="F25" s="53">
        <v>177.85762529999997</v>
      </c>
      <c r="G25" s="53">
        <v>162.49140455</v>
      </c>
      <c r="H25" s="53">
        <v>170.86289690000001</v>
      </c>
      <c r="I25" s="53">
        <v>163.03239080000003</v>
      </c>
      <c r="J25" s="53">
        <v>167.57728</v>
      </c>
      <c r="K25" s="53">
        <v>162.446730645</v>
      </c>
      <c r="L25" s="53">
        <v>167.97053912444446</v>
      </c>
      <c r="M25" s="53">
        <v>167.12822799999998</v>
      </c>
      <c r="N25" s="53">
        <v>161.50606762999996</v>
      </c>
      <c r="O25" s="53">
        <v>164.87020551000001</v>
      </c>
      <c r="P25" s="53">
        <v>169.90596904500001</v>
      </c>
      <c r="Q25" s="53">
        <v>161.59871069000002</v>
      </c>
      <c r="R25" s="53">
        <v>167.73234742999995</v>
      </c>
      <c r="S25" s="53">
        <v>157.94498766333331</v>
      </c>
      <c r="T25" s="53">
        <v>161.44890050082438</v>
      </c>
      <c r="U25" s="80">
        <f t="shared" si="3"/>
        <v>44727</v>
      </c>
      <c r="V25" s="53"/>
      <c r="W25" s="102">
        <f t="shared" si="1"/>
        <v>155.76130300000003</v>
      </c>
      <c r="X25" s="102">
        <f t="shared" si="2"/>
        <v>22.09632229999994</v>
      </c>
      <c r="Y25" s="102">
        <f t="shared" si="0"/>
        <v>177.85762529999997</v>
      </c>
      <c r="Z25" s="46"/>
      <c r="AA25" s="46"/>
      <c r="AB25" s="46"/>
      <c r="AC25" s="46"/>
      <c r="AD25" s="46"/>
      <c r="AE25" s="46"/>
      <c r="AF25" s="46"/>
      <c r="AG25" s="46"/>
    </row>
    <row r="26" spans="1:33">
      <c r="A26" s="53">
        <v>159.05281900000003</v>
      </c>
      <c r="B26" s="53">
        <v>156.891884</v>
      </c>
      <c r="C26" s="53">
        <v>156.91197700000001</v>
      </c>
      <c r="D26" s="53">
        <v>169.02582666666663</v>
      </c>
      <c r="E26" s="53">
        <v>175.68110899999999</v>
      </c>
      <c r="F26" s="53">
        <v>166.71054079999999</v>
      </c>
      <c r="G26" s="53">
        <v>165.16320159000003</v>
      </c>
      <c r="H26" s="53">
        <v>171.73121853000004</v>
      </c>
      <c r="I26" s="53">
        <v>169.91293998</v>
      </c>
      <c r="J26" s="53">
        <v>169.60952757999999</v>
      </c>
      <c r="K26" s="53">
        <v>169.33041500000002</v>
      </c>
      <c r="L26" s="53">
        <v>164.04765595444445</v>
      </c>
      <c r="M26" s="53">
        <v>160.31181299999997</v>
      </c>
      <c r="N26" s="53">
        <v>160.90996677500004</v>
      </c>
      <c r="O26" s="53">
        <v>166.78939394</v>
      </c>
      <c r="P26" s="53">
        <v>162.17965148000005</v>
      </c>
      <c r="Q26" s="53">
        <v>154.01427510000002</v>
      </c>
      <c r="R26" s="53">
        <v>155.73919196999998</v>
      </c>
      <c r="S26" s="53">
        <v>150.78982260333333</v>
      </c>
      <c r="T26" s="53">
        <v>175.03078222082434</v>
      </c>
      <c r="U26" s="80">
        <f t="shared" si="3"/>
        <v>44734</v>
      </c>
      <c r="V26" s="53"/>
      <c r="W26" s="102">
        <f t="shared" si="1"/>
        <v>150.78982260333333</v>
      </c>
      <c r="X26" s="102">
        <f t="shared" si="2"/>
        <v>24.891286396666658</v>
      </c>
      <c r="Y26" s="102">
        <f t="shared" si="0"/>
        <v>175.68110899999999</v>
      </c>
      <c r="Z26" s="46"/>
      <c r="AA26" s="46"/>
      <c r="AB26" s="46"/>
      <c r="AC26" s="46"/>
      <c r="AD26" s="46"/>
      <c r="AE26" s="46"/>
      <c r="AF26" s="46"/>
      <c r="AG26" s="46"/>
    </row>
    <row r="27" spans="1:33">
      <c r="A27" s="53">
        <v>158.33982400000002</v>
      </c>
      <c r="B27" s="53">
        <v>153.730155</v>
      </c>
      <c r="C27" s="53">
        <v>159.756933</v>
      </c>
      <c r="D27" s="53">
        <v>165.52884066666667</v>
      </c>
      <c r="E27" s="53">
        <v>167.88050899999999</v>
      </c>
      <c r="F27" s="53">
        <v>174.63095440000001</v>
      </c>
      <c r="G27" s="53">
        <v>160.39567701000001</v>
      </c>
      <c r="H27" s="53">
        <v>161.10206819000001</v>
      </c>
      <c r="I27" s="53">
        <v>162.63602943000001</v>
      </c>
      <c r="J27" s="53">
        <v>179.37611781999999</v>
      </c>
      <c r="K27" s="53">
        <v>161.99263497499999</v>
      </c>
      <c r="L27" s="53">
        <v>165.54189811444451</v>
      </c>
      <c r="M27" s="53">
        <v>162.92699999999999</v>
      </c>
      <c r="N27" s="53">
        <v>164.20644262000002</v>
      </c>
      <c r="O27" s="53">
        <v>167.23973704000002</v>
      </c>
      <c r="P27" s="53">
        <v>161.72763894500002</v>
      </c>
      <c r="Q27" s="53">
        <v>162.11711980000004</v>
      </c>
      <c r="R27" s="53">
        <v>155.15606597999999</v>
      </c>
      <c r="S27" s="53">
        <v>159.80972142333331</v>
      </c>
      <c r="T27" s="53">
        <v>159.3055904008244</v>
      </c>
      <c r="U27" s="80">
        <f t="shared" si="3"/>
        <v>44741</v>
      </c>
      <c r="V27" s="53"/>
      <c r="W27" s="102">
        <f t="shared" si="1"/>
        <v>153.730155</v>
      </c>
      <c r="X27" s="102">
        <f t="shared" si="2"/>
        <v>25.645962819999994</v>
      </c>
      <c r="Y27" s="102">
        <f t="shared" si="0"/>
        <v>179.37611781999999</v>
      </c>
      <c r="Z27" s="46"/>
      <c r="AA27" s="46"/>
      <c r="AB27" s="46"/>
      <c r="AC27" s="46"/>
      <c r="AD27" s="46"/>
      <c r="AE27" s="46"/>
      <c r="AF27" s="46"/>
      <c r="AG27" s="46"/>
    </row>
    <row r="28" spans="1:33">
      <c r="A28" s="53">
        <v>154.0925455</v>
      </c>
      <c r="B28" s="53">
        <v>155.82416999999998</v>
      </c>
      <c r="C28" s="53">
        <v>152.67852699999997</v>
      </c>
      <c r="D28" s="53">
        <v>169.81606374193549</v>
      </c>
      <c r="E28" s="53">
        <v>172.8434</v>
      </c>
      <c r="F28" s="53">
        <v>170.64059949999998</v>
      </c>
      <c r="G28" s="53">
        <v>160.33430165999997</v>
      </c>
      <c r="H28" s="53">
        <v>166.74744122999999</v>
      </c>
      <c r="I28" s="53">
        <v>181.10560799999999</v>
      </c>
      <c r="J28" s="53">
        <v>171.26636604999999</v>
      </c>
      <c r="K28" s="53">
        <v>166.28159113999999</v>
      </c>
      <c r="L28" s="53">
        <v>169.29190035505377</v>
      </c>
      <c r="M28" s="53">
        <v>162.84500000000003</v>
      </c>
      <c r="N28" s="53">
        <v>159.15955282000004</v>
      </c>
      <c r="O28" s="53">
        <v>153.34881593</v>
      </c>
      <c r="P28" s="53">
        <v>152.96828685999998</v>
      </c>
      <c r="Q28" s="53">
        <v>154.66921506000006</v>
      </c>
      <c r="R28" s="53">
        <v>148.56722224999993</v>
      </c>
      <c r="S28" s="53">
        <v>153.01601580290321</v>
      </c>
      <c r="T28" s="53">
        <v>150.12047633215059</v>
      </c>
      <c r="U28" s="80">
        <f t="shared" si="3"/>
        <v>44748</v>
      </c>
      <c r="V28" s="53"/>
      <c r="W28" s="102">
        <f t="shared" si="1"/>
        <v>148.56722224999993</v>
      </c>
      <c r="X28" s="102">
        <f t="shared" si="2"/>
        <v>32.53838575000006</v>
      </c>
      <c r="Y28" s="102">
        <f t="shared" si="0"/>
        <v>181.10560799999999</v>
      </c>
      <c r="Z28" s="46"/>
      <c r="AA28" s="46"/>
      <c r="AB28" s="46"/>
      <c r="AC28" s="46"/>
      <c r="AD28" s="46"/>
      <c r="AE28" s="46"/>
      <c r="AF28" s="46"/>
      <c r="AG28" s="46"/>
    </row>
    <row r="29" spans="1:33">
      <c r="A29" s="53">
        <v>157.701436</v>
      </c>
      <c r="B29" s="53">
        <v>151.304982</v>
      </c>
      <c r="C29" s="53">
        <v>157.16183999999998</v>
      </c>
      <c r="D29" s="53">
        <v>169.43757574193549</v>
      </c>
      <c r="E29" s="53">
        <v>168.750362</v>
      </c>
      <c r="F29" s="53">
        <v>161.6058127</v>
      </c>
      <c r="G29" s="53">
        <v>164.14406749</v>
      </c>
      <c r="H29" s="53">
        <v>171.95800244</v>
      </c>
      <c r="I29" s="53">
        <v>168.00722913999999</v>
      </c>
      <c r="J29" s="53">
        <v>172.89970344000002</v>
      </c>
      <c r="K29" s="53">
        <v>167.51751315999996</v>
      </c>
      <c r="L29" s="53">
        <v>165.2686652150538</v>
      </c>
      <c r="M29" s="53">
        <v>166.31399999999999</v>
      </c>
      <c r="N29" s="53">
        <v>160.51808658999994</v>
      </c>
      <c r="O29" s="53">
        <v>158.63810877</v>
      </c>
      <c r="P29" s="53">
        <v>165.84303472000002</v>
      </c>
      <c r="Q29" s="53">
        <v>152.94537837000001</v>
      </c>
      <c r="R29" s="53">
        <v>143.14849542000005</v>
      </c>
      <c r="S29" s="53">
        <v>155.73166257290319</v>
      </c>
      <c r="T29" s="53">
        <v>158.7313123621505</v>
      </c>
      <c r="U29" s="80">
        <f t="shared" si="3"/>
        <v>44755</v>
      </c>
      <c r="V29" s="53"/>
      <c r="W29" s="102">
        <f t="shared" si="1"/>
        <v>143.14849542000005</v>
      </c>
      <c r="X29" s="102">
        <f t="shared" si="2"/>
        <v>29.751208019999979</v>
      </c>
      <c r="Y29" s="102">
        <f t="shared" si="0"/>
        <v>172.89970344000002</v>
      </c>
      <c r="Z29" s="46"/>
      <c r="AA29" s="46"/>
      <c r="AB29" s="46"/>
      <c r="AC29" s="46"/>
      <c r="AD29" s="46"/>
      <c r="AE29" s="46"/>
      <c r="AF29" s="46"/>
      <c r="AG29" s="46"/>
    </row>
    <row r="30" spans="1:33">
      <c r="A30" s="53">
        <v>158.39387799999997</v>
      </c>
      <c r="B30" s="53">
        <v>146.59675900000002</v>
      </c>
      <c r="C30" s="53">
        <v>153.87684900000002</v>
      </c>
      <c r="D30" s="53">
        <v>162.03455574193549</v>
      </c>
      <c r="E30" s="53">
        <v>163.35245199999997</v>
      </c>
      <c r="F30" s="53">
        <v>160.40100399999997</v>
      </c>
      <c r="G30" s="53">
        <v>151.27262933999998</v>
      </c>
      <c r="H30" s="53">
        <v>165.00575093</v>
      </c>
      <c r="I30" s="53">
        <v>157.86549786</v>
      </c>
      <c r="J30" s="53">
        <v>164.68309507000004</v>
      </c>
      <c r="K30" s="53">
        <v>160.62180268500001</v>
      </c>
      <c r="L30" s="53">
        <v>156.56802692086029</v>
      </c>
      <c r="M30" s="53">
        <v>157.73399999999998</v>
      </c>
      <c r="N30" s="53">
        <v>155.91005210999995</v>
      </c>
      <c r="O30" s="53">
        <v>159.78413720000006</v>
      </c>
      <c r="P30" s="53">
        <v>158.51327556999999</v>
      </c>
      <c r="Q30" s="53">
        <v>156.19930492000003</v>
      </c>
      <c r="R30" s="53">
        <v>154.15638496999998</v>
      </c>
      <c r="S30" s="53">
        <v>140.56525171290318</v>
      </c>
      <c r="T30" s="53">
        <v>144.35637010215052</v>
      </c>
      <c r="U30" s="80">
        <f t="shared" si="3"/>
        <v>44762</v>
      </c>
      <c r="V30" s="53"/>
      <c r="W30" s="102">
        <f t="shared" si="1"/>
        <v>140.56525171290318</v>
      </c>
      <c r="X30" s="102">
        <f t="shared" si="2"/>
        <v>24.440499217096828</v>
      </c>
      <c r="Y30" s="102">
        <f t="shared" si="0"/>
        <v>165.00575093</v>
      </c>
      <c r="Z30" s="46"/>
      <c r="AA30" s="46"/>
      <c r="AB30" s="46"/>
      <c r="AC30" s="46"/>
      <c r="AD30" s="46"/>
      <c r="AE30" s="46"/>
      <c r="AF30" s="46"/>
      <c r="AG30" s="46"/>
    </row>
    <row r="31" spans="1:33">
      <c r="A31" s="53">
        <v>150.23006900000001</v>
      </c>
      <c r="B31" s="53">
        <v>137.66789350000002</v>
      </c>
      <c r="C31" s="53">
        <v>147.61787799999999</v>
      </c>
      <c r="D31" s="53">
        <v>158.54219774193552</v>
      </c>
      <c r="E31" s="53">
        <v>150.80482499999997</v>
      </c>
      <c r="F31" s="53">
        <v>152.7939533</v>
      </c>
      <c r="G31" s="53">
        <v>139.06154099</v>
      </c>
      <c r="H31" s="53">
        <v>154.00379658</v>
      </c>
      <c r="I31" s="53">
        <v>156.69978108999999</v>
      </c>
      <c r="J31" s="53">
        <v>159.27199490000001</v>
      </c>
      <c r="K31" s="53">
        <v>154.66543110000003</v>
      </c>
      <c r="L31" s="53">
        <v>155.28159360505373</v>
      </c>
      <c r="M31" s="53">
        <v>151.4</v>
      </c>
      <c r="N31" s="53">
        <v>148.13040828999999</v>
      </c>
      <c r="O31" s="53">
        <v>153.02671280999999</v>
      </c>
      <c r="P31" s="53">
        <v>157.32322762000001</v>
      </c>
      <c r="Q31" s="53">
        <v>158.95249261999993</v>
      </c>
      <c r="R31" s="53">
        <v>151.44909314999995</v>
      </c>
      <c r="S31" s="53">
        <v>148.6371466529032</v>
      </c>
      <c r="T31" s="53">
        <v>152.83903274215052</v>
      </c>
      <c r="U31" s="80">
        <f t="shared" si="3"/>
        <v>44769</v>
      </c>
      <c r="V31" s="53"/>
      <c r="W31" s="102">
        <f t="shared" si="1"/>
        <v>137.66789350000002</v>
      </c>
      <c r="X31" s="102">
        <f t="shared" si="2"/>
        <v>21.60410139999999</v>
      </c>
      <c r="Y31" s="102">
        <f t="shared" si="0"/>
        <v>159.27199490000001</v>
      </c>
      <c r="Z31" s="46"/>
      <c r="AA31" s="46"/>
      <c r="AB31" s="46"/>
      <c r="AC31" s="46"/>
      <c r="AD31" s="46"/>
      <c r="AE31" s="46"/>
      <c r="AF31" s="46"/>
      <c r="AG31" s="46"/>
    </row>
    <row r="32" spans="1:33">
      <c r="A32" s="53">
        <v>137.98823200000004</v>
      </c>
      <c r="B32" s="53">
        <v>143.89995700000003</v>
      </c>
      <c r="C32" s="53">
        <v>138.66189700000001</v>
      </c>
      <c r="D32" s="53">
        <v>145.14928390322581</v>
      </c>
      <c r="E32" s="53">
        <v>126.5808014</v>
      </c>
      <c r="F32" s="53">
        <v>154.9173807</v>
      </c>
      <c r="G32" s="53">
        <v>144.66617180999998</v>
      </c>
      <c r="H32" s="53">
        <v>160.48738610999999</v>
      </c>
      <c r="I32" s="53">
        <v>153.16183571000002</v>
      </c>
      <c r="J32" s="53">
        <v>129.8657302</v>
      </c>
      <c r="K32" s="53">
        <v>146.62738004999997</v>
      </c>
      <c r="L32" s="53">
        <v>148.90196038505371</v>
      </c>
      <c r="M32" s="53">
        <v>154.54336119999996</v>
      </c>
      <c r="N32" s="53">
        <v>149.66162790999999</v>
      </c>
      <c r="O32" s="53">
        <v>147.8855006</v>
      </c>
      <c r="P32" s="53">
        <v>137.62151709000005</v>
      </c>
      <c r="Q32" s="53">
        <v>143.66363043000004</v>
      </c>
      <c r="R32" s="53">
        <v>147.00457598999998</v>
      </c>
      <c r="S32" s="53">
        <v>146.57410878290318</v>
      </c>
      <c r="T32" s="53">
        <v>149.60131568473116</v>
      </c>
      <c r="U32" s="80">
        <f t="shared" si="3"/>
        <v>44776</v>
      </c>
      <c r="V32" s="53"/>
      <c r="W32" s="102">
        <f t="shared" si="1"/>
        <v>126.5808014</v>
      </c>
      <c r="X32" s="102">
        <f t="shared" si="2"/>
        <v>33.90658470999999</v>
      </c>
      <c r="Y32" s="102">
        <f t="shared" si="0"/>
        <v>160.48738610999999</v>
      </c>
      <c r="Z32" s="46"/>
      <c r="AA32" s="46"/>
      <c r="AB32" s="46"/>
      <c r="AC32" s="46"/>
      <c r="AD32" s="46"/>
      <c r="AE32" s="46"/>
      <c r="AF32" s="46"/>
      <c r="AG32" s="46"/>
    </row>
    <row r="33" spans="1:33">
      <c r="A33" s="53">
        <v>150.450255</v>
      </c>
      <c r="B33" s="53">
        <v>154.58855300000002</v>
      </c>
      <c r="C33" s="53">
        <v>148.28022399999998</v>
      </c>
      <c r="D33" s="53">
        <v>151.92851690322581</v>
      </c>
      <c r="E33" s="53">
        <v>157.4322568</v>
      </c>
      <c r="F33" s="53">
        <v>158.05887209999997</v>
      </c>
      <c r="G33" s="53">
        <v>153.18947334000003</v>
      </c>
      <c r="H33" s="53">
        <v>162.21626370999999</v>
      </c>
      <c r="I33" s="53">
        <v>152.45258811000002</v>
      </c>
      <c r="J33" s="53">
        <v>149.50141746000003</v>
      </c>
      <c r="K33" s="53">
        <v>156.608989425</v>
      </c>
      <c r="L33" s="53">
        <v>144.91022726516127</v>
      </c>
      <c r="M33" s="53">
        <v>165.910418075</v>
      </c>
      <c r="N33" s="53">
        <v>145.37939831</v>
      </c>
      <c r="O33" s="53">
        <v>156.35816950500003</v>
      </c>
      <c r="P33" s="53">
        <v>159.22619175000003</v>
      </c>
      <c r="Q33" s="53">
        <v>147.53585031999998</v>
      </c>
      <c r="R33" s="53">
        <v>161.88167866999999</v>
      </c>
      <c r="S33" s="53">
        <v>143.0112130529032</v>
      </c>
      <c r="T33" s="53">
        <v>156.76757735473115</v>
      </c>
      <c r="U33" s="80">
        <f t="shared" si="3"/>
        <v>44783</v>
      </c>
      <c r="V33" s="53"/>
      <c r="W33" s="102">
        <f t="shared" si="1"/>
        <v>143.0112130529032</v>
      </c>
      <c r="X33" s="102">
        <f t="shared" si="2"/>
        <v>22.899205022096794</v>
      </c>
      <c r="Y33" s="102">
        <f t="shared" si="0"/>
        <v>165.910418075</v>
      </c>
      <c r="Z33" s="46"/>
      <c r="AA33" s="46"/>
      <c r="AB33" s="46"/>
      <c r="AC33" s="46"/>
      <c r="AD33" s="46"/>
      <c r="AE33" s="46"/>
      <c r="AF33" s="46"/>
      <c r="AG33" s="46"/>
    </row>
    <row r="34" spans="1:33">
      <c r="A34" s="53">
        <v>158.26756899999998</v>
      </c>
      <c r="B34" s="53">
        <v>159.95385549999997</v>
      </c>
      <c r="C34" s="53">
        <v>150.95016900000002</v>
      </c>
      <c r="D34" s="53">
        <v>160.1701129032258</v>
      </c>
      <c r="E34" s="53">
        <v>159.41744040000003</v>
      </c>
      <c r="F34" s="53">
        <v>160.79714669999998</v>
      </c>
      <c r="G34" s="53">
        <v>163.31434261000001</v>
      </c>
      <c r="H34" s="53">
        <v>161.13504336000005</v>
      </c>
      <c r="I34" s="53">
        <v>163.49680271</v>
      </c>
      <c r="J34" s="53">
        <v>159.77208542999998</v>
      </c>
      <c r="K34" s="53">
        <v>159.404079465</v>
      </c>
      <c r="L34" s="53">
        <v>159.91215907016135</v>
      </c>
      <c r="M34" s="53">
        <v>163.26252807500001</v>
      </c>
      <c r="N34" s="53">
        <v>155.98265358999998</v>
      </c>
      <c r="O34" s="53">
        <v>157.259015385</v>
      </c>
      <c r="P34" s="53">
        <v>153.89424052000004</v>
      </c>
      <c r="Q34" s="53">
        <v>154.57055137999998</v>
      </c>
      <c r="R34" s="53">
        <v>143.64610413999998</v>
      </c>
      <c r="S34" s="53">
        <v>155.9365882229032</v>
      </c>
      <c r="T34" s="53">
        <v>144.15337796086018</v>
      </c>
      <c r="U34" s="80">
        <f t="shared" si="3"/>
        <v>44790</v>
      </c>
      <c r="V34" s="53"/>
      <c r="W34" s="102">
        <f t="shared" si="1"/>
        <v>143.64610413999998</v>
      </c>
      <c r="X34" s="102">
        <f t="shared" si="2"/>
        <v>19.85069857000002</v>
      </c>
      <c r="Y34" s="102">
        <f t="shared" ref="Y34:Y53" si="4">MAX(A34:S34)</f>
        <v>163.49680271</v>
      </c>
      <c r="Z34" s="46"/>
      <c r="AA34" s="46"/>
      <c r="AB34" s="46"/>
      <c r="AC34" s="46"/>
      <c r="AD34" s="46"/>
      <c r="AE34" s="46"/>
      <c r="AF34" s="46"/>
      <c r="AG34" s="46"/>
    </row>
    <row r="35" spans="1:33">
      <c r="A35" s="53">
        <v>160.988428</v>
      </c>
      <c r="B35" s="53">
        <v>157.8874505</v>
      </c>
      <c r="C35" s="53">
        <v>155.42086800000001</v>
      </c>
      <c r="D35" s="53">
        <v>165.86632890322582</v>
      </c>
      <c r="E35" s="53">
        <v>169.12229689999995</v>
      </c>
      <c r="F35" s="53">
        <v>167.1853289</v>
      </c>
      <c r="G35" s="53">
        <v>163.94295305999998</v>
      </c>
      <c r="H35" s="53">
        <v>169.99176368000005</v>
      </c>
      <c r="I35" s="53">
        <v>167.39590189999998</v>
      </c>
      <c r="J35" s="53">
        <v>171.96827622000004</v>
      </c>
      <c r="K35" s="53">
        <v>163.50910329499999</v>
      </c>
      <c r="L35" s="53">
        <v>159.54805377983868</v>
      </c>
      <c r="M35" s="53">
        <v>165.22236458499998</v>
      </c>
      <c r="N35" s="53">
        <v>162.97451351000007</v>
      </c>
      <c r="O35" s="53">
        <v>163.57881682500005</v>
      </c>
      <c r="P35" s="53">
        <v>165.27880095499998</v>
      </c>
      <c r="Q35" s="53">
        <v>151.06492491999995</v>
      </c>
      <c r="R35" s="53">
        <v>134.48070883</v>
      </c>
      <c r="S35" s="53">
        <v>162.06287624290326</v>
      </c>
      <c r="T35" s="53">
        <v>158.79284170473125</v>
      </c>
      <c r="U35" s="80">
        <f t="shared" si="3"/>
        <v>44797</v>
      </c>
      <c r="V35" s="53"/>
      <c r="W35" s="102">
        <f t="shared" si="1"/>
        <v>134.48070883</v>
      </c>
      <c r="X35" s="102">
        <f t="shared" si="2"/>
        <v>37.487567390000038</v>
      </c>
      <c r="Y35" s="102">
        <f t="shared" si="4"/>
        <v>171.96827622000004</v>
      </c>
      <c r="Z35" s="46"/>
      <c r="AA35" s="46"/>
      <c r="AB35" s="46"/>
      <c r="AC35" s="46"/>
      <c r="AD35" s="46"/>
      <c r="AE35" s="46"/>
      <c r="AF35" s="46"/>
      <c r="AG35" s="46"/>
    </row>
    <row r="36" spans="1:33">
      <c r="A36" s="53">
        <v>165.66360250000002</v>
      </c>
      <c r="B36" s="53">
        <v>156.50351900000004</v>
      </c>
      <c r="C36" s="53">
        <v>162.928451</v>
      </c>
      <c r="D36" s="53">
        <v>175.06955290322577</v>
      </c>
      <c r="E36" s="53">
        <v>178.04379019999999</v>
      </c>
      <c r="F36" s="53">
        <v>168.8109537</v>
      </c>
      <c r="G36" s="53">
        <v>166.08184781000003</v>
      </c>
      <c r="H36" s="53">
        <v>170.18063769999998</v>
      </c>
      <c r="I36" s="53">
        <v>168.80102461000001</v>
      </c>
      <c r="J36" s="53">
        <v>169.672099</v>
      </c>
      <c r="K36" s="53">
        <v>167.35095318999998</v>
      </c>
      <c r="L36" s="53">
        <v>167.05342759016128</v>
      </c>
      <c r="M36" s="53">
        <v>165.03009312666666</v>
      </c>
      <c r="N36" s="53">
        <v>167.25112460999998</v>
      </c>
      <c r="O36" s="53">
        <v>169.50939328999999</v>
      </c>
      <c r="P36" s="53">
        <v>169.55425213999999</v>
      </c>
      <c r="Q36" s="53">
        <v>161.67913310999995</v>
      </c>
      <c r="R36" s="53">
        <v>161.72701690000002</v>
      </c>
      <c r="S36" s="53">
        <v>156.35644144000005</v>
      </c>
      <c r="T36" s="53">
        <v>171.62086600473114</v>
      </c>
      <c r="U36" s="80">
        <f t="shared" si="3"/>
        <v>44804</v>
      </c>
      <c r="V36" s="53"/>
      <c r="W36" s="102">
        <f t="shared" si="1"/>
        <v>156.35644144000005</v>
      </c>
      <c r="X36" s="102">
        <f t="shared" si="2"/>
        <v>21.687348759999935</v>
      </c>
      <c r="Y36" s="102">
        <f t="shared" si="4"/>
        <v>178.04379019999999</v>
      </c>
      <c r="Z36" s="46"/>
      <c r="AA36" s="46"/>
      <c r="AB36" s="46"/>
      <c r="AC36" s="46"/>
      <c r="AD36" s="46"/>
      <c r="AE36" s="46"/>
      <c r="AF36" s="46"/>
      <c r="AG36" s="46"/>
    </row>
    <row r="37" spans="1:33">
      <c r="A37" s="53">
        <v>162.59529100000003</v>
      </c>
      <c r="B37" s="53">
        <v>162.06079499999998</v>
      </c>
      <c r="C37" s="53">
        <v>159.660369</v>
      </c>
      <c r="D37" s="53">
        <v>171.598919</v>
      </c>
      <c r="E37" s="53">
        <v>170.43066209999998</v>
      </c>
      <c r="F37" s="53">
        <v>167.01858249999998</v>
      </c>
      <c r="G37" s="53">
        <v>163.70978745000002</v>
      </c>
      <c r="H37" s="53">
        <v>174.86652559000001</v>
      </c>
      <c r="I37" s="53">
        <v>179.26396990999999</v>
      </c>
      <c r="J37" s="53">
        <v>162.83520854</v>
      </c>
      <c r="K37" s="53">
        <v>167.85477524999999</v>
      </c>
      <c r="L37" s="53">
        <v>167.87386197999996</v>
      </c>
      <c r="M37" s="53">
        <v>165.26487164666668</v>
      </c>
      <c r="N37" s="53">
        <v>159.45826056500002</v>
      </c>
      <c r="O37" s="53">
        <v>170.17898451500002</v>
      </c>
      <c r="P37" s="53">
        <v>170.15005009999999</v>
      </c>
      <c r="Q37" s="53">
        <v>155.12144529000003</v>
      </c>
      <c r="R37" s="53">
        <v>156.63817194999996</v>
      </c>
      <c r="S37" s="53">
        <v>160.95822152999997</v>
      </c>
      <c r="T37" s="53">
        <v>161.95544937215053</v>
      </c>
      <c r="U37" s="80">
        <f t="shared" si="3"/>
        <v>44811</v>
      </c>
      <c r="V37" s="53"/>
      <c r="W37" s="102">
        <f t="shared" si="1"/>
        <v>155.12144529000003</v>
      </c>
      <c r="X37" s="102">
        <f t="shared" si="2"/>
        <v>24.142524619999961</v>
      </c>
      <c r="Y37" s="102">
        <f t="shared" si="4"/>
        <v>179.26396990999999</v>
      </c>
      <c r="Z37" s="46"/>
      <c r="AA37" s="46"/>
      <c r="AB37" s="46"/>
      <c r="AC37" s="46"/>
      <c r="AD37" s="46"/>
      <c r="AE37" s="46"/>
      <c r="AF37" s="46"/>
      <c r="AG37" s="46"/>
    </row>
    <row r="38" spans="1:33">
      <c r="A38" s="53">
        <v>163.63641800000005</v>
      </c>
      <c r="B38" s="53">
        <v>163.60556499999998</v>
      </c>
      <c r="C38" s="53">
        <v>159.33620499999998</v>
      </c>
      <c r="D38" s="53">
        <v>171.28032400000006</v>
      </c>
      <c r="E38" s="53">
        <v>172.85764339999997</v>
      </c>
      <c r="F38" s="53">
        <v>173.1190536</v>
      </c>
      <c r="G38" s="53">
        <v>173.10086124</v>
      </c>
      <c r="H38" s="53">
        <v>176.08208535</v>
      </c>
      <c r="I38" s="53">
        <v>173.04650631999999</v>
      </c>
      <c r="J38" s="53">
        <v>168.47955092999999</v>
      </c>
      <c r="K38" s="53">
        <v>161.48816042999997</v>
      </c>
      <c r="L38" s="53">
        <v>174.70278736999995</v>
      </c>
      <c r="M38" s="53">
        <v>170.16795565666669</v>
      </c>
      <c r="N38" s="53">
        <v>166.50096457499998</v>
      </c>
      <c r="O38" s="53">
        <v>169.71084037499998</v>
      </c>
      <c r="P38" s="53">
        <v>179.13032695499999</v>
      </c>
      <c r="Q38" s="53">
        <v>172.06897130999999</v>
      </c>
      <c r="R38" s="53">
        <v>159.98597759500004</v>
      </c>
      <c r="S38" s="53">
        <v>173.48697754</v>
      </c>
      <c r="T38" s="53">
        <v>172.04209507215052</v>
      </c>
      <c r="U38" s="80">
        <f t="shared" si="3"/>
        <v>44818</v>
      </c>
      <c r="V38" s="53"/>
      <c r="W38" s="102">
        <f t="shared" si="1"/>
        <v>159.33620499999998</v>
      </c>
      <c r="X38" s="102">
        <f t="shared" si="2"/>
        <v>19.794121955000008</v>
      </c>
      <c r="Y38" s="102">
        <f t="shared" si="4"/>
        <v>179.13032695499999</v>
      </c>
      <c r="Z38" s="46"/>
      <c r="AA38" s="46"/>
      <c r="AB38" s="46"/>
      <c r="AC38" s="46"/>
      <c r="AD38" s="46"/>
      <c r="AE38" s="46"/>
      <c r="AF38" s="46"/>
      <c r="AG38" s="46"/>
    </row>
    <row r="39" spans="1:33">
      <c r="A39" s="53">
        <v>161.61502000000002</v>
      </c>
      <c r="B39" s="53">
        <v>169.197158</v>
      </c>
      <c r="C39" s="53">
        <v>164.27850799999999</v>
      </c>
      <c r="D39" s="53">
        <v>168.86121000000003</v>
      </c>
      <c r="E39" s="53">
        <v>174.24070109999997</v>
      </c>
      <c r="F39" s="53">
        <v>172.17658569999998</v>
      </c>
      <c r="G39" s="53">
        <v>169.56548001000004</v>
      </c>
      <c r="H39" s="53">
        <v>179.02055280000002</v>
      </c>
      <c r="I39" s="53">
        <v>168.35416402000001</v>
      </c>
      <c r="J39" s="53">
        <v>171.56860202400003</v>
      </c>
      <c r="K39" s="53">
        <v>173.46712386000002</v>
      </c>
      <c r="L39" s="53">
        <v>172.58210839700001</v>
      </c>
      <c r="M39" s="53">
        <v>176.65979511166665</v>
      </c>
      <c r="N39" s="53">
        <v>168.53474958500004</v>
      </c>
      <c r="O39" s="53">
        <v>169.88181764500001</v>
      </c>
      <c r="P39" s="53">
        <v>179.84405077000008</v>
      </c>
      <c r="Q39" s="53">
        <v>168.65812411000002</v>
      </c>
      <c r="R39" s="53">
        <v>158.38047032999998</v>
      </c>
      <c r="S39" s="53">
        <v>171.78502790000002</v>
      </c>
      <c r="T39" s="53">
        <v>164.6475872288172</v>
      </c>
      <c r="U39" s="80">
        <f t="shared" si="3"/>
        <v>44825</v>
      </c>
      <c r="V39" s="53"/>
      <c r="W39" s="102">
        <f t="shared" si="1"/>
        <v>158.38047032999998</v>
      </c>
      <c r="X39" s="102">
        <f t="shared" si="2"/>
        <v>21.463580440000101</v>
      </c>
      <c r="Y39" s="102">
        <f t="shared" si="4"/>
        <v>179.84405077000008</v>
      </c>
      <c r="Z39" s="46"/>
      <c r="AA39" s="46"/>
      <c r="AB39" s="46"/>
      <c r="AC39" s="46"/>
      <c r="AD39" s="46"/>
      <c r="AE39" s="46"/>
      <c r="AF39" s="46"/>
      <c r="AG39" s="46"/>
    </row>
    <row r="40" spans="1:33">
      <c r="A40" s="53">
        <v>167.05527599999999</v>
      </c>
      <c r="B40" s="53">
        <v>164.73492300000001</v>
      </c>
      <c r="C40" s="53">
        <v>164.55213000000001</v>
      </c>
      <c r="D40" s="53">
        <v>170.41739000000001</v>
      </c>
      <c r="E40" s="53">
        <v>180.00548299999997</v>
      </c>
      <c r="F40" s="53">
        <v>186.19656029999999</v>
      </c>
      <c r="G40" s="53">
        <v>161.45070334000008</v>
      </c>
      <c r="H40" s="53">
        <v>180.05734824999999</v>
      </c>
      <c r="I40" s="53">
        <v>171.68274741000005</v>
      </c>
      <c r="J40" s="53">
        <v>173.64708446699998</v>
      </c>
      <c r="K40" s="53">
        <v>170.85399727499998</v>
      </c>
      <c r="L40" s="53">
        <v>169.20116373999997</v>
      </c>
      <c r="M40" s="53">
        <v>177.71240380833331</v>
      </c>
      <c r="N40" s="53">
        <v>167.74364319</v>
      </c>
      <c r="O40" s="53">
        <v>175.19023679499998</v>
      </c>
      <c r="P40" s="53">
        <v>183.90673224500006</v>
      </c>
      <c r="Q40" s="53">
        <v>165.42244737000001</v>
      </c>
      <c r="R40" s="53">
        <v>167.49429687999998</v>
      </c>
      <c r="S40" s="53">
        <v>172.6660143</v>
      </c>
      <c r="T40" s="53">
        <v>180.72539791215053</v>
      </c>
      <c r="U40" s="80">
        <f t="shared" si="3"/>
        <v>44832</v>
      </c>
      <c r="V40" s="53"/>
      <c r="W40" s="102">
        <f t="shared" si="1"/>
        <v>161.45070334000008</v>
      </c>
      <c r="X40" s="102">
        <f t="shared" si="2"/>
        <v>24.745856959999912</v>
      </c>
      <c r="Y40" s="102">
        <f t="shared" si="4"/>
        <v>186.19656029999999</v>
      </c>
      <c r="Z40" s="46"/>
      <c r="AA40" s="46"/>
      <c r="AB40" s="46"/>
      <c r="AC40" s="46"/>
      <c r="AD40" s="46"/>
      <c r="AE40" s="46"/>
      <c r="AF40" s="46"/>
      <c r="AG40" s="46"/>
    </row>
    <row r="41" spans="1:33">
      <c r="A41" s="53">
        <v>167.78660250000004</v>
      </c>
      <c r="B41" s="53">
        <v>164.40514400000001</v>
      </c>
      <c r="C41" s="53">
        <v>165.02136800000005</v>
      </c>
      <c r="D41" s="53">
        <v>168.05703699999998</v>
      </c>
      <c r="E41" s="53">
        <v>172.81184290000002</v>
      </c>
      <c r="F41" s="53">
        <v>176.57912160000004</v>
      </c>
      <c r="G41" s="53">
        <v>172.69007040000002</v>
      </c>
      <c r="H41" s="53">
        <v>172.32125791500002</v>
      </c>
      <c r="I41" s="53">
        <v>168.96523253999996</v>
      </c>
      <c r="J41" s="53">
        <v>175.37828359499997</v>
      </c>
      <c r="K41" s="53">
        <v>173.18247030000003</v>
      </c>
      <c r="L41" s="53">
        <v>168.72725693000001</v>
      </c>
      <c r="M41" s="53">
        <v>175.72452169000002</v>
      </c>
      <c r="N41" s="53">
        <v>173.99777165500004</v>
      </c>
      <c r="O41" s="53">
        <v>173.61583894999998</v>
      </c>
      <c r="P41" s="53">
        <v>172.49615295999999</v>
      </c>
      <c r="Q41" s="53">
        <v>168.38851746</v>
      </c>
      <c r="R41" s="53">
        <v>169.55704418000008</v>
      </c>
      <c r="S41" s="53">
        <v>164.06283823935485</v>
      </c>
      <c r="T41" s="53">
        <v>162.72184943564508</v>
      </c>
      <c r="U41" s="80">
        <f t="shared" si="3"/>
        <v>44839</v>
      </c>
      <c r="V41" s="53"/>
      <c r="W41" s="102">
        <f t="shared" si="1"/>
        <v>164.06283823935485</v>
      </c>
      <c r="X41" s="102">
        <f t="shared" si="2"/>
        <v>12.51628336064519</v>
      </c>
      <c r="Y41" s="102">
        <f t="shared" si="4"/>
        <v>176.57912160000004</v>
      </c>
      <c r="Z41" s="46"/>
      <c r="AA41" s="46"/>
      <c r="AB41" s="46"/>
      <c r="AC41" s="46"/>
      <c r="AD41" s="46"/>
      <c r="AE41" s="46"/>
      <c r="AF41" s="46"/>
      <c r="AG41" s="46"/>
    </row>
    <row r="42" spans="1:33">
      <c r="A42" s="53">
        <v>169.35481600000003</v>
      </c>
      <c r="B42" s="53">
        <v>175.49272500000001</v>
      </c>
      <c r="C42" s="53">
        <v>164.12344300000001</v>
      </c>
      <c r="D42" s="53">
        <v>172.739845</v>
      </c>
      <c r="E42" s="53">
        <v>161.73227280000003</v>
      </c>
      <c r="F42" s="53">
        <v>174.61869629999998</v>
      </c>
      <c r="G42" s="53">
        <v>177.78646800000001</v>
      </c>
      <c r="H42" s="53">
        <v>181.64463830000003</v>
      </c>
      <c r="I42" s="53">
        <v>167.08670984</v>
      </c>
      <c r="J42" s="53">
        <v>180.81338962000001</v>
      </c>
      <c r="K42" s="53">
        <v>176.50370147500001</v>
      </c>
      <c r="L42" s="53">
        <v>171.48275187999997</v>
      </c>
      <c r="M42" s="53">
        <v>170.260592575</v>
      </c>
      <c r="N42" s="53">
        <v>183.72410611499998</v>
      </c>
      <c r="O42" s="53">
        <v>175.26283209499996</v>
      </c>
      <c r="P42" s="53">
        <v>173.66880866000002</v>
      </c>
      <c r="Q42" s="53">
        <v>177.88299257</v>
      </c>
      <c r="R42" s="53">
        <v>176.89578499499993</v>
      </c>
      <c r="S42" s="53">
        <v>186.08877963935481</v>
      </c>
      <c r="T42" s="53">
        <v>173.48990191064519</v>
      </c>
      <c r="U42" s="80">
        <f t="shared" si="3"/>
        <v>44846</v>
      </c>
      <c r="V42" s="53"/>
      <c r="W42" s="102">
        <f t="shared" si="1"/>
        <v>161.73227280000003</v>
      </c>
      <c r="X42" s="102">
        <f t="shared" si="2"/>
        <v>24.356506839354779</v>
      </c>
      <c r="Y42" s="102">
        <f t="shared" si="4"/>
        <v>186.08877963935481</v>
      </c>
      <c r="Z42" s="46"/>
      <c r="AA42" s="46"/>
      <c r="AB42" s="46"/>
      <c r="AC42" s="46"/>
      <c r="AD42" s="46"/>
      <c r="AE42" s="46"/>
      <c r="AF42" s="46"/>
      <c r="AG42" s="46"/>
    </row>
    <row r="43" spans="1:33">
      <c r="A43" s="53">
        <v>168.12871600000003</v>
      </c>
      <c r="B43" s="53">
        <v>177.63805099999999</v>
      </c>
      <c r="C43" s="53">
        <v>177.86114400000002</v>
      </c>
      <c r="D43" s="53">
        <v>177.63804299999998</v>
      </c>
      <c r="E43" s="53">
        <v>181.1925085</v>
      </c>
      <c r="F43" s="53">
        <v>176.55361409999995</v>
      </c>
      <c r="G43" s="53">
        <v>181.33044050000001</v>
      </c>
      <c r="H43" s="53">
        <v>192.24944995000001</v>
      </c>
      <c r="I43" s="53">
        <v>187.02888569999996</v>
      </c>
      <c r="J43" s="53">
        <v>175.40182051499997</v>
      </c>
      <c r="K43" s="53">
        <v>176.099339015</v>
      </c>
      <c r="L43" s="53">
        <v>177.37245308999996</v>
      </c>
      <c r="M43" s="53">
        <v>187.00680967</v>
      </c>
      <c r="N43" s="53">
        <v>182.11881736500004</v>
      </c>
      <c r="O43" s="53">
        <v>175.42776462500001</v>
      </c>
      <c r="P43" s="53">
        <v>171.83915468000001</v>
      </c>
      <c r="Q43" s="53">
        <v>181.65548139999999</v>
      </c>
      <c r="R43" s="53">
        <v>169.56107630499997</v>
      </c>
      <c r="S43" s="53">
        <v>176.50943848935481</v>
      </c>
      <c r="T43" s="53">
        <v>168.87499326967742</v>
      </c>
      <c r="U43" s="80">
        <f t="shared" si="3"/>
        <v>44853</v>
      </c>
      <c r="V43" s="53"/>
      <c r="W43" s="102">
        <f t="shared" si="1"/>
        <v>168.12871600000003</v>
      </c>
      <c r="X43" s="102">
        <f t="shared" si="2"/>
        <v>24.120733949999988</v>
      </c>
      <c r="Y43" s="102">
        <f t="shared" si="4"/>
        <v>192.24944995000001</v>
      </c>
      <c r="Z43" s="46"/>
      <c r="AA43" s="46"/>
      <c r="AB43" s="46"/>
      <c r="AC43" s="46"/>
      <c r="AD43" s="46"/>
      <c r="AE43" s="46"/>
      <c r="AF43" s="46"/>
      <c r="AG43" s="46"/>
    </row>
    <row r="44" spans="1:33">
      <c r="A44" s="53">
        <v>173.54634200000001</v>
      </c>
      <c r="B44" s="53">
        <v>172.45766950000004</v>
      </c>
      <c r="C44" s="53">
        <v>174.94150999999999</v>
      </c>
      <c r="D44" s="53">
        <v>176.05267700000002</v>
      </c>
      <c r="E44" s="53">
        <v>185.42445310000002</v>
      </c>
      <c r="F44" s="53">
        <v>183.03180970000003</v>
      </c>
      <c r="G44" s="53">
        <v>185.86646056000001</v>
      </c>
      <c r="H44" s="53">
        <v>192.39182615000004</v>
      </c>
      <c r="I44" s="53">
        <v>189.72866634000002</v>
      </c>
      <c r="J44" s="53">
        <v>189.027068695</v>
      </c>
      <c r="K44" s="53">
        <v>181.077100245</v>
      </c>
      <c r="L44" s="53">
        <v>184.05277060000003</v>
      </c>
      <c r="M44" s="53">
        <v>186.79728687000002</v>
      </c>
      <c r="N44" s="53">
        <v>181.79739574000001</v>
      </c>
      <c r="O44" s="53">
        <v>189.49839243</v>
      </c>
      <c r="P44" s="53">
        <v>182.66979025000001</v>
      </c>
      <c r="Q44" s="53">
        <v>171.44237552999999</v>
      </c>
      <c r="R44" s="53">
        <v>182.00689053000008</v>
      </c>
      <c r="S44" s="53">
        <v>188.60748162935485</v>
      </c>
      <c r="T44" s="53">
        <v>171.09218860064513</v>
      </c>
      <c r="U44" s="80">
        <f t="shared" si="3"/>
        <v>44860</v>
      </c>
      <c r="V44" s="53"/>
      <c r="W44" s="102">
        <f t="shared" si="1"/>
        <v>171.44237552999999</v>
      </c>
      <c r="X44" s="102">
        <f t="shared" si="2"/>
        <v>20.94945062000005</v>
      </c>
      <c r="Y44" s="102">
        <f t="shared" si="4"/>
        <v>192.39182615000004</v>
      </c>
      <c r="Z44" s="46"/>
      <c r="AA44" s="46"/>
      <c r="AB44" s="46"/>
      <c r="AC44" s="46"/>
      <c r="AD44" s="46"/>
      <c r="AE44" s="46"/>
      <c r="AF44" s="46"/>
      <c r="AG44" s="46"/>
    </row>
    <row r="45" spans="1:33">
      <c r="A45" s="53">
        <v>184.19412</v>
      </c>
      <c r="B45" s="53">
        <v>169.866263</v>
      </c>
      <c r="C45" s="53">
        <v>177.76182899999998</v>
      </c>
      <c r="D45" s="53">
        <v>160.07510400000001</v>
      </c>
      <c r="E45" s="53">
        <v>181.50047299999991</v>
      </c>
      <c r="F45" s="53">
        <v>201.32489629999998</v>
      </c>
      <c r="G45" s="53">
        <v>187.92810084000001</v>
      </c>
      <c r="H45" s="53">
        <v>194.88359905000002</v>
      </c>
      <c r="I45" s="53">
        <v>184.88983155</v>
      </c>
      <c r="J45" s="53">
        <v>193.14524155999999</v>
      </c>
      <c r="K45" s="53">
        <v>182.7025774</v>
      </c>
      <c r="L45" s="53">
        <v>184.55690968000002</v>
      </c>
      <c r="M45" s="53">
        <v>190.76953724499998</v>
      </c>
      <c r="N45" s="53">
        <v>184.60632235</v>
      </c>
      <c r="O45" s="53">
        <v>186.20917966000002</v>
      </c>
      <c r="P45" s="53">
        <v>186.92167448999999</v>
      </c>
      <c r="Q45" s="53">
        <v>173.57546989999997</v>
      </c>
      <c r="R45" s="53">
        <v>179.39620184999998</v>
      </c>
      <c r="S45" s="53">
        <v>193.99687039924731</v>
      </c>
      <c r="T45" s="53">
        <v>173.34611928878132</v>
      </c>
      <c r="U45" s="80">
        <f t="shared" si="3"/>
        <v>44867</v>
      </c>
      <c r="V45" s="53"/>
      <c r="W45" s="102">
        <f t="shared" si="1"/>
        <v>160.07510400000001</v>
      </c>
      <c r="X45" s="102">
        <f t="shared" si="2"/>
        <v>41.249792299999967</v>
      </c>
      <c r="Y45" s="102">
        <f t="shared" si="4"/>
        <v>201.32489629999998</v>
      </c>
      <c r="Z45" s="46"/>
      <c r="AA45" s="46"/>
      <c r="AB45" s="46"/>
      <c r="AC45" s="46"/>
      <c r="AD45" s="46"/>
      <c r="AE45" s="46"/>
      <c r="AF45" s="46"/>
      <c r="AG45" s="46"/>
    </row>
    <row r="46" spans="1:33">
      <c r="A46" s="53">
        <v>180.40425999999999</v>
      </c>
      <c r="B46" s="53">
        <v>189.85825299999999</v>
      </c>
      <c r="C46" s="53">
        <v>179.23846200000003</v>
      </c>
      <c r="D46" s="53">
        <v>190.69694099999998</v>
      </c>
      <c r="E46" s="53">
        <v>203.03851270000001</v>
      </c>
      <c r="F46" s="53">
        <v>182.74312019999999</v>
      </c>
      <c r="G46" s="53">
        <v>194.53822414000001</v>
      </c>
      <c r="H46" s="53">
        <v>197.16008563</v>
      </c>
      <c r="I46" s="53">
        <v>194.03258894999999</v>
      </c>
      <c r="J46" s="53">
        <v>192.39405052500001</v>
      </c>
      <c r="K46" s="53">
        <v>189.19594987500005</v>
      </c>
      <c r="L46" s="53">
        <v>194.24738116</v>
      </c>
      <c r="M46" s="53">
        <v>189.54976056999999</v>
      </c>
      <c r="N46" s="53">
        <v>201.25416776500001</v>
      </c>
      <c r="O46" s="53">
        <v>187.29507425499997</v>
      </c>
      <c r="P46" s="53">
        <v>184.66495032500001</v>
      </c>
      <c r="Q46" s="53">
        <v>181.01523494000003</v>
      </c>
      <c r="R46" s="53">
        <v>180.18996276999997</v>
      </c>
      <c r="S46" s="53">
        <v>172.72033301924728</v>
      </c>
      <c r="T46" s="53">
        <v>190.32709202878135</v>
      </c>
      <c r="U46" s="80">
        <f t="shared" si="3"/>
        <v>44874</v>
      </c>
      <c r="V46" s="53"/>
      <c r="W46" s="102">
        <f t="shared" si="1"/>
        <v>172.72033301924728</v>
      </c>
      <c r="X46" s="102">
        <f t="shared" si="2"/>
        <v>30.318179680752735</v>
      </c>
      <c r="Y46" s="102">
        <f t="shared" si="4"/>
        <v>203.03851270000001</v>
      </c>
      <c r="Z46" s="46"/>
      <c r="AA46" s="46"/>
      <c r="AB46" s="46"/>
      <c r="AC46" s="46"/>
      <c r="AD46" s="46"/>
      <c r="AE46" s="46"/>
      <c r="AF46" s="46"/>
      <c r="AG46" s="46"/>
    </row>
    <row r="47" spans="1:33">
      <c r="A47" s="53">
        <v>185.69862800000004</v>
      </c>
      <c r="B47" s="53">
        <v>195.30571700000002</v>
      </c>
      <c r="C47" s="53">
        <v>196.18665399999998</v>
      </c>
      <c r="D47" s="53">
        <v>185.23189600000001</v>
      </c>
      <c r="E47" s="53">
        <v>211.40703529999999</v>
      </c>
      <c r="F47" s="53">
        <v>180.59264300000001</v>
      </c>
      <c r="G47" s="53">
        <v>184.4370797</v>
      </c>
      <c r="H47" s="53">
        <v>200.85602345000001</v>
      </c>
      <c r="I47" s="53">
        <v>200.75523760999999</v>
      </c>
      <c r="J47" s="53">
        <v>192.6384609525</v>
      </c>
      <c r="K47" s="53">
        <v>201.31671051499998</v>
      </c>
      <c r="L47" s="53">
        <v>198.62328063000001</v>
      </c>
      <c r="M47" s="53">
        <v>181.76767598000004</v>
      </c>
      <c r="N47" s="53">
        <v>198.23570143500001</v>
      </c>
      <c r="O47" s="53">
        <v>201.71809726499995</v>
      </c>
      <c r="P47" s="53">
        <v>189.07918547999998</v>
      </c>
      <c r="Q47" s="53">
        <v>195.97298957999996</v>
      </c>
      <c r="R47" s="53">
        <v>182.63184079999999</v>
      </c>
      <c r="S47" s="53">
        <v>203.54715426924736</v>
      </c>
      <c r="T47" s="53">
        <v>182.43736230711474</v>
      </c>
      <c r="U47" s="80">
        <f t="shared" si="3"/>
        <v>44881</v>
      </c>
      <c r="V47" s="53"/>
      <c r="W47" s="102">
        <f t="shared" si="1"/>
        <v>180.59264300000001</v>
      </c>
      <c r="X47" s="102">
        <f t="shared" si="2"/>
        <v>30.81439229999998</v>
      </c>
      <c r="Y47" s="102">
        <f t="shared" si="4"/>
        <v>211.40703529999999</v>
      </c>
      <c r="Z47" s="46"/>
      <c r="AA47" s="46"/>
      <c r="AB47" s="46"/>
      <c r="AC47" s="46"/>
      <c r="AD47" s="46"/>
      <c r="AE47" s="46"/>
      <c r="AF47" s="46"/>
      <c r="AG47" s="46"/>
    </row>
    <row r="48" spans="1:33">
      <c r="A48" s="53">
        <v>182.72517949999997</v>
      </c>
      <c r="B48" s="53">
        <v>184.43659650000004</v>
      </c>
      <c r="C48" s="53">
        <v>208.65097300000002</v>
      </c>
      <c r="D48" s="53">
        <v>193.11476799999997</v>
      </c>
      <c r="E48" s="53">
        <v>208.34501060000002</v>
      </c>
      <c r="F48" s="53">
        <v>197.72216320000001</v>
      </c>
      <c r="G48" s="53">
        <v>185.88072600999999</v>
      </c>
      <c r="H48" s="53">
        <v>208.13591348</v>
      </c>
      <c r="I48" s="53">
        <v>206.88182622999997</v>
      </c>
      <c r="J48" s="53">
        <v>200.25866397000001</v>
      </c>
      <c r="K48" s="53">
        <v>209.442139295</v>
      </c>
      <c r="L48" s="53">
        <v>192.27393494999993</v>
      </c>
      <c r="M48" s="53">
        <v>210.11044185999998</v>
      </c>
      <c r="N48" s="53">
        <v>190.47537426999997</v>
      </c>
      <c r="O48" s="53">
        <v>216.59049966999999</v>
      </c>
      <c r="P48" s="53">
        <v>207.89481575499997</v>
      </c>
      <c r="Q48" s="53">
        <v>194.85982269000002</v>
      </c>
      <c r="R48" s="53">
        <v>188.44719646999999</v>
      </c>
      <c r="S48" s="53">
        <v>213.28985815924727</v>
      </c>
      <c r="T48" s="53">
        <v>198.95758846878138</v>
      </c>
      <c r="U48" s="80">
        <f t="shared" si="3"/>
        <v>44888</v>
      </c>
      <c r="V48" s="53"/>
      <c r="W48" s="102">
        <f t="shared" si="1"/>
        <v>182.72517949999997</v>
      </c>
      <c r="X48" s="102">
        <f t="shared" si="2"/>
        <v>33.865320170000018</v>
      </c>
      <c r="Y48" s="102">
        <f t="shared" si="4"/>
        <v>216.59049966999999</v>
      </c>
      <c r="Z48" s="46"/>
      <c r="AA48" s="46"/>
      <c r="AB48" s="46"/>
      <c r="AC48" s="46"/>
      <c r="AD48" s="46"/>
      <c r="AE48" s="46"/>
      <c r="AF48" s="46"/>
      <c r="AG48" s="46"/>
    </row>
    <row r="49" spans="1:25">
      <c r="A49" s="53">
        <v>184.90618700000002</v>
      </c>
      <c r="B49" s="53">
        <v>196.24757999999997</v>
      </c>
      <c r="C49" s="53">
        <v>210.445976</v>
      </c>
      <c r="D49" s="53">
        <v>194.61317599999998</v>
      </c>
      <c r="E49" s="53">
        <v>209.62537179999998</v>
      </c>
      <c r="F49" s="53">
        <v>208.32941160000001</v>
      </c>
      <c r="G49" s="53">
        <v>204.9145785</v>
      </c>
      <c r="H49" s="53">
        <v>234.38773681000001</v>
      </c>
      <c r="I49" s="53">
        <v>207.28140684000002</v>
      </c>
      <c r="J49" s="53">
        <v>204.69980838999999</v>
      </c>
      <c r="K49" s="53">
        <v>227.787772195</v>
      </c>
      <c r="L49" s="53">
        <v>194.07180470000003</v>
      </c>
      <c r="M49" s="53">
        <v>201.19307028919357</v>
      </c>
      <c r="N49" s="53">
        <v>207.7812059</v>
      </c>
      <c r="O49" s="53">
        <v>203.21899449999998</v>
      </c>
      <c r="P49" s="53">
        <v>218.79400710499999</v>
      </c>
      <c r="Q49" s="53">
        <v>211.75036031999997</v>
      </c>
      <c r="R49" s="53">
        <v>216.45451566999995</v>
      </c>
      <c r="S49" s="53">
        <v>212.79076458387095</v>
      </c>
      <c r="T49" s="53">
        <v>204.59130788878133</v>
      </c>
      <c r="U49" s="80">
        <f t="shared" si="3"/>
        <v>44895</v>
      </c>
      <c r="V49" s="53"/>
      <c r="W49" s="102">
        <f t="shared" si="1"/>
        <v>184.90618700000002</v>
      </c>
      <c r="X49" s="102">
        <f t="shared" si="2"/>
        <v>49.48154980999999</v>
      </c>
      <c r="Y49" s="102">
        <f t="shared" si="4"/>
        <v>234.38773681000001</v>
      </c>
    </row>
    <row r="50" spans="1:25">
      <c r="A50" s="53">
        <v>187.18586899999997</v>
      </c>
      <c r="B50" s="53">
        <v>191.84089699999998</v>
      </c>
      <c r="C50" s="53">
        <v>217.25533299999998</v>
      </c>
      <c r="D50" s="53">
        <v>197.80907979999998</v>
      </c>
      <c r="E50" s="53">
        <v>206.28869939999998</v>
      </c>
      <c r="F50" s="53">
        <v>206.48079400000006</v>
      </c>
      <c r="G50" s="53">
        <v>202.49370954999998</v>
      </c>
      <c r="H50" s="53">
        <v>198.89468058</v>
      </c>
      <c r="I50" s="53">
        <v>208.75614829999995</v>
      </c>
      <c r="J50" s="53">
        <v>213.85448053300001</v>
      </c>
      <c r="K50" s="53">
        <v>220.29960590500002</v>
      </c>
      <c r="L50" s="53">
        <v>204.88987078499997</v>
      </c>
      <c r="M50" s="53">
        <v>208.29864023419356</v>
      </c>
      <c r="N50" s="53">
        <v>230.79109949999997</v>
      </c>
      <c r="O50" s="53">
        <v>217.76209086</v>
      </c>
      <c r="P50" s="53">
        <v>202.24654172999999</v>
      </c>
      <c r="Q50" s="53">
        <v>208.57687114000001</v>
      </c>
      <c r="R50" s="53">
        <v>213.02624583000002</v>
      </c>
      <c r="S50" s="53">
        <v>228.87144350387095</v>
      </c>
      <c r="T50" s="53">
        <v>220.40582389370971</v>
      </c>
      <c r="U50" s="80">
        <f t="shared" si="3"/>
        <v>44902</v>
      </c>
      <c r="V50" s="53"/>
      <c r="W50" s="102">
        <f t="shared" si="1"/>
        <v>187.18586899999997</v>
      </c>
      <c r="X50" s="102">
        <f t="shared" si="2"/>
        <v>43.605230500000005</v>
      </c>
      <c r="Y50" s="102">
        <f t="shared" si="4"/>
        <v>230.79109949999997</v>
      </c>
    </row>
    <row r="51" spans="1:25">
      <c r="A51" s="53">
        <v>199.88793000000004</v>
      </c>
      <c r="B51" s="53">
        <v>203.94920949999999</v>
      </c>
      <c r="C51" s="53">
        <v>220.85492600000001</v>
      </c>
      <c r="D51" s="53">
        <v>205.93048999999999</v>
      </c>
      <c r="E51" s="53">
        <v>212.44253559999999</v>
      </c>
      <c r="F51" s="53">
        <v>213.36696788999998</v>
      </c>
      <c r="G51" s="53">
        <v>214.13948210000001</v>
      </c>
      <c r="H51" s="53">
        <v>229.14060090000001</v>
      </c>
      <c r="I51" s="53">
        <v>202.97367081000002</v>
      </c>
      <c r="J51" s="53">
        <v>231.84851939500001</v>
      </c>
      <c r="K51" s="53">
        <v>224.43142470000001</v>
      </c>
      <c r="L51" s="53">
        <v>226.51549861999996</v>
      </c>
      <c r="M51" s="53">
        <v>205.09643984919353</v>
      </c>
      <c r="N51" s="53">
        <v>202.43685966000004</v>
      </c>
      <c r="O51" s="53">
        <v>220.89132902400002</v>
      </c>
      <c r="P51" s="53">
        <v>215.34028796500002</v>
      </c>
      <c r="Q51" s="53">
        <v>210.68531517000002</v>
      </c>
      <c r="R51" s="53">
        <v>218.63262018999998</v>
      </c>
      <c r="S51" s="53">
        <v>213.61460936387093</v>
      </c>
      <c r="T51" s="53">
        <v>201.06737182870964</v>
      </c>
      <c r="U51" s="80">
        <f t="shared" si="3"/>
        <v>44909</v>
      </c>
      <c r="V51" s="53"/>
      <c r="W51" s="102">
        <f t="shared" si="1"/>
        <v>199.88793000000004</v>
      </c>
      <c r="X51" s="102">
        <f t="shared" si="2"/>
        <v>31.960589394999971</v>
      </c>
      <c r="Y51" s="102">
        <f t="shared" si="4"/>
        <v>231.84851939500001</v>
      </c>
    </row>
    <row r="52" spans="1:25">
      <c r="A52" s="53">
        <v>199.66815200000002</v>
      </c>
      <c r="B52" s="53">
        <v>203.49385100000001</v>
      </c>
      <c r="C52" s="53">
        <v>213.80787900000001</v>
      </c>
      <c r="D52" s="53">
        <v>209.44256099999998</v>
      </c>
      <c r="E52" s="53">
        <v>220.8968533</v>
      </c>
      <c r="F52" s="53">
        <v>214.47847790000003</v>
      </c>
      <c r="G52" s="53">
        <v>191.50965550000001</v>
      </c>
      <c r="H52" s="53">
        <v>207.01101874000003</v>
      </c>
      <c r="I52" s="53">
        <v>210.93014898000001</v>
      </c>
      <c r="J52" s="53">
        <v>212.87574394999999</v>
      </c>
      <c r="K52" s="53">
        <v>220.30396623999999</v>
      </c>
      <c r="L52" s="53">
        <v>204.50214657499998</v>
      </c>
      <c r="M52" s="53">
        <v>179.68285966419353</v>
      </c>
      <c r="N52" s="53">
        <v>204.80208512500002</v>
      </c>
      <c r="O52" s="53">
        <v>216.48716014600004</v>
      </c>
      <c r="P52" s="53">
        <v>214.64295000000007</v>
      </c>
      <c r="Q52" s="53">
        <v>194.07073367000004</v>
      </c>
      <c r="R52" s="53">
        <v>202.08935372000005</v>
      </c>
      <c r="S52" s="53">
        <v>184.35285733387096</v>
      </c>
      <c r="T52" s="53">
        <v>208.04514579870963</v>
      </c>
      <c r="U52" s="80">
        <f t="shared" si="3"/>
        <v>44916</v>
      </c>
      <c r="V52" s="53"/>
      <c r="W52" s="102">
        <f t="shared" si="1"/>
        <v>179.68285966419353</v>
      </c>
      <c r="X52" s="102">
        <f t="shared" si="2"/>
        <v>41.213993635806474</v>
      </c>
      <c r="Y52" s="102">
        <f t="shared" si="4"/>
        <v>220.8968533</v>
      </c>
    </row>
    <row r="53" spans="1:25">
      <c r="A53" s="53">
        <v>177.162578</v>
      </c>
      <c r="B53" s="53">
        <v>180.130291</v>
      </c>
      <c r="C53" s="53">
        <v>214.337422</v>
      </c>
      <c r="D53" s="53">
        <v>181.90165100000002</v>
      </c>
      <c r="E53" s="53">
        <v>175.60846909999998</v>
      </c>
      <c r="F53" s="53">
        <v>171.27555743999994</v>
      </c>
      <c r="G53" s="53">
        <v>172.04129128</v>
      </c>
      <c r="H53" s="53">
        <v>188.5608995</v>
      </c>
      <c r="I53" s="53">
        <v>183.42785178999998</v>
      </c>
      <c r="J53" s="53">
        <v>171.22893128500002</v>
      </c>
      <c r="K53" s="53">
        <v>153.66055867999998</v>
      </c>
      <c r="L53" s="53">
        <v>171.40491973000002</v>
      </c>
      <c r="M53" s="53">
        <v>175.98714523919352</v>
      </c>
      <c r="N53" s="53">
        <v>199.36847885500003</v>
      </c>
      <c r="O53" s="53">
        <v>189.27350756499999</v>
      </c>
      <c r="P53" s="53">
        <v>170.86595450500002</v>
      </c>
      <c r="Q53" s="53">
        <v>156.16511293000002</v>
      </c>
      <c r="R53" s="53">
        <v>183.47452612999996</v>
      </c>
      <c r="S53" s="53">
        <v>191.98944808887097</v>
      </c>
      <c r="T53" s="53">
        <v>171.74360650870966</v>
      </c>
      <c r="U53" s="80">
        <f t="shared" si="3"/>
        <v>44923</v>
      </c>
      <c r="V53" s="53"/>
      <c r="W53" s="102">
        <f t="shared" si="1"/>
        <v>153.66055867999998</v>
      </c>
      <c r="X53" s="102">
        <f t="shared" si="2"/>
        <v>60.676863320000024</v>
      </c>
      <c r="Y53" s="102">
        <f t="shared" si="4"/>
        <v>214.337422</v>
      </c>
    </row>
    <row r="54" spans="1:25">
      <c r="A54" s="83">
        <v>169.88019550000001</v>
      </c>
      <c r="B54" s="78"/>
      <c r="C54" s="78"/>
      <c r="D54" s="78"/>
      <c r="E54" s="78"/>
      <c r="F54" s="83">
        <v>180.78188614000004</v>
      </c>
      <c r="G54" s="78"/>
      <c r="H54" s="78"/>
      <c r="I54" s="78"/>
      <c r="J54" s="78"/>
      <c r="K54" s="78"/>
      <c r="L54" s="83">
        <v>185.16589536000001</v>
      </c>
      <c r="M54" s="92">
        <f>N2</f>
        <v>200.59997373000002</v>
      </c>
      <c r="N54" s="92">
        <f>O2</f>
        <v>205.57747175499998</v>
      </c>
      <c r="O54" s="92">
        <f>P2</f>
        <v>188.77803929899994</v>
      </c>
      <c r="P54" s="92">
        <f>Q2</f>
        <v>175.42672434000002</v>
      </c>
      <c r="Q54" s="92">
        <f>R2</f>
        <v>176.43351713999994</v>
      </c>
      <c r="R54" s="83">
        <v>216.76635040000002</v>
      </c>
      <c r="S54" s="92"/>
      <c r="T54" s="92"/>
      <c r="U54" s="82"/>
      <c r="V54" s="53"/>
      <c r="W54" s="102"/>
      <c r="X54" s="102"/>
      <c r="Y54" s="102"/>
    </row>
  </sheetData>
  <phoneticPr fontId="17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2022</vt:lpstr>
      <vt:lpstr>Hilfstabelle</vt:lpstr>
      <vt:lpstr>'2022'!Druckbereich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Gülden Jasmin</dc:creator>
  <cp:lastModifiedBy>Babst Martin BFE</cp:lastModifiedBy>
  <cp:lastPrinted>2019-05-29T10:56:29Z</cp:lastPrinted>
  <dcterms:created xsi:type="dcterms:W3CDTF">2003-08-25T14:08:49Z</dcterms:created>
  <dcterms:modified xsi:type="dcterms:W3CDTF">2023-03-31T13:28:57Z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</Properties>
</file>